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4" codeName="{3D1A710C-6663-3D7B-7F91-EC182F24A4BC}"/>
  <workbookPr codeName="ThisWorkbook"/>
  <mc:AlternateContent xmlns:mc="http://schemas.openxmlformats.org/markup-compatibility/2006">
    <mc:Choice Requires="x15">
      <x15ac:absPath xmlns:x15ac="http://schemas.microsoft.com/office/spreadsheetml/2010/11/ac" url="F:\Yingpan\01-论文\06-2021年\02-白格潜在风险论文\05-数据汇总\"/>
    </mc:Choice>
  </mc:AlternateContent>
  <xr:revisionPtr revIDLastSave="0" documentId="13_ncr:1_{9B116DF7-4926-49ED-A07F-E24B2E1D8ABF}" xr6:coauthVersionLast="36" xr6:coauthVersionMax="45" xr10:uidLastSave="{00000000-0000-0000-0000-000000000000}"/>
  <bookViews>
    <workbookView xWindow="-120" yWindow="-120" windowWidth="29040" windowHeight="15990" tabRatio="593" activeTab="1"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91029" calcMode="manual"/>
</workbook>
</file>

<file path=xl/calcChain.xml><?xml version="1.0" encoding="utf-8"?>
<calcChain xmlns="http://schemas.openxmlformats.org/spreadsheetml/2006/main">
  <c r="K11" i="4" l="1"/>
  <c r="K10" i="4"/>
  <c r="J10" i="17" l="1"/>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C32" i="15"/>
  <c r="B25" i="12"/>
  <c r="S52" i="15" l="1"/>
  <c r="S53" i="4"/>
  <c r="S52" i="4"/>
  <c r="F52" i="4"/>
  <c r="F53" i="4"/>
  <c r="F54" i="4"/>
  <c r="X54" i="4"/>
  <c r="AA54" i="4" s="1"/>
  <c r="L61" i="4"/>
  <c r="M61" i="4" s="1"/>
  <c r="S54" i="15"/>
  <c r="S54" i="4"/>
  <c r="S53" i="15"/>
  <c r="S55" i="15" s="1"/>
  <c r="M61" i="15"/>
  <c r="S55" i="4" l="1"/>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R61" i="15"/>
  <c r="Z61" i="15"/>
  <c r="G61" i="4" l="1"/>
  <c r="Q61" i="4"/>
  <c r="X61" i="4"/>
  <c r="G61" i="15"/>
  <c r="L60" i="15"/>
  <c r="P60" i="15"/>
  <c r="AA61" i="15"/>
  <c r="S61" i="15"/>
  <c r="T61" i="15" s="1"/>
  <c r="M60" i="15"/>
  <c r="M60" i="4"/>
  <c r="AC61" i="15"/>
  <c r="H62" i="15"/>
  <c r="O61" i="4"/>
  <c r="O62" i="4"/>
  <c r="E741" i="4"/>
  <c r="E805" i="4"/>
  <c r="E801" i="4"/>
  <c r="E965" i="4"/>
  <c r="E695" i="4"/>
  <c r="E759" i="4"/>
  <c r="E797" i="4"/>
  <c r="E973" i="4"/>
  <c r="E940" i="4"/>
  <c r="E748" i="4"/>
  <c r="E674" i="4"/>
  <c r="E886" i="4"/>
  <c r="E705" i="4"/>
  <c r="E758" i="4"/>
  <c r="E681" i="4"/>
  <c r="E896" i="4"/>
  <c r="E774" i="4"/>
  <c r="E918" i="4"/>
  <c r="E999" i="4"/>
  <c r="E722" i="4"/>
  <c r="E873" i="4"/>
  <c r="E703" i="4"/>
  <c r="E800" i="4"/>
  <c r="E979" i="4"/>
  <c r="E939" i="4"/>
  <c r="E743" i="4"/>
  <c r="E772" i="4"/>
  <c r="E648" i="4"/>
  <c r="E746" i="4"/>
  <c r="E992" i="4"/>
  <c r="E752" i="4"/>
  <c r="E913" i="4"/>
  <c r="E725" i="4"/>
  <c r="E647" i="4"/>
  <c r="E815" i="4"/>
  <c r="E829" i="4"/>
  <c r="E788" i="4"/>
  <c r="E985" i="4"/>
  <c r="E781" i="4"/>
  <c r="E975" i="4"/>
  <c r="E830" i="4"/>
  <c r="E680" i="4"/>
  <c r="E644" i="4"/>
  <c r="E785" i="4"/>
  <c r="E715" i="4"/>
  <c r="E960" i="4"/>
  <c r="E817" i="4"/>
  <c r="E702" i="4"/>
  <c r="E726" i="4"/>
  <c r="E852" i="4"/>
  <c r="E877" i="4"/>
  <c r="E884" i="4"/>
  <c r="E967" i="4"/>
  <c r="E915" i="4"/>
  <c r="E694" i="4"/>
  <c r="Z61" i="4"/>
  <c r="E942" i="4"/>
  <c r="E750" i="4"/>
  <c r="E747" i="4"/>
  <c r="E786" i="4"/>
  <c r="E783" i="4"/>
  <c r="E889" i="4"/>
  <c r="E732" i="4"/>
  <c r="E765" i="4"/>
  <c r="E945" i="4"/>
  <c r="E867" i="4"/>
  <c r="E651" i="4"/>
  <c r="E990" i="4"/>
  <c r="E931" i="4"/>
  <c r="E803" i="4"/>
  <c r="E672" i="4"/>
  <c r="E655" i="4"/>
  <c r="E712" i="4"/>
  <c r="E663" i="4"/>
  <c r="E874" i="4"/>
  <c r="E826" i="4"/>
  <c r="E837" i="4"/>
  <c r="E856" i="4"/>
  <c r="E864" i="4"/>
  <c r="E814" i="4"/>
  <c r="E792" i="4"/>
  <c r="E946" i="4"/>
  <c r="E771" i="4"/>
  <c r="E991" i="4"/>
  <c r="E734" i="4"/>
  <c r="E679" i="4"/>
  <c r="E751" i="4"/>
  <c r="E823" i="4"/>
  <c r="E909" i="4"/>
  <c r="E882" i="4"/>
  <c r="E832" i="4"/>
  <c r="E775" i="4"/>
  <c r="E994" i="4"/>
  <c r="E929" i="4"/>
  <c r="E824" i="4"/>
  <c r="E793" i="4"/>
  <c r="E862" i="4"/>
  <c r="E727" i="4"/>
  <c r="E661" i="4"/>
  <c r="E730" i="4"/>
  <c r="E920" i="4"/>
  <c r="E962" i="4"/>
  <c r="E716" i="4"/>
  <c r="E936" i="4"/>
  <c r="E977" i="4"/>
  <c r="E737" i="4"/>
  <c r="E995" i="4"/>
  <c r="E949" i="4"/>
  <c r="E767" i="4"/>
  <c r="E900" i="4"/>
  <c r="E926" i="4"/>
  <c r="E871" i="4"/>
  <c r="E819" i="4"/>
  <c r="E989" i="4"/>
  <c r="E924" i="4"/>
  <c r="E735" i="4"/>
  <c r="E831" i="4"/>
  <c r="E717" i="4"/>
  <c r="E993" i="4"/>
  <c r="E885" i="4"/>
  <c r="E753" i="4"/>
  <c r="E677" i="4"/>
  <c r="E686" i="4"/>
  <c r="E961" i="4"/>
  <c r="E699" i="4"/>
  <c r="E952" i="4"/>
  <c r="E971" i="4"/>
  <c r="E908" i="4"/>
  <c r="E739" i="4"/>
  <c r="E740" i="4"/>
  <c r="E980" i="4"/>
  <c r="E833" i="4"/>
  <c r="E810" i="4"/>
  <c r="E964" i="4"/>
  <c r="E925" i="4"/>
  <c r="E776" i="4"/>
  <c r="E704" i="4"/>
  <c r="E654" i="4"/>
  <c r="E708" i="4"/>
  <c r="E749" i="4"/>
  <c r="E956" i="4"/>
  <c r="E643" i="4"/>
  <c r="E777" i="4"/>
  <c r="E957" i="4"/>
  <c r="E839" i="4"/>
  <c r="E760" i="4"/>
  <c r="E665" i="4"/>
  <c r="E963" i="4"/>
  <c r="E728" i="4"/>
  <c r="E820" i="4"/>
  <c r="E972" i="4"/>
  <c r="E976" i="4"/>
  <c r="E807" i="4"/>
  <c r="E987" i="4"/>
  <c r="E836" i="4"/>
  <c r="E642" i="4"/>
  <c r="E851" i="4"/>
  <c r="E858" i="4"/>
  <c r="E809" i="4"/>
  <c r="E773" i="4"/>
  <c r="E895" i="4"/>
  <c r="E718" i="4"/>
  <c r="E843" i="4"/>
  <c r="E645" i="4"/>
  <c r="E943" i="4"/>
  <c r="E766" i="4"/>
  <c r="E835" i="4"/>
  <c r="E868" i="4"/>
  <c r="E794" i="4"/>
  <c r="E780" i="4"/>
  <c r="E764" i="4"/>
  <c r="E757" i="4"/>
  <c r="E899" i="4"/>
  <c r="E673" i="4"/>
  <c r="E770" i="4"/>
  <c r="E676" i="4"/>
  <c r="E659" i="4"/>
  <c r="E838" i="4"/>
  <c r="E879" i="4"/>
  <c r="E875" i="4"/>
  <c r="E782" i="4"/>
  <c r="E723" i="4"/>
  <c r="E916" i="4"/>
  <c r="E796" i="4"/>
  <c r="E755" i="4"/>
  <c r="E806" i="4"/>
  <c r="E951" i="4"/>
  <c r="E947" i="4"/>
  <c r="E693" i="4"/>
  <c r="E713" i="4"/>
  <c r="E685" i="4"/>
  <c r="E709" i="4"/>
  <c r="E840" i="4"/>
  <c r="E808" i="4"/>
  <c r="E904" i="4"/>
  <c r="E691" i="4"/>
  <c r="E731" i="4"/>
  <c r="E683" i="4"/>
  <c r="E966" i="4"/>
  <c r="E791" i="4"/>
  <c r="E682" i="4"/>
  <c r="E658" i="4"/>
  <c r="E733" i="4"/>
  <c r="E897" i="4"/>
  <c r="E959" i="4"/>
  <c r="E761" i="4"/>
  <c r="E813" i="4"/>
  <c r="E905" i="4"/>
  <c r="E828" i="4"/>
  <c r="E883" i="4"/>
  <c r="E692" i="4"/>
  <c r="E816" i="4"/>
  <c r="E646" i="4"/>
  <c r="E974" i="4"/>
  <c r="E911" i="4"/>
  <c r="E667" i="4"/>
  <c r="E721" i="4"/>
  <c r="E859" i="4"/>
  <c r="E923" i="4"/>
  <c r="E934" i="4"/>
  <c r="E861" i="4"/>
  <c r="E903" i="4"/>
  <c r="E689" i="4"/>
  <c r="E696" i="4"/>
  <c r="E958" i="4"/>
  <c r="E653" i="4"/>
  <c r="E821" i="4"/>
  <c r="E869" i="4"/>
  <c r="E944" i="4"/>
  <c r="E891" i="4"/>
  <c r="R61" i="4"/>
  <c r="E953" i="4"/>
  <c r="E907" i="4"/>
  <c r="E763" i="4"/>
  <c r="E707" i="4"/>
  <c r="E768" i="4"/>
  <c r="E878" i="4"/>
  <c r="E937" i="4"/>
  <c r="E901" i="4"/>
  <c r="E778" i="4"/>
  <c r="E720" i="4"/>
  <c r="E669" i="4"/>
  <c r="E928" i="4"/>
  <c r="E769" i="4"/>
  <c r="E825" i="4"/>
  <c r="E919" i="4"/>
  <c r="E784" i="4"/>
  <c r="E827" i="4"/>
  <c r="E701" i="4"/>
  <c r="E997" i="4"/>
  <c r="E729" i="4"/>
  <c r="E930" i="4"/>
  <c r="E779" i="4"/>
  <c r="E711" i="4"/>
  <c r="E948" i="4"/>
  <c r="E710" i="4"/>
  <c r="E690" i="4"/>
  <c r="E834" i="4"/>
  <c r="E849" i="4"/>
  <c r="E818" i="4"/>
  <c r="E996" i="4"/>
  <c r="E984" i="4"/>
  <c r="E754" i="4"/>
  <c r="E902" i="4"/>
  <c r="E841" i="4"/>
  <c r="E914" i="4"/>
  <c r="E664" i="4"/>
  <c r="E846" i="4"/>
  <c r="E697" i="4"/>
  <c r="E933" i="4"/>
  <c r="E906" i="4"/>
  <c r="E684" i="4"/>
  <c r="E744" i="4"/>
  <c r="E938" i="4"/>
  <c r="E854" i="4"/>
  <c r="E650" i="4"/>
  <c r="E860" i="4"/>
  <c r="E970" i="4"/>
  <c r="E670" i="4"/>
  <c r="E968" i="4"/>
  <c r="E881" i="4"/>
  <c r="E932" i="4"/>
  <c r="E982" i="4"/>
  <c r="E880" i="4"/>
  <c r="E745" i="4"/>
  <c r="E795" i="4"/>
  <c r="E910" i="4"/>
  <c r="E736" i="4"/>
  <c r="E656" i="4"/>
  <c r="E857" i="4"/>
  <c r="E666" i="4"/>
  <c r="E668" i="4"/>
  <c r="E660" i="4"/>
  <c r="E912" i="4"/>
  <c r="E866" i="4"/>
  <c r="E842" i="4"/>
  <c r="E863" i="4"/>
  <c r="E983" i="4"/>
  <c r="E978" i="4"/>
  <c r="E799" i="4"/>
  <c r="E850" i="4"/>
  <c r="E927" i="4"/>
  <c r="E921" i="4"/>
  <c r="E811" i="4"/>
  <c r="E700" i="4"/>
  <c r="E865" i="4"/>
  <c r="E675" i="4"/>
  <c r="E898" i="4"/>
  <c r="E698" i="4"/>
  <c r="E687" i="4"/>
  <c r="E762" i="4"/>
  <c r="E935" i="4"/>
  <c r="E724" i="4"/>
  <c r="E822" i="4"/>
  <c r="E941" i="4"/>
  <c r="E955" i="4"/>
  <c r="E950" i="4"/>
  <c r="E789" i="4"/>
  <c r="E922" i="4"/>
  <c r="E876" i="4"/>
  <c r="E756" i="4"/>
  <c r="E804" i="4"/>
  <c r="E917" i="4"/>
  <c r="E790" i="4"/>
  <c r="E742" i="4"/>
  <c r="E969" i="4"/>
  <c r="E671" i="4"/>
  <c r="E738" i="4"/>
  <c r="E894" i="4"/>
  <c r="E714" i="4"/>
  <c r="E855" i="4"/>
  <c r="E853" i="4"/>
  <c r="E844" i="4"/>
  <c r="E998" i="4"/>
  <c r="E986" i="4"/>
  <c r="E981" i="4"/>
  <c r="E888" i="4"/>
  <c r="E848" i="4"/>
  <c r="E892" i="4"/>
  <c r="E870" i="4"/>
  <c r="E954" i="4"/>
  <c r="E872" i="4"/>
  <c r="E887" i="4"/>
  <c r="E890" i="4"/>
  <c r="E988" i="4"/>
  <c r="E847" i="4"/>
  <c r="E798" i="4"/>
  <c r="E657" i="4"/>
  <c r="E812" i="4"/>
  <c r="E688" i="4"/>
  <c r="E649" i="4"/>
  <c r="E662" i="4"/>
  <c r="E787" i="4"/>
  <c r="E845" i="4"/>
  <c r="E678" i="4"/>
  <c r="E652" i="4"/>
  <c r="E706" i="4"/>
  <c r="E719" i="4"/>
  <c r="E802" i="4"/>
  <c r="E893" i="4"/>
  <c r="P60" i="4" l="1"/>
  <c r="L60" i="4"/>
  <c r="N60" i="4" s="1"/>
  <c r="AA61" i="4"/>
  <c r="S61" i="4"/>
  <c r="T61" i="4" s="1"/>
  <c r="N60" i="15"/>
  <c r="AD61" i="15"/>
  <c r="AE61" i="15" s="1"/>
  <c r="AG61" i="15"/>
  <c r="C62" i="15" s="1"/>
  <c r="AI61" i="15"/>
  <c r="AJ61" i="15" s="1"/>
  <c r="AF61" i="15"/>
  <c r="K62" i="15"/>
  <c r="H62" i="4"/>
  <c r="AC61" i="4"/>
  <c r="K62" i="4" l="1"/>
  <c r="AF61" i="4"/>
  <c r="B62" i="4" s="1"/>
  <c r="AD61" i="4"/>
  <c r="AE61" i="4" s="1"/>
  <c r="AG61" i="4"/>
  <c r="C62" i="4" s="1"/>
  <c r="AI61" i="4"/>
  <c r="AL62" i="4" s="1"/>
  <c r="AH61" i="15"/>
  <c r="D62" i="15" s="1"/>
  <c r="L62" i="15" s="1"/>
  <c r="M62" i="15" s="1"/>
  <c r="B62" i="15"/>
  <c r="I62" i="15" s="1"/>
  <c r="E62" i="15"/>
  <c r="O62" i="15"/>
  <c r="O63" i="4"/>
  <c r="AK62" i="4" l="1"/>
  <c r="AJ61" i="4"/>
  <c r="I62" i="4"/>
  <c r="AH61" i="4"/>
  <c r="D62" i="4" s="1"/>
  <c r="L62" i="4" s="1"/>
  <c r="U62" i="4" s="1"/>
  <c r="V62" i="4" s="1"/>
  <c r="W62" i="4" s="1"/>
  <c r="U62" i="15"/>
  <c r="V62" i="15" s="1"/>
  <c r="W62" i="15" s="1"/>
  <c r="F62" i="15"/>
  <c r="P62" i="15"/>
  <c r="N62" i="15"/>
  <c r="R62" i="15"/>
  <c r="E62" i="4"/>
  <c r="M62" i="4" l="1"/>
  <c r="P62" i="4" s="1"/>
  <c r="Y62" i="4"/>
  <c r="F62" i="4"/>
  <c r="X62" i="4" s="1"/>
  <c r="Y62" i="15"/>
  <c r="X62" i="15"/>
  <c r="Q62" i="15"/>
  <c r="S62" i="15" s="1"/>
  <c r="G62" i="15"/>
  <c r="AC62" i="15"/>
  <c r="Z62" i="15"/>
  <c r="H63" i="15"/>
  <c r="Z62" i="4"/>
  <c r="R62" i="4"/>
  <c r="N62" i="4" l="1"/>
  <c r="Q62" i="4" s="1"/>
  <c r="S62" i="4" s="1"/>
  <c r="AA62" i="4"/>
  <c r="AB62" i="4" s="1"/>
  <c r="AA62" i="15"/>
  <c r="AB62" i="15" s="1"/>
  <c r="J63" i="15"/>
  <c r="AF62" i="15"/>
  <c r="AD62" i="15"/>
  <c r="AE62" i="15" s="1"/>
  <c r="AG62" i="15"/>
  <c r="C63" i="15" s="1"/>
  <c r="AI62" i="15"/>
  <c r="T62" i="15"/>
  <c r="K63" i="15"/>
  <c r="AC62" i="4"/>
  <c r="H63" i="4"/>
  <c r="G62" i="4" l="1"/>
  <c r="AF62" i="4"/>
  <c r="B63" i="4" s="1"/>
  <c r="AD62" i="4"/>
  <c r="AE62" i="4" s="1"/>
  <c r="AG62" i="4"/>
  <c r="C63" i="4" s="1"/>
  <c r="AI62" i="4"/>
  <c r="AJ62" i="4" s="1"/>
  <c r="K63" i="4"/>
  <c r="T62" i="4"/>
  <c r="AH62" i="15"/>
  <c r="D63" i="15" s="1"/>
  <c r="B63" i="15"/>
  <c r="AK62" i="15"/>
  <c r="AL62" i="15"/>
  <c r="AJ62" i="15"/>
  <c r="O63" i="15"/>
  <c r="O64" i="4"/>
  <c r="AL63" i="4" l="1"/>
  <c r="AK63" i="4"/>
  <c r="AH62" i="4"/>
  <c r="D63" i="4" s="1"/>
  <c r="L63" i="4" s="1"/>
  <c r="U63" i="4" s="1"/>
  <c r="V63" i="4" s="1"/>
  <c r="Y63" i="4" s="1"/>
  <c r="I63" i="15"/>
  <c r="L63" i="15"/>
  <c r="M63" i="15" s="1"/>
  <c r="U63" i="15"/>
  <c r="V63" i="15" s="1"/>
  <c r="I63" i="4"/>
  <c r="E63" i="15"/>
  <c r="E63" i="4"/>
  <c r="Z63" i="4"/>
  <c r="F63" i="15" l="1"/>
  <c r="N63" i="15"/>
  <c r="P63" i="15"/>
  <c r="W63" i="15"/>
  <c r="Y63" i="15"/>
  <c r="W63" i="4"/>
  <c r="M63" i="4"/>
  <c r="F63" i="4"/>
  <c r="Z63" i="15"/>
  <c r="R63" i="15"/>
  <c r="X63" i="15" l="1"/>
  <c r="AA63" i="15" s="1"/>
  <c r="AB63" i="15" s="1"/>
  <c r="Q63" i="15"/>
  <c r="S63" i="15" s="1"/>
  <c r="G63" i="15"/>
  <c r="P63" i="4"/>
  <c r="N63" i="4"/>
  <c r="G63" i="4" s="1"/>
  <c r="X63" i="4"/>
  <c r="AA63" i="4" s="1"/>
  <c r="AB63" i="4" s="1"/>
  <c r="AC63" i="15"/>
  <c r="H64" i="15"/>
  <c r="R63" i="4"/>
  <c r="J64" i="15" l="1"/>
  <c r="AF63" i="15"/>
  <c r="AI63" i="15"/>
  <c r="AD63" i="15"/>
  <c r="AE63" i="15" s="1"/>
  <c r="AG63" i="15"/>
  <c r="C64" i="15" s="1"/>
  <c r="K64" i="15"/>
  <c r="T63" i="15"/>
  <c r="Q63" i="4"/>
  <c r="S63" i="4" s="1"/>
  <c r="H64" i="4"/>
  <c r="AC63" i="4"/>
  <c r="AK63" i="15" l="1"/>
  <c r="AL63" i="15"/>
  <c r="AJ63" i="15"/>
  <c r="B64" i="15"/>
  <c r="AH63" i="15"/>
  <c r="D64" i="15" s="1"/>
  <c r="K64" i="4"/>
  <c r="AD63" i="4"/>
  <c r="AE63" i="4" s="1"/>
  <c r="AF63" i="4"/>
  <c r="AI63" i="4"/>
  <c r="AJ63" i="4" s="1"/>
  <c r="AG63" i="4"/>
  <c r="C64" i="4" s="1"/>
  <c r="T63" i="4"/>
  <c r="O64" i="15"/>
  <c r="I64" i="15" l="1"/>
  <c r="U64" i="15"/>
  <c r="V64" i="15" s="1"/>
  <c r="L64" i="15"/>
  <c r="M64" i="15" s="1"/>
  <c r="B64" i="4"/>
  <c r="AH63" i="4"/>
  <c r="D64" i="4" s="1"/>
  <c r="AK64" i="4"/>
  <c r="AL64" i="4"/>
  <c r="E64" i="15"/>
  <c r="O65" i="4"/>
  <c r="F64" i="15" l="1"/>
  <c r="N64" i="15"/>
  <c r="P64" i="15"/>
  <c r="W64" i="15"/>
  <c r="Y64" i="15"/>
  <c r="I64" i="4"/>
  <c r="L64" i="4"/>
  <c r="U64" i="4" s="1"/>
  <c r="V64" i="4" s="1"/>
  <c r="Z64" i="15"/>
  <c r="R64" i="15"/>
  <c r="E64" i="4"/>
  <c r="X64" i="15" l="1"/>
  <c r="AA64" i="15" s="1"/>
  <c r="AB64" i="15" s="1"/>
  <c r="Q64" i="15"/>
  <c r="S64" i="15" s="1"/>
  <c r="G64" i="15"/>
  <c r="M64" i="4"/>
  <c r="P64" i="4" s="1"/>
  <c r="F64" i="4"/>
  <c r="Y64" i="4"/>
  <c r="W64" i="4"/>
  <c r="H65" i="15"/>
  <c r="AC64" i="15"/>
  <c r="R64" i="4"/>
  <c r="Z64" i="4"/>
  <c r="J65" i="15" l="1"/>
  <c r="AI64" i="15"/>
  <c r="AD64" i="15"/>
  <c r="AE64" i="15" s="1"/>
  <c r="AF64" i="15"/>
  <c r="AG64" i="15"/>
  <c r="C65" i="15" s="1"/>
  <c r="T64" i="15"/>
  <c r="K65" i="15"/>
  <c r="X64" i="4"/>
  <c r="AA64" i="4" s="1"/>
  <c r="AB64" i="4" s="1"/>
  <c r="N64" i="4"/>
  <c r="G64" i="4" s="1"/>
  <c r="AH64" i="15" l="1"/>
  <c r="D65" i="15" s="1"/>
  <c r="B65" i="15"/>
  <c r="AJ64" i="15"/>
  <c r="AK64" i="15"/>
  <c r="AL64" i="15"/>
  <c r="Q64" i="4"/>
  <c r="S64" i="4" s="1"/>
  <c r="O65" i="15"/>
  <c r="H65" i="4"/>
  <c r="AC64" i="4"/>
  <c r="I65" i="15" l="1"/>
  <c r="U65" i="15"/>
  <c r="V65" i="15" s="1"/>
  <c r="L65" i="15"/>
  <c r="M65" i="15" s="1"/>
  <c r="AI64" i="4"/>
  <c r="AJ64" i="4" s="1"/>
  <c r="AF64" i="4"/>
  <c r="B65" i="4" s="1"/>
  <c r="AD64" i="4"/>
  <c r="AE64" i="4" s="1"/>
  <c r="AG64" i="4"/>
  <c r="C65" i="4" s="1"/>
  <c r="K65" i="4"/>
  <c r="T64" i="4"/>
  <c r="E65" i="15"/>
  <c r="O66" i="4"/>
  <c r="F65" i="15" l="1"/>
  <c r="N65" i="15"/>
  <c r="P65" i="15"/>
  <c r="W65" i="15"/>
  <c r="Y65" i="15"/>
  <c r="AH64" i="4"/>
  <c r="D65" i="4" s="1"/>
  <c r="L65" i="4" s="1"/>
  <c r="U65" i="4" s="1"/>
  <c r="V65" i="4" s="1"/>
  <c r="AK65" i="4"/>
  <c r="AL65" i="4"/>
  <c r="I65" i="4"/>
  <c r="R65" i="15"/>
  <c r="Z65" i="15"/>
  <c r="E65" i="4"/>
  <c r="X65" i="15" l="1"/>
  <c r="AA65" i="15" s="1"/>
  <c r="AB65" i="15" s="1"/>
  <c r="Q65" i="15"/>
  <c r="S65" i="15" s="1"/>
  <c r="G65" i="15"/>
  <c r="F65" i="4"/>
  <c r="W65" i="4"/>
  <c r="Y65" i="4"/>
  <c r="M65" i="4"/>
  <c r="H66" i="15"/>
  <c r="AC65" i="15"/>
  <c r="Z65" i="4"/>
  <c r="J66" i="15" l="1"/>
  <c r="AG65" i="15"/>
  <c r="C66" i="15" s="1"/>
  <c r="AD65" i="15"/>
  <c r="AE65" i="15" s="1"/>
  <c r="AF65" i="15"/>
  <c r="AI65" i="15"/>
  <c r="K66" i="15"/>
  <c r="T65" i="15"/>
  <c r="X65" i="4"/>
  <c r="AA65" i="4" s="1"/>
  <c r="AB65" i="4" s="1"/>
  <c r="P65" i="4"/>
  <c r="N65" i="4"/>
  <c r="G65" i="4" s="1"/>
  <c r="R65" i="4"/>
  <c r="B66" i="15" l="1"/>
  <c r="AH65" i="15"/>
  <c r="D66" i="15" s="1"/>
  <c r="AL65" i="15"/>
  <c r="AK65" i="15"/>
  <c r="AJ65" i="15"/>
  <c r="Q65" i="4"/>
  <c r="S65" i="4" s="1"/>
  <c r="O66" i="15"/>
  <c r="AC65" i="4"/>
  <c r="H66" i="4"/>
  <c r="U66" i="15" l="1"/>
  <c r="V66" i="15" s="1"/>
  <c r="L66" i="15"/>
  <c r="M66" i="15" s="1"/>
  <c r="I66" i="15"/>
  <c r="K66" i="4"/>
  <c r="AD65" i="4"/>
  <c r="AE65" i="4" s="1"/>
  <c r="AF65" i="4"/>
  <c r="B66" i="4" s="1"/>
  <c r="AG65" i="4"/>
  <c r="C66" i="4" s="1"/>
  <c r="AI65" i="4"/>
  <c r="AJ65" i="4" s="1"/>
  <c r="T65" i="4"/>
  <c r="E66" i="15"/>
  <c r="O67" i="4"/>
  <c r="F66" i="15" l="1"/>
  <c r="P66" i="15"/>
  <c r="N66" i="15"/>
  <c r="W66" i="15"/>
  <c r="Y66" i="15"/>
  <c r="I66" i="4"/>
  <c r="AH65" i="4"/>
  <c r="D66" i="4" s="1"/>
  <c r="L66" i="4" s="1"/>
  <c r="AL66" i="4"/>
  <c r="AK66" i="4"/>
  <c r="R66" i="15"/>
  <c r="Z66" i="15"/>
  <c r="E66" i="4"/>
  <c r="X66" i="15" l="1"/>
  <c r="AA66" i="15" s="1"/>
  <c r="AB66" i="15" s="1"/>
  <c r="Q66" i="15"/>
  <c r="S66" i="15" s="1"/>
  <c r="G66" i="15"/>
  <c r="F66" i="4"/>
  <c r="U66" i="4"/>
  <c r="V66" i="4" s="1"/>
  <c r="M66" i="4"/>
  <c r="H67" i="15"/>
  <c r="AC66" i="15"/>
  <c r="J67" i="15" l="1"/>
  <c r="AG66" i="15"/>
  <c r="C67" i="15" s="1"/>
  <c r="AF66" i="15"/>
  <c r="AI66" i="15"/>
  <c r="AD66" i="15"/>
  <c r="AE66" i="15" s="1"/>
  <c r="T66" i="15"/>
  <c r="K67" i="15"/>
  <c r="Y66" i="4"/>
  <c r="W66" i="4"/>
  <c r="X66" i="4" s="1"/>
  <c r="N66" i="4"/>
  <c r="P66" i="4"/>
  <c r="R66" i="4"/>
  <c r="Z66" i="4"/>
  <c r="B67" i="15" l="1"/>
  <c r="AH66" i="15"/>
  <c r="D67" i="15" s="1"/>
  <c r="AL66" i="15"/>
  <c r="AK66" i="15"/>
  <c r="AJ66" i="15"/>
  <c r="G66" i="4"/>
  <c r="Q66" i="4"/>
  <c r="S66" i="4" s="1"/>
  <c r="AA66" i="4"/>
  <c r="AB66" i="4" s="1"/>
  <c r="O67" i="15"/>
  <c r="H67" i="4"/>
  <c r="AC66" i="4"/>
  <c r="U67" i="15" l="1"/>
  <c r="V67" i="15" s="1"/>
  <c r="L67" i="15"/>
  <c r="M67" i="15" s="1"/>
  <c r="I67" i="15"/>
  <c r="K67" i="4"/>
  <c r="AF66" i="4"/>
  <c r="AD66" i="4"/>
  <c r="AE66" i="4" s="1"/>
  <c r="AG66" i="4"/>
  <c r="C67" i="4" s="1"/>
  <c r="AI66" i="4"/>
  <c r="AJ66" i="4" s="1"/>
  <c r="T66" i="4"/>
  <c r="E67" i="15"/>
  <c r="F67" i="15" l="1"/>
  <c r="N67" i="15"/>
  <c r="P67" i="15"/>
  <c r="Y67" i="15"/>
  <c r="W67" i="15"/>
  <c r="X67" i="15" s="1"/>
  <c r="AL67" i="4"/>
  <c r="AK67" i="4"/>
  <c r="B67" i="4"/>
  <c r="AH66" i="4"/>
  <c r="D67" i="4" s="1"/>
  <c r="R67" i="15"/>
  <c r="Z67" i="15"/>
  <c r="O68" i="4"/>
  <c r="Q67" i="15" l="1"/>
  <c r="S67" i="15" s="1"/>
  <c r="AA67" i="15"/>
  <c r="AB67" i="15" s="1"/>
  <c r="G67" i="15"/>
  <c r="I67" i="4"/>
  <c r="L67" i="4"/>
  <c r="U67" i="4" s="1"/>
  <c r="V67" i="4" s="1"/>
  <c r="AC67" i="15"/>
  <c r="H68" i="15"/>
  <c r="E67" i="4"/>
  <c r="J68" i="15" l="1"/>
  <c r="AG67" i="15"/>
  <c r="C68" i="15" s="1"/>
  <c r="AI67" i="15"/>
  <c r="AD67" i="15"/>
  <c r="AE67" i="15" s="1"/>
  <c r="AF67" i="15"/>
  <c r="T67" i="15"/>
  <c r="K68" i="15"/>
  <c r="F67" i="4"/>
  <c r="W67" i="4"/>
  <c r="Y67" i="4"/>
  <c r="M67" i="4"/>
  <c r="Z67" i="4"/>
  <c r="AK67" i="15" l="1"/>
  <c r="AJ67" i="15"/>
  <c r="AL67" i="15"/>
  <c r="B68" i="15"/>
  <c r="AH67" i="15"/>
  <c r="D68" i="15" s="1"/>
  <c r="N67" i="4"/>
  <c r="G67" i="4" s="1"/>
  <c r="P67" i="4"/>
  <c r="X67" i="4"/>
  <c r="AA67" i="4" s="1"/>
  <c r="AB67" i="4" s="1"/>
  <c r="O68" i="15"/>
  <c r="R67" i="4"/>
  <c r="I68" i="15" l="1"/>
  <c r="U68" i="15"/>
  <c r="V68" i="15" s="1"/>
  <c r="L68" i="15"/>
  <c r="M68" i="15" s="1"/>
  <c r="Q67" i="4"/>
  <c r="S67" i="4" s="1"/>
  <c r="E68" i="15"/>
  <c r="AC67" i="4"/>
  <c r="H68" i="4"/>
  <c r="F68" i="15" l="1"/>
  <c r="P68" i="15"/>
  <c r="N68" i="15"/>
  <c r="Y68" i="15"/>
  <c r="W68" i="15"/>
  <c r="X68" i="15" s="1"/>
  <c r="K68" i="4"/>
  <c r="AD67" i="4"/>
  <c r="AE67" i="4" s="1"/>
  <c r="AF67" i="4"/>
  <c r="AI67" i="4"/>
  <c r="AJ67" i="4" s="1"/>
  <c r="AG67" i="4"/>
  <c r="C68" i="4" s="1"/>
  <c r="T67" i="4"/>
  <c r="Z68" i="15"/>
  <c r="R68" i="15"/>
  <c r="Q68" i="15" l="1"/>
  <c r="S68" i="15" s="1"/>
  <c r="AA68" i="15"/>
  <c r="AB68" i="15" s="1"/>
  <c r="G68" i="15"/>
  <c r="AK68" i="4"/>
  <c r="B68" i="4"/>
  <c r="AH67" i="4"/>
  <c r="D68" i="4" s="1"/>
  <c r="AL68" i="4"/>
  <c r="AC68" i="15"/>
  <c r="H69" i="15"/>
  <c r="O69" i="4"/>
  <c r="J69" i="15" l="1"/>
  <c r="AI68" i="15"/>
  <c r="AD68" i="15"/>
  <c r="AE68" i="15" s="1"/>
  <c r="AG68" i="15"/>
  <c r="C69" i="15" s="1"/>
  <c r="AF68" i="15"/>
  <c r="T68" i="15"/>
  <c r="K69" i="15"/>
  <c r="I68" i="4"/>
  <c r="L68" i="4"/>
  <c r="U68" i="4" s="1"/>
  <c r="V68" i="4" s="1"/>
  <c r="E68" i="4"/>
  <c r="AL68" i="15" l="1"/>
  <c r="AK68" i="15"/>
  <c r="AJ68" i="15"/>
  <c r="AH68" i="15"/>
  <c r="D69" i="15" s="1"/>
  <c r="B69" i="15"/>
  <c r="F68" i="4"/>
  <c r="W68" i="4"/>
  <c r="Y68" i="4"/>
  <c r="M68" i="4"/>
  <c r="O69" i="15"/>
  <c r="Z68" i="4"/>
  <c r="U69" i="15" l="1"/>
  <c r="V69" i="15" s="1"/>
  <c r="L69" i="15"/>
  <c r="M69" i="15" s="1"/>
  <c r="I69" i="15"/>
  <c r="X68" i="4"/>
  <c r="AA68" i="4" s="1"/>
  <c r="AB68" i="4" s="1"/>
  <c r="N68" i="4"/>
  <c r="P68" i="4"/>
  <c r="E69" i="15"/>
  <c r="R68" i="4"/>
  <c r="F69" i="15" l="1"/>
  <c r="P69" i="15"/>
  <c r="N69" i="15"/>
  <c r="Y69" i="15"/>
  <c r="W69" i="15"/>
  <c r="X69" i="15" s="1"/>
  <c r="G68" i="4"/>
  <c r="Q68" i="4"/>
  <c r="S68" i="4" s="1"/>
  <c r="R69" i="15"/>
  <c r="Z69" i="15"/>
  <c r="AC68" i="4"/>
  <c r="H69" i="4"/>
  <c r="Q69" i="15" l="1"/>
  <c r="S69" i="15" s="1"/>
  <c r="AA69" i="15"/>
  <c r="AB69" i="15" s="1"/>
  <c r="G69" i="15"/>
  <c r="K69" i="4"/>
  <c r="AD68" i="4"/>
  <c r="AE68" i="4" s="1"/>
  <c r="AG68" i="4"/>
  <c r="C69" i="4" s="1"/>
  <c r="AF68" i="4"/>
  <c r="AI68" i="4"/>
  <c r="AJ68" i="4" s="1"/>
  <c r="T68" i="4"/>
  <c r="H70" i="15"/>
  <c r="AC69" i="15"/>
  <c r="J70" i="15" l="1"/>
  <c r="AI69" i="15"/>
  <c r="AD69" i="15"/>
  <c r="AE69" i="15" s="1"/>
  <c r="AG69" i="15"/>
  <c r="C70" i="15" s="1"/>
  <c r="AF69" i="15"/>
  <c r="T69" i="15"/>
  <c r="K70" i="15"/>
  <c r="AL69" i="4"/>
  <c r="AK69" i="4"/>
  <c r="AH68" i="4"/>
  <c r="D69" i="4" s="1"/>
  <c r="B69" i="4"/>
  <c r="O70" i="4"/>
  <c r="AK69" i="15" l="1"/>
  <c r="AL69" i="15"/>
  <c r="AJ69" i="15"/>
  <c r="B70" i="15"/>
  <c r="AH69" i="15"/>
  <c r="D70" i="15" s="1"/>
  <c r="I69" i="4"/>
  <c r="L69" i="4"/>
  <c r="U69" i="4" s="1"/>
  <c r="V69" i="4" s="1"/>
  <c r="O70" i="15"/>
  <c r="E69" i="4"/>
  <c r="I70" i="15" l="1"/>
  <c r="U70" i="15"/>
  <c r="V70" i="15" s="1"/>
  <c r="L70" i="15"/>
  <c r="M70" i="15" s="1"/>
  <c r="F69" i="4"/>
  <c r="Y69" i="4"/>
  <c r="W69" i="4"/>
  <c r="M69" i="4"/>
  <c r="E70" i="15"/>
  <c r="Z69" i="4"/>
  <c r="N69" i="4" l="1"/>
  <c r="Q69" i="4" s="1"/>
  <c r="F70" i="15"/>
  <c r="N70" i="15"/>
  <c r="P70" i="15"/>
  <c r="Y70" i="15"/>
  <c r="W70" i="15"/>
  <c r="X69" i="4"/>
  <c r="AA69" i="4" s="1"/>
  <c r="AB69" i="4" s="1"/>
  <c r="P69" i="4"/>
  <c r="R70" i="15"/>
  <c r="Z70" i="15"/>
  <c r="R69" i="4"/>
  <c r="G69" i="4" l="1"/>
  <c r="S69" i="4"/>
  <c r="X70" i="15"/>
  <c r="AA70" i="15" s="1"/>
  <c r="AB70" i="15" s="1"/>
  <c r="Q70" i="15"/>
  <c r="S70" i="15" s="1"/>
  <c r="G70" i="15"/>
  <c r="AC70" i="15"/>
  <c r="H71" i="15"/>
  <c r="AC69" i="4"/>
  <c r="H70" i="4"/>
  <c r="J71" i="15" l="1"/>
  <c r="AF70" i="15"/>
  <c r="AD70" i="15"/>
  <c r="AE70" i="15" s="1"/>
  <c r="AI70" i="15"/>
  <c r="AG70" i="15"/>
  <c r="C71" i="15" s="1"/>
  <c r="T70" i="15"/>
  <c r="K71" i="15"/>
  <c r="K70" i="4"/>
  <c r="AD69" i="4"/>
  <c r="AE69" i="4" s="1"/>
  <c r="AI69" i="4"/>
  <c r="AJ69" i="4" s="1"/>
  <c r="AG69" i="4"/>
  <c r="C70" i="4" s="1"/>
  <c r="AF69" i="4"/>
  <c r="B70" i="4" s="1"/>
  <c r="T69" i="4"/>
  <c r="O71" i="4"/>
  <c r="AJ70" i="15" l="1"/>
  <c r="AL70" i="15"/>
  <c r="AK70" i="15"/>
  <c r="B71" i="15"/>
  <c r="AH70" i="15"/>
  <c r="D71" i="15" s="1"/>
  <c r="I70" i="4"/>
  <c r="AL70" i="4"/>
  <c r="AH69" i="4"/>
  <c r="D70" i="4" s="1"/>
  <c r="AK70" i="4"/>
  <c r="O71" i="15"/>
  <c r="E70" i="4"/>
  <c r="I71" i="15" l="1"/>
  <c r="U71" i="15"/>
  <c r="V71" i="15" s="1"/>
  <c r="L71" i="15"/>
  <c r="M71" i="15" s="1"/>
  <c r="F70" i="4"/>
  <c r="L70" i="4"/>
  <c r="U70" i="4" s="1"/>
  <c r="V70" i="4" s="1"/>
  <c r="E71" i="15"/>
  <c r="F71" i="15" l="1"/>
  <c r="N71" i="15"/>
  <c r="P71" i="15"/>
  <c r="Y71" i="15"/>
  <c r="W71" i="15"/>
  <c r="X71" i="15" s="1"/>
  <c r="Y70" i="4"/>
  <c r="W70" i="4"/>
  <c r="X70" i="4" s="1"/>
  <c r="M70" i="4"/>
  <c r="R71" i="15"/>
  <c r="Z71" i="15"/>
  <c r="Z70" i="4"/>
  <c r="Q71" i="15" l="1"/>
  <c r="S71" i="15" s="1"/>
  <c r="AA71" i="15"/>
  <c r="AB71" i="15" s="1"/>
  <c r="G71" i="15"/>
  <c r="AA70" i="4"/>
  <c r="AB70" i="4" s="1"/>
  <c r="N70" i="4"/>
  <c r="Q70" i="4" s="1"/>
  <c r="P70" i="4"/>
  <c r="AC71" i="15"/>
  <c r="H72" i="15"/>
  <c r="R70" i="4"/>
  <c r="J72" i="15" l="1"/>
  <c r="AF71" i="15"/>
  <c r="AI71" i="15"/>
  <c r="AD71" i="15"/>
  <c r="AE71" i="15" s="1"/>
  <c r="AG71" i="15"/>
  <c r="C72" i="15" s="1"/>
  <c r="T71" i="15"/>
  <c r="K72" i="15"/>
  <c r="G70" i="4"/>
  <c r="S70" i="4"/>
  <c r="H71" i="4"/>
  <c r="AC70" i="4"/>
  <c r="AK71" i="15" l="1"/>
  <c r="AJ71" i="15"/>
  <c r="AL71" i="15"/>
  <c r="AH71" i="15"/>
  <c r="D72" i="15" s="1"/>
  <c r="B72" i="15"/>
  <c r="K71" i="4"/>
  <c r="AF70" i="4"/>
  <c r="AI70" i="4"/>
  <c r="AJ70" i="4" s="1"/>
  <c r="AD70" i="4"/>
  <c r="AE70" i="4" s="1"/>
  <c r="AG70" i="4"/>
  <c r="C71" i="4" s="1"/>
  <c r="T70" i="4"/>
  <c r="O72" i="15"/>
  <c r="U72" i="15" l="1"/>
  <c r="V72" i="15" s="1"/>
  <c r="L72" i="15"/>
  <c r="M72" i="15" s="1"/>
  <c r="I72" i="15"/>
  <c r="B71" i="4"/>
  <c r="AH70" i="4"/>
  <c r="D71" i="4" s="1"/>
  <c r="AK71" i="4"/>
  <c r="AL71" i="4"/>
  <c r="E72" i="15"/>
  <c r="O72" i="4"/>
  <c r="F72" i="15" l="1"/>
  <c r="N72" i="15"/>
  <c r="P72" i="15"/>
  <c r="W72" i="15"/>
  <c r="Y72" i="15"/>
  <c r="I71" i="4"/>
  <c r="L71" i="4"/>
  <c r="U71" i="4" s="1"/>
  <c r="V71" i="4" s="1"/>
  <c r="Z72" i="15"/>
  <c r="R72" i="15"/>
  <c r="E71" i="4"/>
  <c r="X72" i="15" l="1"/>
  <c r="AA72" i="15" s="1"/>
  <c r="AB72" i="15" s="1"/>
  <c r="Q72" i="15"/>
  <c r="S72" i="15" s="1"/>
  <c r="G72" i="15"/>
  <c r="M71" i="4"/>
  <c r="P71" i="4" s="1"/>
  <c r="F71" i="4"/>
  <c r="W71" i="4"/>
  <c r="Y71" i="4"/>
  <c r="H73" i="15"/>
  <c r="AC72" i="15"/>
  <c r="Z71" i="4"/>
  <c r="R71" i="4"/>
  <c r="J73" i="15" l="1"/>
  <c r="AI72" i="15"/>
  <c r="AD72" i="15"/>
  <c r="AE72" i="15" s="1"/>
  <c r="AG72" i="15"/>
  <c r="C73" i="15" s="1"/>
  <c r="AF72" i="15"/>
  <c r="K73" i="15"/>
  <c r="T72" i="15"/>
  <c r="X71" i="4"/>
  <c r="AA71" i="4" s="1"/>
  <c r="AB71" i="4" s="1"/>
  <c r="N71" i="4"/>
  <c r="G71" i="4" s="1"/>
  <c r="AL72" i="15" l="1"/>
  <c r="AK72" i="15"/>
  <c r="AJ72" i="15"/>
  <c r="AH72" i="15"/>
  <c r="D73" i="15" s="1"/>
  <c r="B73" i="15"/>
  <c r="Q71" i="4"/>
  <c r="S71" i="4" s="1"/>
  <c r="O73" i="15"/>
  <c r="H72" i="4"/>
  <c r="AC71" i="4"/>
  <c r="U73" i="15" l="1"/>
  <c r="V73" i="15" s="1"/>
  <c r="L73" i="15"/>
  <c r="M73" i="15" s="1"/>
  <c r="I73" i="15"/>
  <c r="AI71" i="4"/>
  <c r="AJ71" i="4" s="1"/>
  <c r="AD71" i="4"/>
  <c r="AE71" i="4" s="1"/>
  <c r="AF71" i="4"/>
  <c r="B72" i="4" s="1"/>
  <c r="AG71" i="4"/>
  <c r="C72" i="4" s="1"/>
  <c r="K72" i="4"/>
  <c r="T71" i="4"/>
  <c r="E73" i="15"/>
  <c r="O73" i="4"/>
  <c r="F73" i="15" l="1"/>
  <c r="P73" i="15"/>
  <c r="N73" i="15"/>
  <c r="W73" i="15"/>
  <c r="Y73" i="15"/>
  <c r="I72" i="4"/>
  <c r="AL72" i="4"/>
  <c r="AH71" i="4"/>
  <c r="D72" i="4" s="1"/>
  <c r="L72" i="4" s="1"/>
  <c r="U72" i="4" s="1"/>
  <c r="V72" i="4" s="1"/>
  <c r="AK72" i="4"/>
  <c r="Z73" i="15"/>
  <c r="R73" i="15"/>
  <c r="E72" i="4"/>
  <c r="X73" i="15" l="1"/>
  <c r="AA73" i="15" s="1"/>
  <c r="AB73" i="15" s="1"/>
  <c r="Q73" i="15"/>
  <c r="S73" i="15" s="1"/>
  <c r="G73" i="15"/>
  <c r="F72" i="4"/>
  <c r="Y72" i="4"/>
  <c r="W72" i="4"/>
  <c r="M72" i="4"/>
  <c r="H74" i="15"/>
  <c r="AC73" i="15"/>
  <c r="Z72" i="4"/>
  <c r="J74" i="15" l="1"/>
  <c r="AG73" i="15"/>
  <c r="C74" i="15" s="1"/>
  <c r="AF73" i="15"/>
  <c r="AI73" i="15"/>
  <c r="AD73" i="15"/>
  <c r="AE73" i="15" s="1"/>
  <c r="T73" i="15"/>
  <c r="K74" i="15"/>
  <c r="X72" i="4"/>
  <c r="AA72" i="4" s="1"/>
  <c r="AB72" i="4" s="1"/>
  <c r="P72" i="4"/>
  <c r="N72" i="4"/>
  <c r="R72" i="4"/>
  <c r="AJ73" i="15" l="1"/>
  <c r="AL73" i="15"/>
  <c r="AK73" i="15"/>
  <c r="AH73" i="15"/>
  <c r="D74" i="15" s="1"/>
  <c r="B74" i="15"/>
  <c r="Q72" i="4"/>
  <c r="S72" i="4" s="1"/>
  <c r="G72" i="4"/>
  <c r="O74" i="15"/>
  <c r="AC72" i="4"/>
  <c r="H73" i="4"/>
  <c r="U74" i="15" l="1"/>
  <c r="V74" i="15" s="1"/>
  <c r="L74" i="15"/>
  <c r="M74" i="15" s="1"/>
  <c r="I74" i="15"/>
  <c r="K73" i="4"/>
  <c r="AD72" i="4"/>
  <c r="AE72" i="4" s="1"/>
  <c r="AF72" i="4"/>
  <c r="AI72" i="4"/>
  <c r="AJ72" i="4" s="1"/>
  <c r="AG72" i="4"/>
  <c r="C73" i="4" s="1"/>
  <c r="T72" i="4"/>
  <c r="E74" i="15"/>
  <c r="F74" i="15" l="1"/>
  <c r="N74" i="15"/>
  <c r="P74" i="15"/>
  <c r="Y74" i="15"/>
  <c r="W74" i="15"/>
  <c r="B73" i="4"/>
  <c r="AH72" i="4"/>
  <c r="D73" i="4" s="1"/>
  <c r="AL73" i="4"/>
  <c r="AK73" i="4"/>
  <c r="R74" i="15"/>
  <c r="Z74" i="15"/>
  <c r="O74" i="4"/>
  <c r="X74" i="15" l="1"/>
  <c r="AA74" i="15" s="1"/>
  <c r="AB74" i="15" s="1"/>
  <c r="Q74" i="15"/>
  <c r="S74" i="15" s="1"/>
  <c r="G74" i="15"/>
  <c r="I73" i="4"/>
  <c r="L73" i="4"/>
  <c r="U73" i="4" s="1"/>
  <c r="V73" i="4" s="1"/>
  <c r="AC74" i="15"/>
  <c r="H75" i="15"/>
  <c r="E73" i="4"/>
  <c r="J75" i="15" l="1"/>
  <c r="AG74" i="15"/>
  <c r="C75" i="15" s="1"/>
  <c r="AI74" i="15"/>
  <c r="AD74" i="15"/>
  <c r="AE74" i="15" s="1"/>
  <c r="AF74" i="15"/>
  <c r="T74" i="15"/>
  <c r="K75" i="15"/>
  <c r="M73" i="4"/>
  <c r="P73" i="4" s="1"/>
  <c r="F73" i="4"/>
  <c r="W73" i="4"/>
  <c r="Y73" i="4"/>
  <c r="Z73" i="4"/>
  <c r="R73" i="4"/>
  <c r="AJ74" i="15" l="1"/>
  <c r="AL74" i="15"/>
  <c r="AK74" i="15"/>
  <c r="AH74" i="15"/>
  <c r="D75" i="15" s="1"/>
  <c r="B75" i="15"/>
  <c r="N73" i="4"/>
  <c r="G73" i="4" s="1"/>
  <c r="X73" i="4"/>
  <c r="AA73" i="4" s="1"/>
  <c r="AB73" i="4" s="1"/>
  <c r="O75" i="15"/>
  <c r="U75" i="15" l="1"/>
  <c r="V75" i="15" s="1"/>
  <c r="L75" i="15"/>
  <c r="M75" i="15" s="1"/>
  <c r="I75" i="15"/>
  <c r="Q73" i="4"/>
  <c r="S73" i="4" s="1"/>
  <c r="E75" i="15"/>
  <c r="AC73" i="4"/>
  <c r="H74" i="4"/>
  <c r="F75" i="15" l="1"/>
  <c r="P75" i="15"/>
  <c r="N75" i="15"/>
  <c r="W75" i="15"/>
  <c r="Y75" i="15"/>
  <c r="AD73" i="4"/>
  <c r="AE73" i="4" s="1"/>
  <c r="AF73" i="4"/>
  <c r="B74" i="4" s="1"/>
  <c r="AG73" i="4"/>
  <c r="C74" i="4" s="1"/>
  <c r="AI73" i="4"/>
  <c r="AJ73" i="4" s="1"/>
  <c r="K74" i="4"/>
  <c r="T73" i="4"/>
  <c r="Z75" i="15"/>
  <c r="R75" i="15"/>
  <c r="O75" i="4"/>
  <c r="X75" i="15" l="1"/>
  <c r="AA75" i="15" s="1"/>
  <c r="AB75" i="15" s="1"/>
  <c r="Q75" i="15"/>
  <c r="S75" i="15" s="1"/>
  <c r="G75" i="15"/>
  <c r="AH73" i="4"/>
  <c r="D74" i="4" s="1"/>
  <c r="L74" i="4" s="1"/>
  <c r="U74" i="4" s="1"/>
  <c r="V74" i="4" s="1"/>
  <c r="AL74" i="4"/>
  <c r="AK74" i="4"/>
  <c r="I74" i="4"/>
  <c r="H76" i="15"/>
  <c r="AC75" i="15"/>
  <c r="E74" i="4"/>
  <c r="J76" i="15" l="1"/>
  <c r="AI75" i="15"/>
  <c r="AG75" i="15"/>
  <c r="C76" i="15" s="1"/>
  <c r="AD75" i="15"/>
  <c r="AE75" i="15" s="1"/>
  <c r="AF75" i="15"/>
  <c r="T75" i="15"/>
  <c r="K76" i="15"/>
  <c r="F74" i="4"/>
  <c r="Y74" i="4"/>
  <c r="W74" i="4"/>
  <c r="M74" i="4"/>
  <c r="Z74" i="4"/>
  <c r="AJ75" i="15" l="1"/>
  <c r="AL75" i="15"/>
  <c r="AK75" i="15"/>
  <c r="B76" i="15"/>
  <c r="AH75" i="15"/>
  <c r="D76" i="15" s="1"/>
  <c r="X74" i="4"/>
  <c r="AA74" i="4" s="1"/>
  <c r="AB74" i="4" s="1"/>
  <c r="N74" i="4"/>
  <c r="G74" i="4" s="1"/>
  <c r="P74" i="4"/>
  <c r="O76" i="15"/>
  <c r="R74" i="4"/>
  <c r="I76" i="15" l="1"/>
  <c r="U76" i="15"/>
  <c r="V76" i="15" s="1"/>
  <c r="L76" i="15"/>
  <c r="M76" i="15" s="1"/>
  <c r="Q74" i="4"/>
  <c r="S74" i="4" s="1"/>
  <c r="T74" i="4" s="1"/>
  <c r="E76" i="15"/>
  <c r="AC74" i="4"/>
  <c r="H75" i="4"/>
  <c r="F76" i="15" l="1"/>
  <c r="N76" i="15"/>
  <c r="P76" i="15"/>
  <c r="Y76" i="15"/>
  <c r="W76" i="15"/>
  <c r="X76" i="15" s="1"/>
  <c r="K75" i="4"/>
  <c r="AI74" i="4"/>
  <c r="AJ74" i="4" s="1"/>
  <c r="AD74" i="4"/>
  <c r="AE74" i="4" s="1"/>
  <c r="AG74" i="4"/>
  <c r="C75" i="4" s="1"/>
  <c r="AF74" i="4"/>
  <c r="Z76" i="15"/>
  <c r="R76" i="15"/>
  <c r="Q76" i="15" l="1"/>
  <c r="S76" i="15" s="1"/>
  <c r="AA76" i="15"/>
  <c r="AB76" i="15" s="1"/>
  <c r="G76" i="15"/>
  <c r="AK75" i="4"/>
  <c r="B75" i="4"/>
  <c r="AH74" i="4"/>
  <c r="D75" i="4" s="1"/>
  <c r="AL75" i="4"/>
  <c r="H77" i="15"/>
  <c r="AC76" i="15"/>
  <c r="O76" i="4"/>
  <c r="J77" i="15" l="1"/>
  <c r="AD76" i="15"/>
  <c r="AE76" i="15" s="1"/>
  <c r="AF76" i="15"/>
  <c r="AG76" i="15"/>
  <c r="C77" i="15" s="1"/>
  <c r="AI76" i="15"/>
  <c r="T76" i="15"/>
  <c r="K77" i="15"/>
  <c r="I75" i="4"/>
  <c r="L75" i="4"/>
  <c r="U75" i="4" s="1"/>
  <c r="V75" i="4" s="1"/>
  <c r="E75" i="4"/>
  <c r="B77" i="15" l="1"/>
  <c r="AH76" i="15"/>
  <c r="D77" i="15" s="1"/>
  <c r="AL76" i="15"/>
  <c r="AK76" i="15"/>
  <c r="AJ76" i="15"/>
  <c r="M75" i="4"/>
  <c r="P75" i="4" s="1"/>
  <c r="F75" i="4"/>
  <c r="Y75" i="4"/>
  <c r="W75" i="4"/>
  <c r="O77" i="15"/>
  <c r="R75" i="4"/>
  <c r="Z75" i="4"/>
  <c r="U77" i="15" l="1"/>
  <c r="V77" i="15" s="1"/>
  <c r="L77" i="15"/>
  <c r="M77" i="15" s="1"/>
  <c r="I77" i="15"/>
  <c r="N75" i="4"/>
  <c r="Q75" i="4" s="1"/>
  <c r="S75" i="4" s="1"/>
  <c r="T75" i="4" s="1"/>
  <c r="X75" i="4"/>
  <c r="AA75" i="4" s="1"/>
  <c r="AB75" i="4" s="1"/>
  <c r="E77" i="15"/>
  <c r="H76" i="4"/>
  <c r="AC75" i="4"/>
  <c r="F77" i="15" l="1"/>
  <c r="N77" i="15"/>
  <c r="P77" i="15"/>
  <c r="Y77" i="15"/>
  <c r="W77" i="15"/>
  <c r="X77" i="15" s="1"/>
  <c r="G75" i="4"/>
  <c r="K76" i="4"/>
  <c r="AI75" i="4"/>
  <c r="AJ75" i="4" s="1"/>
  <c r="AD75" i="4"/>
  <c r="AE75" i="4" s="1"/>
  <c r="AG75" i="4"/>
  <c r="C76" i="4" s="1"/>
  <c r="AF75" i="4"/>
  <c r="Z77" i="15"/>
  <c r="R77" i="15"/>
  <c r="Q77" i="15" l="1"/>
  <c r="S77" i="15" s="1"/>
  <c r="AA77" i="15"/>
  <c r="AB77" i="15" s="1"/>
  <c r="G77" i="15"/>
  <c r="AK76" i="4"/>
  <c r="AH75" i="4"/>
  <c r="D76" i="4" s="1"/>
  <c r="L76" i="4" s="1"/>
  <c r="U76" i="4" s="1"/>
  <c r="V76" i="4" s="1"/>
  <c r="AL76" i="4"/>
  <c r="B76" i="4"/>
  <c r="AC77" i="15"/>
  <c r="H78" i="15"/>
  <c r="O77" i="4"/>
  <c r="J78" i="15" l="1"/>
  <c r="AI77" i="15"/>
  <c r="AD77" i="15"/>
  <c r="AE77" i="15" s="1"/>
  <c r="AF77" i="15"/>
  <c r="AG77" i="15"/>
  <c r="C78" i="15" s="1"/>
  <c r="K78" i="15"/>
  <c r="T77" i="15"/>
  <c r="W76" i="4"/>
  <c r="M76" i="4"/>
  <c r="P76" i="4" s="1"/>
  <c r="Y76" i="4"/>
  <c r="I76" i="4"/>
  <c r="R76" i="4"/>
  <c r="Z76" i="4"/>
  <c r="E76" i="4"/>
  <c r="N76" i="4" l="1"/>
  <c r="Q76" i="4" s="1"/>
  <c r="S76" i="4" s="1"/>
  <c r="B78" i="15"/>
  <c r="AH77" i="15"/>
  <c r="D78" i="15" s="1"/>
  <c r="AJ77" i="15"/>
  <c r="AL77" i="15"/>
  <c r="AK77" i="15"/>
  <c r="F76" i="4"/>
  <c r="O78" i="15"/>
  <c r="H77" i="4"/>
  <c r="L78" i="15" l="1"/>
  <c r="M78" i="15" s="1"/>
  <c r="U78" i="15"/>
  <c r="V78" i="15" s="1"/>
  <c r="I78" i="15"/>
  <c r="K77" i="4"/>
  <c r="G76" i="4"/>
  <c r="X76" i="4"/>
  <c r="AA76" i="4" s="1"/>
  <c r="AB76" i="4" s="1"/>
  <c r="T76" i="4"/>
  <c r="E78" i="15"/>
  <c r="AC76" i="4"/>
  <c r="AF76" i="4" l="1"/>
  <c r="B77" i="4" s="1"/>
  <c r="AD76" i="4"/>
  <c r="AE76" i="4" s="1"/>
  <c r="AI76" i="4"/>
  <c r="AG76" i="4"/>
  <c r="C77" i="4" s="1"/>
  <c r="F78" i="15"/>
  <c r="Y78" i="15"/>
  <c r="W78" i="15"/>
  <c r="P78" i="15"/>
  <c r="N78" i="15"/>
  <c r="R78" i="15"/>
  <c r="Z78" i="15"/>
  <c r="O78" i="4"/>
  <c r="AJ76" i="4" l="1"/>
  <c r="AL77" i="4"/>
  <c r="I77" i="4"/>
  <c r="AH76" i="4"/>
  <c r="D77" i="4" s="1"/>
  <c r="L77" i="4" s="1"/>
  <c r="U77" i="4" s="1"/>
  <c r="V77" i="4" s="1"/>
  <c r="AK77" i="4"/>
  <c r="X78" i="15"/>
  <c r="AA78" i="15" s="1"/>
  <c r="AB78" i="15" s="1"/>
  <c r="Q78" i="15"/>
  <c r="S78" i="15" s="1"/>
  <c r="G78" i="15"/>
  <c r="H79" i="15"/>
  <c r="AC78" i="15"/>
  <c r="E77" i="4"/>
  <c r="F77" i="4" l="1"/>
  <c r="J79" i="15"/>
  <c r="AG78" i="15"/>
  <c r="C79" i="15" s="1"/>
  <c r="AF78" i="15"/>
  <c r="AI78" i="15"/>
  <c r="AD78" i="15"/>
  <c r="AE78" i="15" s="1"/>
  <c r="T78" i="15"/>
  <c r="K79" i="15"/>
  <c r="M77" i="4"/>
  <c r="Y77" i="4"/>
  <c r="W77" i="4"/>
  <c r="Z77" i="4"/>
  <c r="X77" i="4" l="1"/>
  <c r="AA77" i="4" s="1"/>
  <c r="AB77" i="4" s="1"/>
  <c r="AK78" i="15"/>
  <c r="AL78" i="15"/>
  <c r="AJ78" i="15"/>
  <c r="B79" i="15"/>
  <c r="AH78" i="15"/>
  <c r="D79" i="15" s="1"/>
  <c r="N77" i="4"/>
  <c r="G77" i="4" s="1"/>
  <c r="P77" i="4"/>
  <c r="O79" i="15"/>
  <c r="R77" i="4"/>
  <c r="I79" i="15" l="1"/>
  <c r="U79" i="15"/>
  <c r="V79" i="15" s="1"/>
  <c r="L79" i="15"/>
  <c r="M79" i="15" s="1"/>
  <c r="Q77" i="4"/>
  <c r="S77" i="4" s="1"/>
  <c r="T77" i="4" s="1"/>
  <c r="E79" i="15"/>
  <c r="H78" i="4"/>
  <c r="AC77" i="4"/>
  <c r="F79" i="15" l="1"/>
  <c r="W79" i="15"/>
  <c r="Y79" i="15"/>
  <c r="P79" i="15"/>
  <c r="N79" i="15"/>
  <c r="AG77" i="4"/>
  <c r="C78" i="4" s="1"/>
  <c r="AI77" i="4"/>
  <c r="AJ77" i="4" s="1"/>
  <c r="AF77" i="4"/>
  <c r="B78" i="4" s="1"/>
  <c r="AD77" i="4"/>
  <c r="AE77" i="4" s="1"/>
  <c r="K78" i="4"/>
  <c r="Z79" i="15"/>
  <c r="R79" i="15"/>
  <c r="O79" i="4"/>
  <c r="X79" i="15" l="1"/>
  <c r="AA79" i="15" s="1"/>
  <c r="AB79" i="15" s="1"/>
  <c r="Q79" i="15"/>
  <c r="S79" i="15" s="1"/>
  <c r="G79" i="15"/>
  <c r="AL78" i="4"/>
  <c r="AH77" i="4"/>
  <c r="D78" i="4" s="1"/>
  <c r="L78" i="4" s="1"/>
  <c r="U78" i="4" s="1"/>
  <c r="V78" i="4" s="1"/>
  <c r="AK78" i="4"/>
  <c r="I78" i="4"/>
  <c r="H80" i="15"/>
  <c r="AC79" i="15"/>
  <c r="E78" i="4"/>
  <c r="J80" i="15" l="1"/>
  <c r="AD79" i="15"/>
  <c r="AE79" i="15" s="1"/>
  <c r="AG79" i="15"/>
  <c r="C80" i="15" s="1"/>
  <c r="AF79" i="15"/>
  <c r="AI79" i="15"/>
  <c r="T79" i="15"/>
  <c r="K80" i="15"/>
  <c r="F78" i="4"/>
  <c r="Y78" i="4"/>
  <c r="W78" i="4"/>
  <c r="M78" i="4"/>
  <c r="Z78" i="4"/>
  <c r="AH79" i="15" l="1"/>
  <c r="D80" i="15" s="1"/>
  <c r="B80" i="15"/>
  <c r="AJ79" i="15"/>
  <c r="AL79" i="15"/>
  <c r="AK79" i="15"/>
  <c r="X78" i="4"/>
  <c r="AA78" i="4" s="1"/>
  <c r="AB78" i="4" s="1"/>
  <c r="N78" i="4"/>
  <c r="Q78" i="4" s="1"/>
  <c r="P78" i="4"/>
  <c r="O80" i="15"/>
  <c r="R78" i="4"/>
  <c r="I80" i="15" l="1"/>
  <c r="U80" i="15"/>
  <c r="V80" i="15" s="1"/>
  <c r="L80" i="15"/>
  <c r="M80" i="15" s="1"/>
  <c r="G78" i="4"/>
  <c r="S78" i="4"/>
  <c r="T78" i="4" s="1"/>
  <c r="E80" i="15"/>
  <c r="AC78" i="4"/>
  <c r="H79" i="4"/>
  <c r="F80" i="15" l="1"/>
  <c r="P80" i="15"/>
  <c r="N80" i="15"/>
  <c r="Y80" i="15"/>
  <c r="W80" i="15"/>
  <c r="K79" i="4"/>
  <c r="AG78" i="4"/>
  <c r="C79" i="4" s="1"/>
  <c r="AI78" i="4"/>
  <c r="AJ78" i="4" s="1"/>
  <c r="AD78" i="4"/>
  <c r="AE78" i="4" s="1"/>
  <c r="AF78" i="4"/>
  <c r="R80" i="15"/>
  <c r="Z80" i="15"/>
  <c r="X80" i="15" l="1"/>
  <c r="AA80" i="15" s="1"/>
  <c r="AB80" i="15" s="1"/>
  <c r="Q80" i="15"/>
  <c r="S80" i="15" s="1"/>
  <c r="G80" i="15"/>
  <c r="AK79" i="4"/>
  <c r="B79" i="4"/>
  <c r="AH78" i="4"/>
  <c r="D79" i="4" s="1"/>
  <c r="AL79" i="4"/>
  <c r="H81" i="15"/>
  <c r="AC80" i="15"/>
  <c r="O80" i="4"/>
  <c r="J81" i="15" l="1"/>
  <c r="AD80" i="15"/>
  <c r="AE80" i="15" s="1"/>
  <c r="AF80" i="15"/>
  <c r="AI80" i="15"/>
  <c r="AG80" i="15"/>
  <c r="C81" i="15" s="1"/>
  <c r="T80" i="15"/>
  <c r="K81" i="15"/>
  <c r="I79" i="4"/>
  <c r="L79" i="4"/>
  <c r="U79" i="4" s="1"/>
  <c r="V79" i="4" s="1"/>
  <c r="E79" i="4"/>
  <c r="AK80" i="15" l="1"/>
  <c r="AL80" i="15"/>
  <c r="AJ80" i="15"/>
  <c r="AH80" i="15"/>
  <c r="D81" i="15" s="1"/>
  <c r="B81" i="15"/>
  <c r="F79" i="4"/>
  <c r="Y79" i="4"/>
  <c r="W79" i="4"/>
  <c r="M79" i="4"/>
  <c r="O81" i="15"/>
  <c r="Z79" i="4"/>
  <c r="U81" i="15" l="1"/>
  <c r="V81" i="15" s="1"/>
  <c r="L81" i="15"/>
  <c r="M81" i="15" s="1"/>
  <c r="I81" i="15"/>
  <c r="X79" i="4"/>
  <c r="AA79" i="4" s="1"/>
  <c r="AB79" i="4" s="1"/>
  <c r="P79" i="4"/>
  <c r="N79" i="4"/>
  <c r="Q79" i="4" s="1"/>
  <c r="E81" i="15"/>
  <c r="R79" i="4"/>
  <c r="F81" i="15" l="1"/>
  <c r="P81" i="15"/>
  <c r="N81" i="15"/>
  <c r="W81" i="15"/>
  <c r="Y81" i="15"/>
  <c r="S79" i="4"/>
  <c r="G79" i="4"/>
  <c r="Z81" i="15"/>
  <c r="R81" i="15"/>
  <c r="H80" i="4"/>
  <c r="AC79" i="4"/>
  <c r="X81" i="15" l="1"/>
  <c r="AA81" i="15" s="1"/>
  <c r="AB81" i="15" s="1"/>
  <c r="Q81" i="15"/>
  <c r="S81" i="15" s="1"/>
  <c r="T81" i="15" s="1"/>
  <c r="G81" i="15"/>
  <c r="K80" i="4"/>
  <c r="AI79" i="4"/>
  <c r="AJ79" i="4" s="1"/>
  <c r="AD79" i="4"/>
  <c r="AE79" i="4" s="1"/>
  <c r="AG79" i="4"/>
  <c r="C80" i="4" s="1"/>
  <c r="AF79" i="4"/>
  <c r="T79" i="4"/>
  <c r="H82" i="15"/>
  <c r="AC81" i="15"/>
  <c r="J82" i="15" l="1"/>
  <c r="AI81" i="15"/>
  <c r="AD81" i="15"/>
  <c r="AE81" i="15" s="1"/>
  <c r="AG81" i="15"/>
  <c r="C82" i="15" s="1"/>
  <c r="AF81" i="15"/>
  <c r="K82" i="15"/>
  <c r="AK80" i="4"/>
  <c r="AL80" i="4"/>
  <c r="AH79" i="4"/>
  <c r="D80" i="4" s="1"/>
  <c r="B80" i="4"/>
  <c r="O81" i="4"/>
  <c r="AK81" i="15" l="1"/>
  <c r="AL81" i="15"/>
  <c r="AJ81" i="15"/>
  <c r="AH81" i="15"/>
  <c r="D82" i="15" s="1"/>
  <c r="B82" i="15"/>
  <c r="I80" i="4"/>
  <c r="L80" i="4"/>
  <c r="U80" i="4" s="1"/>
  <c r="V80" i="4" s="1"/>
  <c r="O82" i="15"/>
  <c r="E80" i="4"/>
  <c r="L82" i="15" l="1"/>
  <c r="M82" i="15" s="1"/>
  <c r="U82" i="15"/>
  <c r="V82" i="15" s="1"/>
  <c r="I82" i="15"/>
  <c r="M80" i="4"/>
  <c r="P80" i="4" s="1"/>
  <c r="F80" i="4"/>
  <c r="W80" i="4"/>
  <c r="Y80" i="4"/>
  <c r="E82" i="15"/>
  <c r="Z80" i="4"/>
  <c r="R80" i="4"/>
  <c r="F82" i="15" l="1"/>
  <c r="Y82" i="15"/>
  <c r="W82" i="15"/>
  <c r="N82" i="15"/>
  <c r="P82" i="15"/>
  <c r="X80" i="4"/>
  <c r="AA80" i="4" s="1"/>
  <c r="AB80" i="4" s="1"/>
  <c r="N80" i="4"/>
  <c r="G80" i="4" s="1"/>
  <c r="R82" i="15"/>
  <c r="Z82" i="15"/>
  <c r="X82" i="15" l="1"/>
  <c r="AA82" i="15" s="1"/>
  <c r="AB82" i="15" s="1"/>
  <c r="Q82" i="15"/>
  <c r="S82" i="15" s="1"/>
  <c r="G82" i="15"/>
  <c r="Q80" i="4"/>
  <c r="S80" i="4" s="1"/>
  <c r="AC82" i="15"/>
  <c r="H83" i="15"/>
  <c r="AC80" i="4"/>
  <c r="H81" i="4"/>
  <c r="J83" i="15" l="1"/>
  <c r="AI82" i="15"/>
  <c r="AD82" i="15"/>
  <c r="AE82" i="15" s="1"/>
  <c r="AG82" i="15"/>
  <c r="C83" i="15" s="1"/>
  <c r="AF82" i="15"/>
  <c r="T82" i="15"/>
  <c r="K83" i="15"/>
  <c r="AI80" i="4"/>
  <c r="AJ80" i="4" s="1"/>
  <c r="AF80" i="4"/>
  <c r="B81" i="4" s="1"/>
  <c r="AG80" i="4"/>
  <c r="C81" i="4" s="1"/>
  <c r="AD80" i="4"/>
  <c r="AE80" i="4" s="1"/>
  <c r="K81" i="4"/>
  <c r="T80" i="4"/>
  <c r="O82" i="4"/>
  <c r="AL82" i="15" l="1"/>
  <c r="AJ82" i="15"/>
  <c r="AK82" i="15"/>
  <c r="B83" i="15"/>
  <c r="AH82" i="15"/>
  <c r="D83" i="15" s="1"/>
  <c r="AH80" i="4"/>
  <c r="D81" i="4" s="1"/>
  <c r="L81" i="4" s="1"/>
  <c r="U81" i="4" s="1"/>
  <c r="V81" i="4" s="1"/>
  <c r="AK81" i="4"/>
  <c r="AL81" i="4"/>
  <c r="I81" i="4"/>
  <c r="O83" i="15"/>
  <c r="E81" i="4"/>
  <c r="I83" i="15" l="1"/>
  <c r="L83" i="15"/>
  <c r="M83" i="15" s="1"/>
  <c r="U83" i="15"/>
  <c r="V83" i="15" s="1"/>
  <c r="F81" i="4"/>
  <c r="W81" i="4"/>
  <c r="Y81" i="4"/>
  <c r="M81" i="4"/>
  <c r="E83" i="15"/>
  <c r="Z81" i="4"/>
  <c r="F83" i="15" l="1"/>
  <c r="W83" i="15"/>
  <c r="Y83" i="15"/>
  <c r="P83" i="15"/>
  <c r="N83" i="15"/>
  <c r="X81" i="4"/>
  <c r="AA81" i="4" s="1"/>
  <c r="AB81" i="4" s="1"/>
  <c r="P81" i="4"/>
  <c r="N81" i="4"/>
  <c r="Q81" i="4" s="1"/>
  <c r="R83" i="15"/>
  <c r="Z83" i="15"/>
  <c r="R81" i="4"/>
  <c r="X83" i="15" l="1"/>
  <c r="AA83" i="15" s="1"/>
  <c r="AB83" i="15" s="1"/>
  <c r="Q83" i="15"/>
  <c r="S83" i="15" s="1"/>
  <c r="G83" i="15"/>
  <c r="S81" i="4"/>
  <c r="G81" i="4"/>
  <c r="H84" i="15"/>
  <c r="AC83" i="15"/>
  <c r="H82" i="4"/>
  <c r="AC81" i="4"/>
  <c r="J84" i="15" l="1"/>
  <c r="AF83" i="15"/>
  <c r="AG83" i="15"/>
  <c r="C84" i="15" s="1"/>
  <c r="AI83" i="15"/>
  <c r="AD83" i="15"/>
  <c r="AE83" i="15" s="1"/>
  <c r="T83" i="15"/>
  <c r="K84" i="15"/>
  <c r="K82" i="4"/>
  <c r="AI81" i="4"/>
  <c r="AJ81" i="4" s="1"/>
  <c r="AD81" i="4"/>
  <c r="AE81" i="4" s="1"/>
  <c r="AG81" i="4"/>
  <c r="C82" i="4" s="1"/>
  <c r="AF81" i="4"/>
  <c r="T81" i="4"/>
  <c r="B84" i="15" l="1"/>
  <c r="AH83" i="15"/>
  <c r="D84" i="15" s="1"/>
  <c r="AJ83" i="15"/>
  <c r="AL83" i="15"/>
  <c r="AK83" i="15"/>
  <c r="B82" i="4"/>
  <c r="AH81" i="4"/>
  <c r="D82" i="4" s="1"/>
  <c r="AL82" i="4"/>
  <c r="AK82" i="4"/>
  <c r="O84" i="15"/>
  <c r="O83" i="4"/>
  <c r="U84" i="15" l="1"/>
  <c r="V84" i="15" s="1"/>
  <c r="L84" i="15"/>
  <c r="M84" i="15" s="1"/>
  <c r="I84" i="15"/>
  <c r="I82" i="4"/>
  <c r="L82" i="4"/>
  <c r="U82" i="4" s="1"/>
  <c r="V82" i="4" s="1"/>
  <c r="E84" i="15"/>
  <c r="E82" i="4"/>
  <c r="F84" i="15" l="1"/>
  <c r="N84" i="15"/>
  <c r="P84" i="15"/>
  <c r="Y84" i="15"/>
  <c r="W84" i="15"/>
  <c r="X84" i="15" s="1"/>
  <c r="F82" i="4"/>
  <c r="Y82" i="4"/>
  <c r="W82" i="4"/>
  <c r="M82" i="4"/>
  <c r="Z84" i="15"/>
  <c r="R84" i="15"/>
  <c r="Z82" i="4"/>
  <c r="Q84" i="15" l="1"/>
  <c r="S84" i="15" s="1"/>
  <c r="AA84" i="15"/>
  <c r="AB84" i="15" s="1"/>
  <c r="G84" i="15"/>
  <c r="X82" i="4"/>
  <c r="AA82" i="4" s="1"/>
  <c r="AB82" i="4" s="1"/>
  <c r="N82" i="4"/>
  <c r="Q82" i="4" s="1"/>
  <c r="P82" i="4"/>
  <c r="AC84" i="15"/>
  <c r="H85" i="15"/>
  <c r="R82" i="4"/>
  <c r="J85" i="15" l="1"/>
  <c r="AG84" i="15"/>
  <c r="C85" i="15" s="1"/>
  <c r="AF84" i="15"/>
  <c r="AI84" i="15"/>
  <c r="AD84" i="15"/>
  <c r="AE84" i="15" s="1"/>
  <c r="K85" i="15"/>
  <c r="T84" i="15"/>
  <c r="G82" i="4"/>
  <c r="S82" i="4"/>
  <c r="H83" i="4"/>
  <c r="AC82" i="4"/>
  <c r="AK84" i="15" l="1"/>
  <c r="AJ84" i="15"/>
  <c r="AL84" i="15"/>
  <c r="AH84" i="15"/>
  <c r="D85" i="15" s="1"/>
  <c r="B85" i="15"/>
  <c r="K83" i="4"/>
  <c r="AG82" i="4"/>
  <c r="C83" i="4" s="1"/>
  <c r="AI82" i="4"/>
  <c r="AJ82" i="4" s="1"/>
  <c r="AD82" i="4"/>
  <c r="AE82" i="4" s="1"/>
  <c r="AF82" i="4"/>
  <c r="T82" i="4"/>
  <c r="O85" i="15"/>
  <c r="AH82" i="4" l="1"/>
  <c r="D83" i="4" s="1"/>
  <c r="L83" i="4" s="1"/>
  <c r="U83" i="4" s="1"/>
  <c r="V83" i="4" s="1"/>
  <c r="U85" i="15"/>
  <c r="V85" i="15" s="1"/>
  <c r="L85" i="15"/>
  <c r="M85" i="15" s="1"/>
  <c r="I85" i="15"/>
  <c r="AK83" i="4"/>
  <c r="AL83" i="4"/>
  <c r="B83" i="4"/>
  <c r="E85" i="15"/>
  <c r="O84" i="4"/>
  <c r="M83" i="4" l="1"/>
  <c r="P83" i="4" s="1"/>
  <c r="F85" i="15"/>
  <c r="P85" i="15"/>
  <c r="N85" i="15"/>
  <c r="Q85" i="15" s="1"/>
  <c r="W85" i="15"/>
  <c r="Y85" i="15"/>
  <c r="I83" i="4"/>
  <c r="Y83" i="4"/>
  <c r="W83" i="4"/>
  <c r="Z85" i="15"/>
  <c r="R85" i="15"/>
  <c r="R83" i="4"/>
  <c r="Z83" i="4"/>
  <c r="E83" i="4"/>
  <c r="X85" i="15" l="1"/>
  <c r="AA85" i="15" s="1"/>
  <c r="AB85" i="15" s="1"/>
  <c r="N83" i="4"/>
  <c r="Q83" i="4" s="1"/>
  <c r="S83" i="4" s="1"/>
  <c r="T83" i="4" s="1"/>
  <c r="S85" i="15"/>
  <c r="G85" i="15"/>
  <c r="F83" i="4"/>
  <c r="H86" i="15"/>
  <c r="AC85" i="15"/>
  <c r="H84" i="4"/>
  <c r="AC83" i="4"/>
  <c r="G83" i="4" l="1"/>
  <c r="J86" i="15"/>
  <c r="AI85" i="15"/>
  <c r="AD85" i="15"/>
  <c r="AE85" i="15" s="1"/>
  <c r="AG85" i="15"/>
  <c r="C86" i="15" s="1"/>
  <c r="AF85" i="15"/>
  <c r="K86" i="15"/>
  <c r="T85" i="15"/>
  <c r="K84" i="4"/>
  <c r="AD83" i="4"/>
  <c r="AE83" i="4" s="1"/>
  <c r="AI83" i="4"/>
  <c r="AJ83" i="4" s="1"/>
  <c r="AG83" i="4"/>
  <c r="C84" i="4" s="1"/>
  <c r="AF83" i="4"/>
  <c r="X83" i="4"/>
  <c r="AA83" i="4" s="1"/>
  <c r="AB83" i="4" s="1"/>
  <c r="AK85" i="15" l="1"/>
  <c r="AJ85" i="15"/>
  <c r="AL85" i="15"/>
  <c r="B86" i="15"/>
  <c r="AH85" i="15"/>
  <c r="D86" i="15" s="1"/>
  <c r="B84" i="4"/>
  <c r="AH83" i="4"/>
  <c r="D84" i="4" s="1"/>
  <c r="AK84" i="4"/>
  <c r="AL84" i="4"/>
  <c r="O86" i="15"/>
  <c r="O85" i="4"/>
  <c r="I86" i="15" l="1"/>
  <c r="L86" i="15"/>
  <c r="M86" i="15" s="1"/>
  <c r="U86" i="15"/>
  <c r="V86" i="15" s="1"/>
  <c r="I84" i="4"/>
  <c r="L84" i="4"/>
  <c r="U84" i="4" s="1"/>
  <c r="V84" i="4" s="1"/>
  <c r="E86" i="15"/>
  <c r="E84" i="4"/>
  <c r="F86" i="15" l="1"/>
  <c r="Y86" i="15"/>
  <c r="W86" i="15"/>
  <c r="N86" i="15"/>
  <c r="P86" i="15"/>
  <c r="M84" i="4"/>
  <c r="P84" i="4" s="1"/>
  <c r="F84" i="4"/>
  <c r="Y84" i="4"/>
  <c r="W84" i="4"/>
  <c r="R86" i="15"/>
  <c r="Z86" i="15"/>
  <c r="R84" i="4"/>
  <c r="Z84" i="4"/>
  <c r="X86" i="15" l="1"/>
  <c r="AA86" i="15" s="1"/>
  <c r="AB86" i="15" s="1"/>
  <c r="Q86" i="15"/>
  <c r="S86" i="15" s="1"/>
  <c r="G86" i="15"/>
  <c r="X84" i="4"/>
  <c r="AA84" i="4" s="1"/>
  <c r="AB84" i="4" s="1"/>
  <c r="N84" i="4"/>
  <c r="G84" i="4" s="1"/>
  <c r="H87" i="15"/>
  <c r="AC86" i="15"/>
  <c r="J87" i="15" l="1"/>
  <c r="AG86" i="15"/>
  <c r="C87" i="15" s="1"/>
  <c r="AD86" i="15"/>
  <c r="AE86" i="15" s="1"/>
  <c r="AF86" i="15"/>
  <c r="AI86" i="15"/>
  <c r="T86" i="15"/>
  <c r="K87" i="15"/>
  <c r="Q84" i="4"/>
  <c r="S84" i="4" s="1"/>
  <c r="T84" i="4" s="1"/>
  <c r="AC84" i="4"/>
  <c r="H85" i="4"/>
  <c r="AH86" i="15" l="1"/>
  <c r="D87" i="15" s="1"/>
  <c r="B87" i="15"/>
  <c r="AJ86" i="15"/>
  <c r="AK86" i="15"/>
  <c r="AL86" i="15"/>
  <c r="AD84" i="4"/>
  <c r="AE84" i="4" s="1"/>
  <c r="AF84" i="4"/>
  <c r="B85" i="4" s="1"/>
  <c r="AG84" i="4"/>
  <c r="C85" i="4" s="1"/>
  <c r="AI84" i="4"/>
  <c r="AJ84" i="4" s="1"/>
  <c r="K85" i="4"/>
  <c r="O87" i="15"/>
  <c r="O86" i="4"/>
  <c r="I87" i="15" l="1"/>
  <c r="L87" i="15"/>
  <c r="M87" i="15" s="1"/>
  <c r="U87" i="15"/>
  <c r="V87" i="15" s="1"/>
  <c r="AH84" i="4"/>
  <c r="D85" i="4" s="1"/>
  <c r="L85" i="4" s="1"/>
  <c r="U85" i="4" s="1"/>
  <c r="V85" i="4" s="1"/>
  <c r="AK85" i="4"/>
  <c r="AL85" i="4"/>
  <c r="I85" i="4"/>
  <c r="E87" i="15"/>
  <c r="E85" i="4"/>
  <c r="F87" i="15" l="1"/>
  <c r="Y87" i="15"/>
  <c r="W87" i="15"/>
  <c r="P87" i="15"/>
  <c r="N87" i="15"/>
  <c r="F85" i="4"/>
  <c r="Y85" i="4"/>
  <c r="W85" i="4"/>
  <c r="M85" i="4"/>
  <c r="Z87" i="15"/>
  <c r="R87" i="15"/>
  <c r="Z85" i="4"/>
  <c r="X87" i="15" l="1"/>
  <c r="AA87" i="15" s="1"/>
  <c r="AB87" i="15" s="1"/>
  <c r="Q87" i="15"/>
  <c r="S87" i="15" s="1"/>
  <c r="G87" i="15"/>
  <c r="X85" i="4"/>
  <c r="AA85" i="4" s="1"/>
  <c r="AB85" i="4" s="1"/>
  <c r="P85" i="4"/>
  <c r="N85" i="4"/>
  <c r="G85" i="4" s="1"/>
  <c r="H88" i="15"/>
  <c r="AC87" i="15"/>
  <c r="R85" i="4"/>
  <c r="J88" i="15" l="1"/>
  <c r="AD87" i="15"/>
  <c r="AE87" i="15" s="1"/>
  <c r="AG87" i="15"/>
  <c r="C88" i="15" s="1"/>
  <c r="AF87" i="15"/>
  <c r="AI87" i="15"/>
  <c r="T87" i="15"/>
  <c r="K88" i="15"/>
  <c r="Q85" i="4"/>
  <c r="S85" i="4" s="1"/>
  <c r="H86" i="4"/>
  <c r="AC85" i="4"/>
  <c r="AH87" i="15" l="1"/>
  <c r="D88" i="15" s="1"/>
  <c r="B88" i="15"/>
  <c r="AK87" i="15"/>
  <c r="AJ87" i="15"/>
  <c r="AL87" i="15"/>
  <c r="K86" i="4"/>
  <c r="AD85" i="4"/>
  <c r="AE85" i="4" s="1"/>
  <c r="AI85" i="4"/>
  <c r="AJ85" i="4" s="1"/>
  <c r="AG85" i="4"/>
  <c r="C86" i="4" s="1"/>
  <c r="AF85" i="4"/>
  <c r="T85" i="4"/>
  <c r="O88" i="15"/>
  <c r="I88" i="15" l="1"/>
  <c r="U88" i="15"/>
  <c r="V88" i="15" s="1"/>
  <c r="L88" i="15"/>
  <c r="M88" i="15" s="1"/>
  <c r="AL86" i="4"/>
  <c r="AH85" i="4"/>
  <c r="D86" i="4" s="1"/>
  <c r="AK86" i="4"/>
  <c r="B86" i="4"/>
  <c r="E88" i="15"/>
  <c r="O87" i="4"/>
  <c r="F88" i="15" l="1"/>
  <c r="N88" i="15"/>
  <c r="Q88" i="15" s="1"/>
  <c r="P88" i="15"/>
  <c r="Y88" i="15"/>
  <c r="W88" i="15"/>
  <c r="L86" i="4"/>
  <c r="U86" i="4" s="1"/>
  <c r="V86" i="4" s="1"/>
  <c r="I86" i="4"/>
  <c r="Z88" i="15"/>
  <c r="R88" i="15"/>
  <c r="E86" i="4"/>
  <c r="X88" i="15" l="1"/>
  <c r="AA88" i="15" s="1"/>
  <c r="AB88" i="15" s="1"/>
  <c r="S88" i="15"/>
  <c r="G88" i="15"/>
  <c r="F86" i="4"/>
  <c r="W86" i="4"/>
  <c r="Y86" i="4"/>
  <c r="M86" i="4"/>
  <c r="H89" i="15"/>
  <c r="AC88" i="15"/>
  <c r="Z86" i="4"/>
  <c r="J89" i="15" l="1"/>
  <c r="AF88" i="15"/>
  <c r="AD88" i="15"/>
  <c r="AE88" i="15" s="1"/>
  <c r="AG88" i="15"/>
  <c r="C89" i="15" s="1"/>
  <c r="AI88" i="15"/>
  <c r="T88" i="15"/>
  <c r="K89" i="15"/>
  <c r="X86" i="4"/>
  <c r="AA86" i="4" s="1"/>
  <c r="AB86" i="4" s="1"/>
  <c r="N86" i="4"/>
  <c r="G86" i="4" s="1"/>
  <c r="P86" i="4"/>
  <c r="R86" i="4"/>
  <c r="AH88" i="15" l="1"/>
  <c r="D89" i="15" s="1"/>
  <c r="B89" i="15"/>
  <c r="AL88" i="15"/>
  <c r="AJ88" i="15"/>
  <c r="AK88" i="15"/>
  <c r="Q86" i="4"/>
  <c r="S86" i="4" s="1"/>
  <c r="O89" i="15"/>
  <c r="H87" i="4"/>
  <c r="AC86" i="4"/>
  <c r="I89" i="15" l="1"/>
  <c r="U89" i="15"/>
  <c r="V89" i="15" s="1"/>
  <c r="L89" i="15"/>
  <c r="M89" i="15" s="1"/>
  <c r="K87" i="4"/>
  <c r="AD86" i="4"/>
  <c r="AE86" i="4" s="1"/>
  <c r="AI86" i="4"/>
  <c r="AJ86" i="4" s="1"/>
  <c r="AG86" i="4"/>
  <c r="C87" i="4" s="1"/>
  <c r="AF86" i="4"/>
  <c r="T86" i="4"/>
  <c r="E89" i="15"/>
  <c r="F89" i="15" l="1"/>
  <c r="N89" i="15"/>
  <c r="P89" i="15"/>
  <c r="W89" i="15"/>
  <c r="Y89" i="15"/>
  <c r="AH86" i="4"/>
  <c r="D87" i="4" s="1"/>
  <c r="L87" i="4" s="1"/>
  <c r="U87" i="4" s="1"/>
  <c r="V87" i="4" s="1"/>
  <c r="B87" i="4"/>
  <c r="AL87" i="4"/>
  <c r="AK87" i="4"/>
  <c r="R89" i="15"/>
  <c r="Z89" i="15"/>
  <c r="O88" i="4"/>
  <c r="W87" i="4" l="1"/>
  <c r="X89" i="15"/>
  <c r="AA89" i="15" s="1"/>
  <c r="AB89" i="15" s="1"/>
  <c r="Q89" i="15"/>
  <c r="S89" i="15" s="1"/>
  <c r="G89" i="15"/>
  <c r="M87" i="4"/>
  <c r="N87" i="4" s="1"/>
  <c r="I87" i="4"/>
  <c r="Y87" i="4"/>
  <c r="H90" i="15"/>
  <c r="AC89" i="15"/>
  <c r="E87" i="4"/>
  <c r="Z87" i="4"/>
  <c r="J90" i="15" l="1"/>
  <c r="AG89" i="15"/>
  <c r="C90" i="15" s="1"/>
  <c r="AF89" i="15"/>
  <c r="AI89" i="15"/>
  <c r="AD89" i="15"/>
  <c r="AE89" i="15" s="1"/>
  <c r="T89" i="15"/>
  <c r="K90" i="15"/>
  <c r="P87" i="4"/>
  <c r="F87" i="4"/>
  <c r="Q87" i="4"/>
  <c r="R87" i="4"/>
  <c r="AH89" i="15" l="1"/>
  <c r="D90" i="15" s="1"/>
  <c r="B90" i="15"/>
  <c r="AK89" i="15"/>
  <c r="AJ89" i="15"/>
  <c r="AL89" i="15"/>
  <c r="S87" i="4"/>
  <c r="T87" i="4" s="1"/>
  <c r="G87" i="4"/>
  <c r="X87" i="4"/>
  <c r="AA87" i="4" s="1"/>
  <c r="AB87" i="4" s="1"/>
  <c r="O90" i="15"/>
  <c r="H88" i="4"/>
  <c r="AC87" i="4"/>
  <c r="I90" i="15" l="1"/>
  <c r="U90" i="15"/>
  <c r="V90" i="15" s="1"/>
  <c r="L90" i="15"/>
  <c r="M90" i="15" s="1"/>
  <c r="AD87" i="4"/>
  <c r="AE87" i="4" s="1"/>
  <c r="AI87" i="4"/>
  <c r="AJ87" i="4" s="1"/>
  <c r="AG87" i="4"/>
  <c r="C88" i="4" s="1"/>
  <c r="AF87" i="4"/>
  <c r="B88" i="4" s="1"/>
  <c r="K88" i="4"/>
  <c r="E90" i="15"/>
  <c r="O89" i="4"/>
  <c r="F90" i="15" l="1"/>
  <c r="N90" i="15"/>
  <c r="P90" i="15"/>
  <c r="W90" i="15"/>
  <c r="Y90" i="15"/>
  <c r="AL88" i="4"/>
  <c r="AH87" i="4"/>
  <c r="D88" i="4" s="1"/>
  <c r="L88" i="4" s="1"/>
  <c r="U88" i="4" s="1"/>
  <c r="V88" i="4" s="1"/>
  <c r="AK88" i="4"/>
  <c r="I88" i="4"/>
  <c r="R90" i="15"/>
  <c r="Z90" i="15"/>
  <c r="E88" i="4"/>
  <c r="X90" i="15" l="1"/>
  <c r="AA90" i="15" s="1"/>
  <c r="AB90" i="15" s="1"/>
  <c r="Q90" i="15"/>
  <c r="S90" i="15" s="1"/>
  <c r="G90" i="15"/>
  <c r="F88" i="4"/>
  <c r="Y88" i="4"/>
  <c r="W88" i="4"/>
  <c r="M88" i="4"/>
  <c r="AC90" i="15"/>
  <c r="H91" i="15"/>
  <c r="Z88" i="4"/>
  <c r="J91" i="15" l="1"/>
  <c r="AG90" i="15"/>
  <c r="C91" i="15" s="1"/>
  <c r="AF90" i="15"/>
  <c r="AD90" i="15"/>
  <c r="AE90" i="15" s="1"/>
  <c r="AI90" i="15"/>
  <c r="K91" i="15"/>
  <c r="T90" i="15"/>
  <c r="X88" i="4"/>
  <c r="AA88" i="4" s="1"/>
  <c r="AB88" i="4" s="1"/>
  <c r="N88" i="4"/>
  <c r="Q88" i="4" s="1"/>
  <c r="P88" i="4"/>
  <c r="R88" i="4"/>
  <c r="B91" i="15" l="1"/>
  <c r="AH90" i="15"/>
  <c r="D91" i="15" s="1"/>
  <c r="AJ90" i="15"/>
  <c r="AK90" i="15"/>
  <c r="AL90" i="15"/>
  <c r="G88" i="4"/>
  <c r="S88" i="4"/>
  <c r="O91" i="15"/>
  <c r="AC88" i="4"/>
  <c r="H89" i="4"/>
  <c r="U91" i="15" l="1"/>
  <c r="V91" i="15" s="1"/>
  <c r="L91" i="15"/>
  <c r="M91" i="15" s="1"/>
  <c r="I91" i="15"/>
  <c r="K89" i="4"/>
  <c r="AF88" i="4"/>
  <c r="AD88" i="4"/>
  <c r="AE88" i="4" s="1"/>
  <c r="AI88" i="4"/>
  <c r="AJ88" i="4" s="1"/>
  <c r="AG88" i="4"/>
  <c r="C89" i="4" s="1"/>
  <c r="T88" i="4"/>
  <c r="E91" i="15"/>
  <c r="F91" i="15" l="1"/>
  <c r="P91" i="15"/>
  <c r="N91" i="15"/>
  <c r="Y91" i="15"/>
  <c r="W91" i="15"/>
  <c r="X91" i="15" s="1"/>
  <c r="B89" i="4"/>
  <c r="AH88" i="4"/>
  <c r="D89" i="4" s="1"/>
  <c r="AK89" i="4"/>
  <c r="AL89" i="4"/>
  <c r="Z91" i="15"/>
  <c r="R91" i="15"/>
  <c r="O90" i="4"/>
  <c r="Q91" i="15" l="1"/>
  <c r="S91" i="15" s="1"/>
  <c r="AA91" i="15"/>
  <c r="AB91" i="15" s="1"/>
  <c r="G91" i="15"/>
  <c r="I89" i="4"/>
  <c r="L89" i="4"/>
  <c r="U89" i="4" s="1"/>
  <c r="V89" i="4" s="1"/>
  <c r="AC91" i="15"/>
  <c r="H92" i="15"/>
  <c r="E89" i="4"/>
  <c r="J92" i="15" l="1"/>
  <c r="AG91" i="15"/>
  <c r="C92" i="15" s="1"/>
  <c r="AI91" i="15"/>
  <c r="AF91" i="15"/>
  <c r="AD91" i="15"/>
  <c r="AE91" i="15" s="1"/>
  <c r="T91" i="15"/>
  <c r="K92" i="15"/>
  <c r="M89" i="4"/>
  <c r="N89" i="4" s="1"/>
  <c r="F89" i="4"/>
  <c r="Y89" i="4"/>
  <c r="W89" i="4"/>
  <c r="Z89" i="4"/>
  <c r="P89" i="4" l="1"/>
  <c r="AK91" i="15"/>
  <c r="AL91" i="15"/>
  <c r="AJ91" i="15"/>
  <c r="AH91" i="15"/>
  <c r="D92" i="15" s="1"/>
  <c r="B92" i="15"/>
  <c r="X89" i="4"/>
  <c r="AA89" i="4" s="1"/>
  <c r="AB89" i="4" s="1"/>
  <c r="G89" i="4"/>
  <c r="Q89" i="4"/>
  <c r="O92" i="15"/>
  <c r="R89" i="4"/>
  <c r="S89" i="4" l="1"/>
  <c r="U92" i="15"/>
  <c r="V92" i="15" s="1"/>
  <c r="L92" i="15"/>
  <c r="M92" i="15" s="1"/>
  <c r="I92" i="15"/>
  <c r="E92" i="15"/>
  <c r="AC89" i="4"/>
  <c r="H90" i="4"/>
  <c r="AD89" i="4" l="1"/>
  <c r="AE89" i="4" s="1"/>
  <c r="AI89" i="4"/>
  <c r="AJ89" i="4" s="1"/>
  <c r="AG89" i="4"/>
  <c r="C90" i="4" s="1"/>
  <c r="AF89" i="4"/>
  <c r="B90" i="4" s="1"/>
  <c r="K90" i="4"/>
  <c r="T89" i="4"/>
  <c r="F92" i="15"/>
  <c r="N92" i="15"/>
  <c r="P92" i="15"/>
  <c r="Y92" i="15"/>
  <c r="W92" i="15"/>
  <c r="X92" i="15" s="1"/>
  <c r="Z92" i="15"/>
  <c r="R92" i="15"/>
  <c r="O91" i="4"/>
  <c r="AK90" i="4" l="1"/>
  <c r="I90" i="4"/>
  <c r="AL90" i="4"/>
  <c r="AH89" i="4"/>
  <c r="D90" i="4" s="1"/>
  <c r="L90" i="4" s="1"/>
  <c r="U90" i="4" s="1"/>
  <c r="V90" i="4" s="1"/>
  <c r="Q92" i="15"/>
  <c r="S92" i="15" s="1"/>
  <c r="AA92" i="15"/>
  <c r="AB92" i="15" s="1"/>
  <c r="G92" i="15"/>
  <c r="AC92" i="15"/>
  <c r="H93" i="15"/>
  <c r="E90" i="4"/>
  <c r="F90" i="4" l="1"/>
  <c r="J93" i="15"/>
  <c r="AG92" i="15"/>
  <c r="C93" i="15" s="1"/>
  <c r="AF92" i="15"/>
  <c r="AI92" i="15"/>
  <c r="AD92" i="15"/>
  <c r="AE92" i="15" s="1"/>
  <c r="K93" i="15"/>
  <c r="T92" i="15"/>
  <c r="M90" i="4"/>
  <c r="P90" i="4" s="1"/>
  <c r="W90" i="4"/>
  <c r="Y90" i="4"/>
  <c r="Z90" i="4"/>
  <c r="R90" i="4"/>
  <c r="X90" i="4" l="1"/>
  <c r="AA90" i="4" s="1"/>
  <c r="AB90" i="4" s="1"/>
  <c r="AJ92" i="15"/>
  <c r="AK92" i="15"/>
  <c r="AL92" i="15"/>
  <c r="AH92" i="15"/>
  <c r="D93" i="15" s="1"/>
  <c r="B93" i="15"/>
  <c r="N90" i="4"/>
  <c r="Q90" i="4" s="1"/>
  <c r="S90" i="4" s="1"/>
  <c r="T90" i="4" s="1"/>
  <c r="O93" i="15"/>
  <c r="H91" i="4"/>
  <c r="AC90" i="4"/>
  <c r="U93" i="15" l="1"/>
  <c r="V93" i="15" s="1"/>
  <c r="L93" i="15"/>
  <c r="M93" i="15" s="1"/>
  <c r="I93" i="15"/>
  <c r="G90" i="4"/>
  <c r="K91" i="4"/>
  <c r="AD90" i="4"/>
  <c r="AE90" i="4" s="1"/>
  <c r="AI90" i="4"/>
  <c r="AJ90" i="4" s="1"/>
  <c r="AF90" i="4"/>
  <c r="AG90" i="4"/>
  <c r="C91" i="4" s="1"/>
  <c r="E93" i="15"/>
  <c r="F93" i="15" l="1"/>
  <c r="P93" i="15"/>
  <c r="N93" i="15"/>
  <c r="W93" i="15"/>
  <c r="Y93" i="15"/>
  <c r="AH90" i="4"/>
  <c r="D91" i="4" s="1"/>
  <c r="AL91" i="4"/>
  <c r="AK91" i="4"/>
  <c r="B91" i="4"/>
  <c r="Z93" i="15"/>
  <c r="R93" i="15"/>
  <c r="O92" i="4"/>
  <c r="X93" i="15" l="1"/>
  <c r="AA93" i="15" s="1"/>
  <c r="AB93" i="15" s="1"/>
  <c r="Q93" i="15"/>
  <c r="S93" i="15" s="1"/>
  <c r="G93" i="15"/>
  <c r="L91" i="4"/>
  <c r="U91" i="4" s="1"/>
  <c r="V91" i="4" s="1"/>
  <c r="W91" i="4" s="1"/>
  <c r="I91" i="4"/>
  <c r="AC93" i="15"/>
  <c r="H94" i="15"/>
  <c r="E91" i="4"/>
  <c r="J94" i="15" l="1"/>
  <c r="AG93" i="15"/>
  <c r="C94" i="15" s="1"/>
  <c r="AD93" i="15"/>
  <c r="AE93" i="15" s="1"/>
  <c r="AF93" i="15"/>
  <c r="AI93" i="15"/>
  <c r="T93" i="15"/>
  <c r="K94" i="15"/>
  <c r="Y91" i="4"/>
  <c r="M91" i="4"/>
  <c r="F91" i="4"/>
  <c r="Z91" i="4"/>
  <c r="B94" i="15" l="1"/>
  <c r="AH93" i="15"/>
  <c r="D94" i="15" s="1"/>
  <c r="AL93" i="15"/>
  <c r="AK93" i="15"/>
  <c r="AJ93" i="15"/>
  <c r="P91" i="4"/>
  <c r="N91" i="4"/>
  <c r="G91" i="4" s="1"/>
  <c r="X91" i="4"/>
  <c r="AA91" i="4" s="1"/>
  <c r="AB91" i="4" s="1"/>
  <c r="O94" i="15"/>
  <c r="R91" i="4"/>
  <c r="U94" i="15" l="1"/>
  <c r="V94" i="15" s="1"/>
  <c r="L94" i="15"/>
  <c r="M94" i="15" s="1"/>
  <c r="I94" i="15"/>
  <c r="Q91" i="4"/>
  <c r="S91" i="4" s="1"/>
  <c r="E94" i="15"/>
  <c r="H92" i="4"/>
  <c r="AC91" i="4"/>
  <c r="F94" i="15" l="1"/>
  <c r="N94" i="15"/>
  <c r="P94" i="15"/>
  <c r="W94" i="15"/>
  <c r="Y94" i="15"/>
  <c r="K92" i="4"/>
  <c r="AG91" i="4"/>
  <c r="C92" i="4" s="1"/>
  <c r="AD91" i="4"/>
  <c r="AE91" i="4" s="1"/>
  <c r="AI91" i="4"/>
  <c r="AJ91" i="4" s="1"/>
  <c r="AF91" i="4"/>
  <c r="T91" i="4"/>
  <c r="R94" i="15"/>
  <c r="Z94" i="15"/>
  <c r="X94" i="15" l="1"/>
  <c r="AA94" i="15" s="1"/>
  <c r="AB94" i="15" s="1"/>
  <c r="AH91" i="4"/>
  <c r="D92" i="4" s="1"/>
  <c r="L92" i="4" s="1"/>
  <c r="U92" i="4" s="1"/>
  <c r="V92" i="4" s="1"/>
  <c r="Q94" i="15"/>
  <c r="S94" i="15" s="1"/>
  <c r="G94" i="15"/>
  <c r="B92" i="4"/>
  <c r="AK92" i="4"/>
  <c r="AL92" i="4"/>
  <c r="H95" i="15"/>
  <c r="AC94" i="15"/>
  <c r="O93" i="4"/>
  <c r="J95" i="15" l="1"/>
  <c r="AF94" i="15"/>
  <c r="AI94" i="15"/>
  <c r="AD94" i="15"/>
  <c r="AE94" i="15" s="1"/>
  <c r="AG94" i="15"/>
  <c r="C95" i="15" s="1"/>
  <c r="T94" i="15"/>
  <c r="K95" i="15"/>
  <c r="M92" i="4"/>
  <c r="N92" i="4" s="1"/>
  <c r="W92" i="4"/>
  <c r="Y92" i="4"/>
  <c r="I92" i="4"/>
  <c r="Z92" i="4"/>
  <c r="E92" i="4"/>
  <c r="P92" i="4" l="1"/>
  <c r="AJ94" i="15"/>
  <c r="AL94" i="15"/>
  <c r="AK94" i="15"/>
  <c r="B95" i="15"/>
  <c r="AH94" i="15"/>
  <c r="D95" i="15" s="1"/>
  <c r="F92" i="4"/>
  <c r="X92" i="4" s="1"/>
  <c r="AA92" i="4" s="1"/>
  <c r="AB92" i="4" s="1"/>
  <c r="Q92" i="4"/>
  <c r="O95" i="15"/>
  <c r="R92" i="4"/>
  <c r="S92" i="4" l="1"/>
  <c r="T92" i="4" s="1"/>
  <c r="I95" i="15"/>
  <c r="L95" i="15"/>
  <c r="M95" i="15" s="1"/>
  <c r="U95" i="15"/>
  <c r="V95" i="15" s="1"/>
  <c r="G92" i="4"/>
  <c r="E95" i="15"/>
  <c r="AC92" i="4"/>
  <c r="H93" i="4"/>
  <c r="K93" i="4" l="1"/>
  <c r="AG92" i="4"/>
  <c r="C93" i="4" s="1"/>
  <c r="AF92" i="4"/>
  <c r="AD92" i="4"/>
  <c r="AE92" i="4" s="1"/>
  <c r="AI92" i="4"/>
  <c r="AJ92" i="4" s="1"/>
  <c r="F95" i="15"/>
  <c r="P95" i="15"/>
  <c r="N95" i="15"/>
  <c r="W95" i="15"/>
  <c r="Y95" i="15"/>
  <c r="Z95" i="15"/>
  <c r="R95" i="15"/>
  <c r="AL93" i="4" l="1"/>
  <c r="AH92" i="4"/>
  <c r="D93" i="4" s="1"/>
  <c r="L93" i="4" s="1"/>
  <c r="U93" i="4" s="1"/>
  <c r="V93" i="4" s="1"/>
  <c r="AK93" i="4"/>
  <c r="B93" i="4"/>
  <c r="I93" i="4" s="1"/>
  <c r="X95" i="15"/>
  <c r="AA95" i="15" s="1"/>
  <c r="AB95" i="15" s="1"/>
  <c r="Q95" i="15"/>
  <c r="S95" i="15" s="1"/>
  <c r="G95" i="15"/>
  <c r="H96" i="15"/>
  <c r="AC95" i="15"/>
  <c r="O94" i="4"/>
  <c r="E93" i="4"/>
  <c r="J96" i="15" l="1"/>
  <c r="AG95" i="15"/>
  <c r="C96" i="15" s="1"/>
  <c r="AF95" i="15"/>
  <c r="AD95" i="15"/>
  <c r="AE95" i="15" s="1"/>
  <c r="AI95" i="15"/>
  <c r="T95" i="15"/>
  <c r="K96" i="15"/>
  <c r="M93" i="4"/>
  <c r="P93" i="4" s="1"/>
  <c r="F93" i="4"/>
  <c r="W93" i="4"/>
  <c r="Y93" i="4"/>
  <c r="R93" i="4"/>
  <c r="Z93" i="4"/>
  <c r="B96" i="15" l="1"/>
  <c r="AH95" i="15"/>
  <c r="D96" i="15" s="1"/>
  <c r="AK95" i="15"/>
  <c r="AJ95" i="15"/>
  <c r="AL95" i="15"/>
  <c r="N93" i="4"/>
  <c r="Q93" i="4" s="1"/>
  <c r="S93" i="4" s="1"/>
  <c r="T93" i="4" s="1"/>
  <c r="X93" i="4"/>
  <c r="AA93" i="4" s="1"/>
  <c r="AB93" i="4" s="1"/>
  <c r="O96" i="15"/>
  <c r="H94" i="4"/>
  <c r="AC93" i="4"/>
  <c r="U96" i="15" l="1"/>
  <c r="V96" i="15" s="1"/>
  <c r="L96" i="15"/>
  <c r="M96" i="15" s="1"/>
  <c r="I96" i="15"/>
  <c r="G93" i="4"/>
  <c r="K94" i="4"/>
  <c r="AI93" i="4"/>
  <c r="AJ93" i="4" s="1"/>
  <c r="AD93" i="4"/>
  <c r="AE93" i="4" s="1"/>
  <c r="AG93" i="4"/>
  <c r="C94" i="4" s="1"/>
  <c r="AF93" i="4"/>
  <c r="E96" i="15"/>
  <c r="F96" i="15" l="1"/>
  <c r="P96" i="15"/>
  <c r="N96" i="15"/>
  <c r="Y96" i="15"/>
  <c r="W96" i="15"/>
  <c r="X96" i="15" s="1"/>
  <c r="AL94" i="4"/>
  <c r="AK94" i="4"/>
  <c r="B94" i="4"/>
  <c r="AH93" i="4"/>
  <c r="D94" i="4" s="1"/>
  <c r="R96" i="15"/>
  <c r="Z96" i="15"/>
  <c r="O95" i="4"/>
  <c r="Q96" i="15" l="1"/>
  <c r="S96" i="15" s="1"/>
  <c r="AA96" i="15"/>
  <c r="AB96" i="15" s="1"/>
  <c r="G96" i="15"/>
  <c r="I94" i="4"/>
  <c r="L94" i="4"/>
  <c r="U94" i="4" s="1"/>
  <c r="V94" i="4" s="1"/>
  <c r="H97" i="15"/>
  <c r="AC96" i="15"/>
  <c r="E94" i="4"/>
  <c r="J97" i="15" l="1"/>
  <c r="AG96" i="15"/>
  <c r="C97" i="15" s="1"/>
  <c r="AI96" i="15"/>
  <c r="AD96" i="15"/>
  <c r="AE96" i="15" s="1"/>
  <c r="AF96" i="15"/>
  <c r="T96" i="15"/>
  <c r="K97" i="15"/>
  <c r="F94" i="4"/>
  <c r="Y94" i="4"/>
  <c r="W94" i="4"/>
  <c r="M94" i="4"/>
  <c r="Z94" i="4"/>
  <c r="AJ96" i="15" l="1"/>
  <c r="AL96" i="15"/>
  <c r="AK96" i="15"/>
  <c r="B97" i="15"/>
  <c r="AH96" i="15"/>
  <c r="D97" i="15" s="1"/>
  <c r="X94" i="4"/>
  <c r="AA94" i="4" s="1"/>
  <c r="AB94" i="4" s="1"/>
  <c r="P94" i="4"/>
  <c r="N94" i="4"/>
  <c r="G94" i="4" s="1"/>
  <c r="O97" i="15"/>
  <c r="R94" i="4"/>
  <c r="I97" i="15" l="1"/>
  <c r="U97" i="15"/>
  <c r="V97" i="15" s="1"/>
  <c r="L97" i="15"/>
  <c r="M97" i="15" s="1"/>
  <c r="Q94" i="4"/>
  <c r="S94" i="4" s="1"/>
  <c r="E97" i="15"/>
  <c r="H95" i="4"/>
  <c r="AC94" i="4"/>
  <c r="F97" i="15" l="1"/>
  <c r="W97" i="15"/>
  <c r="Y97" i="15"/>
  <c r="N97" i="15"/>
  <c r="P97" i="15"/>
  <c r="K95" i="4"/>
  <c r="AD94" i="4"/>
  <c r="AE94" i="4" s="1"/>
  <c r="AI94" i="4"/>
  <c r="AJ94" i="4" s="1"/>
  <c r="AG94" i="4"/>
  <c r="C95" i="4" s="1"/>
  <c r="AF94" i="4"/>
  <c r="T94" i="4"/>
  <c r="R97" i="15"/>
  <c r="Z97" i="15"/>
  <c r="X97" i="15" l="1"/>
  <c r="AA97" i="15" s="1"/>
  <c r="AB97" i="15" s="1"/>
  <c r="Q97" i="15"/>
  <c r="S97" i="15" s="1"/>
  <c r="G97" i="15"/>
  <c r="AH94" i="4"/>
  <c r="D95" i="4" s="1"/>
  <c r="B95" i="4"/>
  <c r="AL95" i="4"/>
  <c r="AK95" i="4"/>
  <c r="H98" i="15"/>
  <c r="AC97" i="15"/>
  <c r="O96" i="4"/>
  <c r="J98" i="15" l="1"/>
  <c r="AF97" i="15"/>
  <c r="AI97" i="15"/>
  <c r="AD97" i="15"/>
  <c r="AE97" i="15" s="1"/>
  <c r="AG97" i="15"/>
  <c r="C98" i="15" s="1"/>
  <c r="T97" i="15"/>
  <c r="K98" i="15"/>
  <c r="L95" i="4"/>
  <c r="U95" i="4" s="1"/>
  <c r="V95" i="4" s="1"/>
  <c r="W95" i="4" s="1"/>
  <c r="I95" i="4"/>
  <c r="E95" i="4"/>
  <c r="B98" i="15" l="1"/>
  <c r="AH97" i="15"/>
  <c r="D98" i="15" s="1"/>
  <c r="AJ97" i="15"/>
  <c r="AL97" i="15"/>
  <c r="AK97" i="15"/>
  <c r="Y95" i="4"/>
  <c r="M95" i="4"/>
  <c r="F95" i="4"/>
  <c r="O98" i="15"/>
  <c r="Z95" i="4"/>
  <c r="U98" i="15" l="1"/>
  <c r="V98" i="15" s="1"/>
  <c r="L98" i="15"/>
  <c r="M98" i="15" s="1"/>
  <c r="I98" i="15"/>
  <c r="P95" i="4"/>
  <c r="N95" i="4"/>
  <c r="X95" i="4"/>
  <c r="AA95" i="4" s="1"/>
  <c r="AB95" i="4" s="1"/>
  <c r="E98" i="15"/>
  <c r="R95" i="4"/>
  <c r="F98" i="15" l="1"/>
  <c r="Y98" i="15"/>
  <c r="W98" i="15"/>
  <c r="P98" i="15"/>
  <c r="N98" i="15"/>
  <c r="G95" i="4"/>
  <c r="Q95" i="4"/>
  <c r="S95" i="4" s="1"/>
  <c r="R98" i="15"/>
  <c r="Z98" i="15"/>
  <c r="AC95" i="4"/>
  <c r="H96" i="4"/>
  <c r="X98" i="15" l="1"/>
  <c r="AA98" i="15" s="1"/>
  <c r="AB98" i="15" s="1"/>
  <c r="Q98" i="15"/>
  <c r="S98" i="15" s="1"/>
  <c r="G98" i="15"/>
  <c r="K96" i="4"/>
  <c r="AG95" i="4"/>
  <c r="C96" i="4" s="1"/>
  <c r="AI95" i="4"/>
  <c r="AJ95" i="4" s="1"/>
  <c r="AD95" i="4"/>
  <c r="AE95" i="4" s="1"/>
  <c r="AF95" i="4"/>
  <c r="B96" i="4" s="1"/>
  <c r="T95" i="4"/>
  <c r="AC98" i="15"/>
  <c r="H99" i="15"/>
  <c r="O97" i="4"/>
  <c r="J99" i="15" l="1"/>
  <c r="AF98" i="15"/>
  <c r="AI98" i="15"/>
  <c r="AD98" i="15"/>
  <c r="AE98" i="15" s="1"/>
  <c r="AG98" i="15"/>
  <c r="C99" i="15" s="1"/>
  <c r="T98" i="15"/>
  <c r="K99" i="15"/>
  <c r="I96" i="4"/>
  <c r="AL96" i="4"/>
  <c r="AH95" i="4"/>
  <c r="D96" i="4" s="1"/>
  <c r="AK96" i="4"/>
  <c r="E96" i="4"/>
  <c r="B99" i="15" l="1"/>
  <c r="AH98" i="15"/>
  <c r="D99" i="15" s="1"/>
  <c r="AL98" i="15"/>
  <c r="AK98" i="15"/>
  <c r="AJ98" i="15"/>
  <c r="F96" i="4"/>
  <c r="L96" i="4"/>
  <c r="U96" i="4" s="1"/>
  <c r="V96" i="4" s="1"/>
  <c r="O99" i="15"/>
  <c r="U99" i="15" l="1"/>
  <c r="V99" i="15" s="1"/>
  <c r="L99" i="15"/>
  <c r="M99" i="15" s="1"/>
  <c r="I99" i="15"/>
  <c r="M96" i="4"/>
  <c r="N96" i="4" s="1"/>
  <c r="Y96" i="4"/>
  <c r="W96" i="4"/>
  <c r="X96" i="4" s="1"/>
  <c r="E99" i="15"/>
  <c r="Z96" i="4"/>
  <c r="F99" i="15" l="1"/>
  <c r="P99" i="15"/>
  <c r="N99" i="15"/>
  <c r="Y99" i="15"/>
  <c r="W99" i="15"/>
  <c r="P96" i="4"/>
  <c r="AA96" i="4"/>
  <c r="AB96" i="4" s="1"/>
  <c r="G96" i="4"/>
  <c r="Q96" i="4"/>
  <c r="R99" i="15"/>
  <c r="Z99" i="15"/>
  <c r="R96" i="4"/>
  <c r="X99" i="15" l="1"/>
  <c r="AA99" i="15" s="1"/>
  <c r="AB99" i="15" s="1"/>
  <c r="Q99" i="15"/>
  <c r="S99" i="15" s="1"/>
  <c r="G99" i="15"/>
  <c r="S96" i="4"/>
  <c r="H100" i="15"/>
  <c r="AC99" i="15"/>
  <c r="AC96" i="4"/>
  <c r="H97" i="4"/>
  <c r="J100" i="15" l="1"/>
  <c r="AG99" i="15"/>
  <c r="C100" i="15" s="1"/>
  <c r="AI99" i="15"/>
  <c r="AF99" i="15"/>
  <c r="AD99" i="15"/>
  <c r="AE99" i="15" s="1"/>
  <c r="T99" i="15"/>
  <c r="K100" i="15"/>
  <c r="AF96" i="4"/>
  <c r="B97" i="4" s="1"/>
  <c r="AD96" i="4"/>
  <c r="AE96" i="4" s="1"/>
  <c r="AG96" i="4"/>
  <c r="C97" i="4" s="1"/>
  <c r="AI96" i="4"/>
  <c r="AJ96" i="4" s="1"/>
  <c r="K97" i="4"/>
  <c r="T96" i="4"/>
  <c r="O98" i="4"/>
  <c r="B100" i="15" l="1"/>
  <c r="AH99" i="15"/>
  <c r="D100" i="15" s="1"/>
  <c r="AK99" i="15"/>
  <c r="AJ99" i="15"/>
  <c r="AL99" i="15"/>
  <c r="AL97" i="4"/>
  <c r="AH96" i="4"/>
  <c r="D97" i="4" s="1"/>
  <c r="L97" i="4" s="1"/>
  <c r="U97" i="4" s="1"/>
  <c r="V97" i="4" s="1"/>
  <c r="W97" i="4" s="1"/>
  <c r="AK97" i="4"/>
  <c r="I97" i="4"/>
  <c r="O100" i="15"/>
  <c r="E97" i="4"/>
  <c r="U100" i="15" l="1"/>
  <c r="V100" i="15" s="1"/>
  <c r="L100" i="15"/>
  <c r="M100" i="15" s="1"/>
  <c r="I100" i="15"/>
  <c r="M97" i="4"/>
  <c r="P97" i="4" s="1"/>
  <c r="Y97" i="4"/>
  <c r="F97" i="4"/>
  <c r="E100" i="15"/>
  <c r="R97" i="4"/>
  <c r="Z97" i="4"/>
  <c r="F100" i="15" l="1"/>
  <c r="P100" i="15"/>
  <c r="N100" i="15"/>
  <c r="W100" i="15"/>
  <c r="Y100" i="15"/>
  <c r="N97" i="4"/>
  <c r="Q97" i="4" s="1"/>
  <c r="S97" i="4" s="1"/>
  <c r="X97" i="4"/>
  <c r="AA97" i="4" s="1"/>
  <c r="AB97" i="4" s="1"/>
  <c r="R100" i="15"/>
  <c r="Z100" i="15"/>
  <c r="AC97" i="4"/>
  <c r="H98" i="4"/>
  <c r="X100" i="15" l="1"/>
  <c r="AA100" i="15" s="1"/>
  <c r="AB100" i="15" s="1"/>
  <c r="Q100" i="15"/>
  <c r="S100" i="15" s="1"/>
  <c r="G100" i="15"/>
  <c r="T97" i="4"/>
  <c r="G97" i="4"/>
  <c r="K98" i="4"/>
  <c r="AG97" i="4"/>
  <c r="C98" i="4" s="1"/>
  <c r="AD97" i="4"/>
  <c r="AE97" i="4" s="1"/>
  <c r="AI97" i="4"/>
  <c r="AJ97" i="4" s="1"/>
  <c r="AF97" i="4"/>
  <c r="B98" i="4" s="1"/>
  <c r="H101" i="15"/>
  <c r="AC100" i="15"/>
  <c r="O99" i="4"/>
  <c r="J101" i="15" l="1"/>
  <c r="AI100" i="15"/>
  <c r="AD100" i="15"/>
  <c r="AE100" i="15" s="1"/>
  <c r="AF100" i="15"/>
  <c r="AG100" i="15"/>
  <c r="C101" i="15" s="1"/>
  <c r="T100" i="15"/>
  <c r="K101" i="15"/>
  <c r="AK98" i="4"/>
  <c r="AL98" i="4"/>
  <c r="AH97" i="4"/>
  <c r="D98" i="4" s="1"/>
  <c r="L98" i="4" s="1"/>
  <c r="U98" i="4" s="1"/>
  <c r="V98" i="4" s="1"/>
  <c r="Y98" i="4" s="1"/>
  <c r="I98" i="4"/>
  <c r="E98" i="4"/>
  <c r="Z98" i="4"/>
  <c r="AK100" i="15" l="1"/>
  <c r="AL100" i="15"/>
  <c r="AJ100" i="15"/>
  <c r="B101" i="15"/>
  <c r="AH100" i="15"/>
  <c r="D101" i="15" s="1"/>
  <c r="W98" i="4"/>
  <c r="M98" i="4"/>
  <c r="N98" i="4" s="1"/>
  <c r="F98" i="4"/>
  <c r="O101" i="15"/>
  <c r="I101" i="15" l="1"/>
  <c r="L101" i="15"/>
  <c r="M101" i="15" s="1"/>
  <c r="U101" i="15"/>
  <c r="V101" i="15" s="1"/>
  <c r="P98" i="4"/>
  <c r="X98" i="4"/>
  <c r="AA98" i="4" s="1"/>
  <c r="AB98" i="4" s="1"/>
  <c r="Q98" i="4"/>
  <c r="G98" i="4"/>
  <c r="E101" i="15"/>
  <c r="R98" i="4"/>
  <c r="F101" i="15" l="1"/>
  <c r="N101" i="15"/>
  <c r="P101" i="15"/>
  <c r="Y101" i="15"/>
  <c r="W101" i="15"/>
  <c r="S98" i="4"/>
  <c r="T98" i="4" s="1"/>
  <c r="R101" i="15"/>
  <c r="Z101" i="15"/>
  <c r="AC98" i="4"/>
  <c r="H99" i="4"/>
  <c r="X101" i="15" l="1"/>
  <c r="AA101" i="15" s="1"/>
  <c r="AB101" i="15" s="1"/>
  <c r="Q101" i="15"/>
  <c r="S101" i="15" s="1"/>
  <c r="G101" i="15"/>
  <c r="AF98" i="4"/>
  <c r="B99" i="4" s="1"/>
  <c r="AG98" i="4"/>
  <c r="C99" i="4" s="1"/>
  <c r="AI98" i="4"/>
  <c r="AJ98" i="4" s="1"/>
  <c r="AD98" i="4"/>
  <c r="AE98" i="4" s="1"/>
  <c r="K99" i="4"/>
  <c r="H102" i="15"/>
  <c r="AC101" i="15"/>
  <c r="O100" i="4"/>
  <c r="J102" i="15" l="1"/>
  <c r="AD101" i="15"/>
  <c r="AE101" i="15" s="1"/>
  <c r="AG101" i="15"/>
  <c r="C102" i="15" s="1"/>
  <c r="AF101" i="15"/>
  <c r="AI101" i="15"/>
  <c r="T101" i="15"/>
  <c r="K102" i="15"/>
  <c r="AH98" i="4"/>
  <c r="D99" i="4" s="1"/>
  <c r="L99" i="4" s="1"/>
  <c r="U99" i="4" s="1"/>
  <c r="V99" i="4" s="1"/>
  <c r="AK99" i="4"/>
  <c r="AL99" i="4"/>
  <c r="I99" i="4"/>
  <c r="E99" i="4"/>
  <c r="AH101" i="15" l="1"/>
  <c r="D102" i="15" s="1"/>
  <c r="B102" i="15"/>
  <c r="AL101" i="15"/>
  <c r="AK101" i="15"/>
  <c r="AJ101" i="15"/>
  <c r="M99" i="4"/>
  <c r="P99" i="4" s="1"/>
  <c r="F99" i="4"/>
  <c r="W99" i="4"/>
  <c r="Y99" i="4"/>
  <c r="O102" i="15"/>
  <c r="Z99" i="4"/>
  <c r="R99" i="4"/>
  <c r="I102" i="15" l="1"/>
  <c r="U102" i="15"/>
  <c r="V102" i="15" s="1"/>
  <c r="L102" i="15"/>
  <c r="M102" i="15" s="1"/>
  <c r="N99" i="4"/>
  <c r="Q99" i="4" s="1"/>
  <c r="S99" i="4" s="1"/>
  <c r="T99" i="4" s="1"/>
  <c r="X99" i="4"/>
  <c r="AA99" i="4" s="1"/>
  <c r="AB99" i="4" s="1"/>
  <c r="E102" i="15"/>
  <c r="AC99" i="4"/>
  <c r="H100" i="4"/>
  <c r="F102" i="15" l="1"/>
  <c r="P102" i="15"/>
  <c r="N102" i="15"/>
  <c r="W102" i="15"/>
  <c r="Y102" i="15"/>
  <c r="G99" i="4"/>
  <c r="K100" i="4"/>
  <c r="AI99" i="4"/>
  <c r="AJ99" i="4" s="1"/>
  <c r="AD99" i="4"/>
  <c r="AE99" i="4" s="1"/>
  <c r="AG99" i="4"/>
  <c r="C100" i="4" s="1"/>
  <c r="AF99" i="4"/>
  <c r="Z102" i="15"/>
  <c r="R102" i="15"/>
  <c r="X102" i="15" l="1"/>
  <c r="AA102" i="15" s="1"/>
  <c r="AB102" i="15" s="1"/>
  <c r="Q102" i="15"/>
  <c r="S102" i="15" s="1"/>
  <c r="G102" i="15"/>
  <c r="B100" i="4"/>
  <c r="AH99" i="4"/>
  <c r="D100" i="4" s="1"/>
  <c r="AK100" i="4"/>
  <c r="AL100" i="4"/>
  <c r="H103" i="15"/>
  <c r="AC102" i="15"/>
  <c r="O101" i="4"/>
  <c r="J103" i="15" l="1"/>
  <c r="AI102" i="15"/>
  <c r="AG102" i="15"/>
  <c r="C103" i="15" s="1"/>
  <c r="AF102" i="15"/>
  <c r="AD102" i="15"/>
  <c r="AE102" i="15" s="1"/>
  <c r="T102" i="15"/>
  <c r="K103" i="15"/>
  <c r="I100" i="4"/>
  <c r="L100" i="4"/>
  <c r="U100" i="4" s="1"/>
  <c r="V100" i="4" s="1"/>
  <c r="E100" i="4"/>
  <c r="B103" i="15" l="1"/>
  <c r="AH102" i="15"/>
  <c r="D103" i="15" s="1"/>
  <c r="AJ102" i="15"/>
  <c r="AK102" i="15"/>
  <c r="AL102" i="15"/>
  <c r="M100" i="4"/>
  <c r="P100" i="4" s="1"/>
  <c r="F100" i="4"/>
  <c r="W100" i="4"/>
  <c r="Y100" i="4"/>
  <c r="O103" i="15"/>
  <c r="R100" i="4"/>
  <c r="Z100" i="4"/>
  <c r="L103" i="15" l="1"/>
  <c r="M103" i="15" s="1"/>
  <c r="U103" i="15"/>
  <c r="V103" i="15" s="1"/>
  <c r="I103" i="15"/>
  <c r="X100" i="4"/>
  <c r="AA100" i="4" s="1"/>
  <c r="AB100" i="4" s="1"/>
  <c r="N100" i="4"/>
  <c r="Q100" i="4" s="1"/>
  <c r="S100" i="4" s="1"/>
  <c r="E103" i="15"/>
  <c r="AC100" i="4"/>
  <c r="H101" i="4"/>
  <c r="F103" i="15" l="1"/>
  <c r="Y103" i="15"/>
  <c r="W103" i="15"/>
  <c r="P103" i="15"/>
  <c r="N103" i="15"/>
  <c r="G100" i="4"/>
  <c r="K101" i="4"/>
  <c r="AD100" i="4"/>
  <c r="AE100" i="4" s="1"/>
  <c r="AI100" i="4"/>
  <c r="AJ100" i="4" s="1"/>
  <c r="AG100" i="4"/>
  <c r="C101" i="4" s="1"/>
  <c r="AF100" i="4"/>
  <c r="T100" i="4"/>
  <c r="Z103" i="15"/>
  <c r="R103" i="15"/>
  <c r="X103" i="15" l="1"/>
  <c r="AA103" i="15" s="1"/>
  <c r="AB103" i="15" s="1"/>
  <c r="Q103" i="15"/>
  <c r="S103" i="15" s="1"/>
  <c r="G103" i="15"/>
  <c r="AL101" i="4"/>
  <c r="B101" i="4"/>
  <c r="AH100" i="4"/>
  <c r="D101" i="4" s="1"/>
  <c r="AK101" i="4"/>
  <c r="H104" i="15"/>
  <c r="AC103" i="15"/>
  <c r="O102" i="4"/>
  <c r="J104" i="15" l="1"/>
  <c r="AF103" i="15"/>
  <c r="AI103" i="15"/>
  <c r="AD103" i="15"/>
  <c r="AE103" i="15" s="1"/>
  <c r="AG103" i="15"/>
  <c r="C104" i="15" s="1"/>
  <c r="K104" i="15"/>
  <c r="T103" i="15"/>
  <c r="I101" i="4"/>
  <c r="L101" i="4"/>
  <c r="U101" i="4" s="1"/>
  <c r="V101" i="4" s="1"/>
  <c r="E101" i="4"/>
  <c r="AL103" i="15" l="1"/>
  <c r="AK103" i="15"/>
  <c r="AJ103" i="15"/>
  <c r="AH103" i="15"/>
  <c r="D104" i="15" s="1"/>
  <c r="B104" i="15"/>
  <c r="M101" i="4"/>
  <c r="N101" i="4" s="1"/>
  <c r="F101" i="4"/>
  <c r="W101" i="4"/>
  <c r="Y101" i="4"/>
  <c r="O104" i="15"/>
  <c r="Z101" i="4"/>
  <c r="P101" i="4" l="1"/>
  <c r="U104" i="15"/>
  <c r="V104" i="15" s="1"/>
  <c r="L104" i="15"/>
  <c r="M104" i="15" s="1"/>
  <c r="I104" i="15"/>
  <c r="Q101" i="4"/>
  <c r="X101" i="4"/>
  <c r="AA101" i="4" s="1"/>
  <c r="AB101" i="4" s="1"/>
  <c r="G101" i="4"/>
  <c r="E104" i="15"/>
  <c r="R101" i="4"/>
  <c r="S101" i="4" l="1"/>
  <c r="T101" i="4" s="1"/>
  <c r="F104" i="15"/>
  <c r="N104" i="15"/>
  <c r="P104" i="15"/>
  <c r="Y104" i="15"/>
  <c r="W104" i="15"/>
  <c r="X104" i="15" s="1"/>
  <c r="R104" i="15"/>
  <c r="Z104" i="15"/>
  <c r="AC101" i="4"/>
  <c r="H102" i="4"/>
  <c r="AD101" i="4" l="1"/>
  <c r="AE101" i="4" s="1"/>
  <c r="AI101" i="4"/>
  <c r="AJ101" i="4" s="1"/>
  <c r="AF101" i="4"/>
  <c r="B102" i="4" s="1"/>
  <c r="AG101" i="4"/>
  <c r="C102" i="4" s="1"/>
  <c r="K102" i="4"/>
  <c r="Q104" i="15"/>
  <c r="S104" i="15" s="1"/>
  <c r="AA104" i="15"/>
  <c r="AB104" i="15" s="1"/>
  <c r="G104" i="15"/>
  <c r="AC104" i="15"/>
  <c r="H105" i="15"/>
  <c r="O103" i="4"/>
  <c r="AH101" i="4" l="1"/>
  <c r="D102" i="4" s="1"/>
  <c r="L102" i="4" s="1"/>
  <c r="U102" i="4" s="1"/>
  <c r="V102" i="4" s="1"/>
  <c r="AK102" i="4"/>
  <c r="AL102" i="4"/>
  <c r="J105" i="15"/>
  <c r="AI104" i="15"/>
  <c r="AG104" i="15"/>
  <c r="C105" i="15" s="1"/>
  <c r="AF104" i="15"/>
  <c r="AD104" i="15"/>
  <c r="AE104" i="15" s="1"/>
  <c r="T104" i="15"/>
  <c r="K105" i="15"/>
  <c r="I102" i="4"/>
  <c r="E102" i="4"/>
  <c r="AH104" i="15" l="1"/>
  <c r="D105" i="15" s="1"/>
  <c r="B105" i="15"/>
  <c r="AK104" i="15"/>
  <c r="AL104" i="15"/>
  <c r="AJ104" i="15"/>
  <c r="F102" i="4"/>
  <c r="W102" i="4"/>
  <c r="Y102" i="4"/>
  <c r="M102" i="4"/>
  <c r="O105" i="15"/>
  <c r="Z102" i="4"/>
  <c r="I105" i="15" l="1"/>
  <c r="L105" i="15"/>
  <c r="M105" i="15" s="1"/>
  <c r="U105" i="15"/>
  <c r="V105" i="15" s="1"/>
  <c r="X102" i="4"/>
  <c r="AA102" i="4" s="1"/>
  <c r="AB102" i="4" s="1"/>
  <c r="P102" i="4"/>
  <c r="N102" i="4"/>
  <c r="G102" i="4" s="1"/>
  <c r="E105" i="15"/>
  <c r="R102" i="4"/>
  <c r="F105" i="15" l="1"/>
  <c r="W105" i="15"/>
  <c r="Y105" i="15"/>
  <c r="N105" i="15"/>
  <c r="P105" i="15"/>
  <c r="Q102" i="4"/>
  <c r="S102" i="4" s="1"/>
  <c r="Z105" i="15"/>
  <c r="R105" i="15"/>
  <c r="AC102" i="4"/>
  <c r="H103" i="4"/>
  <c r="X105" i="15" l="1"/>
  <c r="AA105" i="15" s="1"/>
  <c r="AB105" i="15" s="1"/>
  <c r="Q105" i="15"/>
  <c r="S105" i="15" s="1"/>
  <c r="T105" i="15" s="1"/>
  <c r="G105" i="15"/>
  <c r="K103" i="4"/>
  <c r="AD102" i="4"/>
  <c r="AE102" i="4" s="1"/>
  <c r="AI102" i="4"/>
  <c r="AJ102" i="4" s="1"/>
  <c r="AG102" i="4"/>
  <c r="C103" i="4" s="1"/>
  <c r="AF102" i="4"/>
  <c r="T102" i="4"/>
  <c r="AC105" i="15"/>
  <c r="H106" i="15"/>
  <c r="J106" i="15" l="1"/>
  <c r="AD105" i="15"/>
  <c r="AE105" i="15" s="1"/>
  <c r="AF105" i="15"/>
  <c r="AG105" i="15"/>
  <c r="C106" i="15" s="1"/>
  <c r="AI105" i="15"/>
  <c r="K106" i="15"/>
  <c r="AK103" i="4"/>
  <c r="B103" i="4"/>
  <c r="AH102" i="4"/>
  <c r="D103" i="4" s="1"/>
  <c r="AL103" i="4"/>
  <c r="O104" i="4"/>
  <c r="AH105" i="15" l="1"/>
  <c r="D106" i="15" s="1"/>
  <c r="B106" i="15"/>
  <c r="AK105" i="15"/>
  <c r="AL105" i="15"/>
  <c r="AJ105" i="15"/>
  <c r="I103" i="4"/>
  <c r="L103" i="4"/>
  <c r="U103" i="4" s="1"/>
  <c r="V103" i="4" s="1"/>
  <c r="O106" i="15"/>
  <c r="E103" i="4"/>
  <c r="I106" i="15" l="1"/>
  <c r="L106" i="15"/>
  <c r="M106" i="15" s="1"/>
  <c r="U106" i="15"/>
  <c r="V106" i="15" s="1"/>
  <c r="M103" i="4"/>
  <c r="N103" i="4" s="1"/>
  <c r="F103" i="4"/>
  <c r="W103" i="4"/>
  <c r="Y103" i="4"/>
  <c r="E106" i="15"/>
  <c r="Z103" i="4"/>
  <c r="F106" i="15" l="1"/>
  <c r="Y106" i="15"/>
  <c r="W106" i="15"/>
  <c r="N106" i="15"/>
  <c r="P106" i="15"/>
  <c r="P103" i="4"/>
  <c r="G103" i="4"/>
  <c r="X103" i="4"/>
  <c r="AA103" i="4" s="1"/>
  <c r="AB103" i="4" s="1"/>
  <c r="Q103" i="4"/>
  <c r="R106" i="15"/>
  <c r="Z106" i="15"/>
  <c r="R103" i="4"/>
  <c r="X106" i="15" l="1"/>
  <c r="AA106" i="15" s="1"/>
  <c r="AB106" i="15" s="1"/>
  <c r="Q106" i="15"/>
  <c r="S106" i="15" s="1"/>
  <c r="G106" i="15"/>
  <c r="S103" i="4"/>
  <c r="H107" i="15"/>
  <c r="AC106" i="15"/>
  <c r="AC103" i="4"/>
  <c r="H104" i="4"/>
  <c r="J107" i="15" l="1"/>
  <c r="AD106" i="15"/>
  <c r="AE106" i="15" s="1"/>
  <c r="AF106" i="15"/>
  <c r="AG106" i="15"/>
  <c r="C107" i="15" s="1"/>
  <c r="AI106" i="15"/>
  <c r="T106" i="15"/>
  <c r="K107" i="15"/>
  <c r="AG103" i="4"/>
  <c r="C104" i="4" s="1"/>
  <c r="AF103" i="4"/>
  <c r="B104" i="4" s="1"/>
  <c r="AI103" i="4"/>
  <c r="AJ103" i="4" s="1"/>
  <c r="AD103" i="4"/>
  <c r="AE103" i="4" s="1"/>
  <c r="K104" i="4"/>
  <c r="T103" i="4"/>
  <c r="O105" i="4"/>
  <c r="AL104" i="4" l="1"/>
  <c r="AH106" i="15"/>
  <c r="D107" i="15" s="1"/>
  <c r="B107" i="15"/>
  <c r="AL106" i="15"/>
  <c r="AJ106" i="15"/>
  <c r="AK106" i="15"/>
  <c r="AH103" i="4"/>
  <c r="D104" i="4" s="1"/>
  <c r="L104" i="4" s="1"/>
  <c r="U104" i="4" s="1"/>
  <c r="V104" i="4" s="1"/>
  <c r="AK104" i="4"/>
  <c r="I104" i="4"/>
  <c r="O107" i="15"/>
  <c r="E104" i="4"/>
  <c r="I107" i="15" l="1"/>
  <c r="U107" i="15"/>
  <c r="V107" i="15" s="1"/>
  <c r="L107" i="15"/>
  <c r="M107" i="15" s="1"/>
  <c r="F104" i="4"/>
  <c r="W104" i="4"/>
  <c r="Y104" i="4"/>
  <c r="M104" i="4"/>
  <c r="E107" i="15"/>
  <c r="Z104" i="4"/>
  <c r="F107" i="15" l="1"/>
  <c r="P107" i="15"/>
  <c r="N107" i="15"/>
  <c r="W107" i="15"/>
  <c r="Y107" i="15"/>
  <c r="X104" i="4"/>
  <c r="AA104" i="4" s="1"/>
  <c r="AB104" i="4" s="1"/>
  <c r="P104" i="4"/>
  <c r="N104" i="4"/>
  <c r="Z107" i="15"/>
  <c r="R107" i="15"/>
  <c r="R104" i="4"/>
  <c r="X107" i="15" l="1"/>
  <c r="AA107" i="15" s="1"/>
  <c r="AB107" i="15" s="1"/>
  <c r="Q107" i="15"/>
  <c r="S107" i="15" s="1"/>
  <c r="G107" i="15"/>
  <c r="G104" i="4"/>
  <c r="Q104" i="4"/>
  <c r="S104" i="4" s="1"/>
  <c r="H108" i="15"/>
  <c r="AC107" i="15"/>
  <c r="AC104" i="4"/>
  <c r="H105" i="4"/>
  <c r="J108" i="15" l="1"/>
  <c r="AG107" i="15"/>
  <c r="C108" i="15" s="1"/>
  <c r="AI107" i="15"/>
  <c r="AF107" i="15"/>
  <c r="AD107" i="15"/>
  <c r="AE107" i="15" s="1"/>
  <c r="K108" i="15"/>
  <c r="T107" i="15"/>
  <c r="K105" i="4"/>
  <c r="AG104" i="4"/>
  <c r="C105" i="4" s="1"/>
  <c r="AI104" i="4"/>
  <c r="AJ104" i="4" s="1"/>
  <c r="AD104" i="4"/>
  <c r="AE104" i="4" s="1"/>
  <c r="AF104" i="4"/>
  <c r="T104" i="4"/>
  <c r="AL107" i="15" l="1"/>
  <c r="AK107" i="15"/>
  <c r="AJ107" i="15"/>
  <c r="B108" i="15"/>
  <c r="AH107" i="15"/>
  <c r="D108" i="15" s="1"/>
  <c r="AL105" i="4"/>
  <c r="B105" i="4"/>
  <c r="AH104" i="4"/>
  <c r="D105" i="4" s="1"/>
  <c r="AK105" i="4"/>
  <c r="O108" i="15"/>
  <c r="O106" i="4"/>
  <c r="I108" i="15" l="1"/>
  <c r="U108" i="15"/>
  <c r="V108" i="15" s="1"/>
  <c r="L108" i="15"/>
  <c r="M108" i="15" s="1"/>
  <c r="I105" i="4"/>
  <c r="L105" i="4"/>
  <c r="U105" i="4" s="1"/>
  <c r="V105" i="4" s="1"/>
  <c r="E108" i="15"/>
  <c r="E105" i="4"/>
  <c r="F108" i="15" l="1"/>
  <c r="P108" i="15"/>
  <c r="N108" i="15"/>
  <c r="Y108" i="15"/>
  <c r="W108" i="15"/>
  <c r="X108" i="15" s="1"/>
  <c r="F105" i="4"/>
  <c r="Y105" i="4"/>
  <c r="W105" i="4"/>
  <c r="M105" i="4"/>
  <c r="Z108" i="15"/>
  <c r="R108" i="15"/>
  <c r="Z105" i="4"/>
  <c r="Q108" i="15" l="1"/>
  <c r="S108" i="15" s="1"/>
  <c r="AA108" i="15"/>
  <c r="AB108" i="15" s="1"/>
  <c r="G108" i="15"/>
  <c r="X105" i="4"/>
  <c r="AA105" i="4" s="1"/>
  <c r="AB105" i="4" s="1"/>
  <c r="P105" i="4"/>
  <c r="N105" i="4"/>
  <c r="Q105" i="4" s="1"/>
  <c r="AC108" i="15"/>
  <c r="H109" i="15"/>
  <c r="R105" i="4"/>
  <c r="J109" i="15" l="1"/>
  <c r="AG108" i="15"/>
  <c r="C109" i="15" s="1"/>
  <c r="AF108" i="15"/>
  <c r="AI108" i="15"/>
  <c r="AD108" i="15"/>
  <c r="AE108" i="15" s="1"/>
  <c r="T108" i="15"/>
  <c r="K109" i="15"/>
  <c r="S105" i="4"/>
  <c r="T105" i="4" s="1"/>
  <c r="G105" i="4"/>
  <c r="H106" i="4"/>
  <c r="AC105" i="4"/>
  <c r="AJ108" i="15" l="1"/>
  <c r="AL108" i="15"/>
  <c r="AK108" i="15"/>
  <c r="B109" i="15"/>
  <c r="AH108" i="15"/>
  <c r="D109" i="15" s="1"/>
  <c r="K106" i="4"/>
  <c r="AI105" i="4"/>
  <c r="AJ105" i="4" s="1"/>
  <c r="AD105" i="4"/>
  <c r="AE105" i="4" s="1"/>
  <c r="AG105" i="4"/>
  <c r="C106" i="4" s="1"/>
  <c r="AF105" i="4"/>
  <c r="B106" i="4" s="1"/>
  <c r="O109" i="15"/>
  <c r="O107" i="4"/>
  <c r="I109" i="15" l="1"/>
  <c r="L109" i="15"/>
  <c r="M109" i="15" s="1"/>
  <c r="U109" i="15"/>
  <c r="V109" i="15" s="1"/>
  <c r="I106" i="4"/>
  <c r="AH105" i="4"/>
  <c r="D106" i="4" s="1"/>
  <c r="AL106" i="4"/>
  <c r="AK106" i="4"/>
  <c r="E109" i="15"/>
  <c r="E106" i="4"/>
  <c r="F109" i="15" l="1"/>
  <c r="Y109" i="15"/>
  <c r="W109" i="15"/>
  <c r="N109" i="15"/>
  <c r="P109" i="15"/>
  <c r="F106" i="4"/>
  <c r="L106" i="4"/>
  <c r="U106" i="4" s="1"/>
  <c r="V106" i="4" s="1"/>
  <c r="R109" i="15"/>
  <c r="Z109" i="15"/>
  <c r="X109" i="15" l="1"/>
  <c r="AA109" i="15" s="1"/>
  <c r="AB109" i="15" s="1"/>
  <c r="Q109" i="15"/>
  <c r="S109" i="15" s="1"/>
  <c r="T109" i="15" s="1"/>
  <c r="G109" i="15"/>
  <c r="M106" i="4"/>
  <c r="N106" i="4" s="1"/>
  <c r="G106" i="4" s="1"/>
  <c r="Y106" i="4"/>
  <c r="W106" i="4"/>
  <c r="X106" i="4" s="1"/>
  <c r="AC109" i="15"/>
  <c r="H110" i="15"/>
  <c r="Z106" i="4"/>
  <c r="J110" i="15" l="1"/>
  <c r="AF109" i="15"/>
  <c r="AI109" i="15"/>
  <c r="AD109" i="15"/>
  <c r="AE109" i="15" s="1"/>
  <c r="AG109" i="15"/>
  <c r="C110" i="15" s="1"/>
  <c r="K110" i="15"/>
  <c r="P106" i="4"/>
  <c r="AA106" i="4"/>
  <c r="AB106" i="4" s="1"/>
  <c r="Q106" i="4"/>
  <c r="R106" i="4"/>
  <c r="AJ109" i="15" l="1"/>
  <c r="AL109" i="15"/>
  <c r="AK109" i="15"/>
  <c r="AH109" i="15"/>
  <c r="D110" i="15" s="1"/>
  <c r="B110" i="15"/>
  <c r="S106" i="4"/>
  <c r="T106" i="4" s="1"/>
  <c r="O110" i="15"/>
  <c r="H107" i="4"/>
  <c r="AC106" i="4"/>
  <c r="L110" i="15" l="1"/>
  <c r="M110" i="15" s="1"/>
  <c r="U110" i="15"/>
  <c r="V110" i="15" s="1"/>
  <c r="I110" i="15"/>
  <c r="AG106" i="4"/>
  <c r="C107" i="4" s="1"/>
  <c r="AI106" i="4"/>
  <c r="AJ106" i="4" s="1"/>
  <c r="AD106" i="4"/>
  <c r="AE106" i="4" s="1"/>
  <c r="AF106" i="4"/>
  <c r="B107" i="4" s="1"/>
  <c r="K107" i="4"/>
  <c r="E110" i="15"/>
  <c r="O108" i="4"/>
  <c r="AK107" i="4" l="1"/>
  <c r="F110" i="15"/>
  <c r="Y110" i="15"/>
  <c r="W110" i="15"/>
  <c r="N110" i="15"/>
  <c r="P110" i="15"/>
  <c r="AL107" i="4"/>
  <c r="I107" i="4"/>
  <c r="AH106" i="4"/>
  <c r="D107" i="4" s="1"/>
  <c r="L107" i="4" s="1"/>
  <c r="U107" i="4" s="1"/>
  <c r="V107" i="4" s="1"/>
  <c r="Z110" i="15"/>
  <c r="R110" i="15"/>
  <c r="E107" i="4"/>
  <c r="X110" i="15" l="1"/>
  <c r="AA110" i="15" s="1"/>
  <c r="AB110" i="15" s="1"/>
  <c r="Q110" i="15"/>
  <c r="S110" i="15" s="1"/>
  <c r="G110" i="15"/>
  <c r="F107" i="4"/>
  <c r="Y107" i="4"/>
  <c r="W107" i="4"/>
  <c r="M107" i="4"/>
  <c r="H111" i="15"/>
  <c r="AC110" i="15"/>
  <c r="Z107" i="4"/>
  <c r="J111" i="15" l="1"/>
  <c r="AF110" i="15"/>
  <c r="AI110" i="15"/>
  <c r="AD110" i="15"/>
  <c r="AE110" i="15" s="1"/>
  <c r="AG110" i="15"/>
  <c r="C111" i="15" s="1"/>
  <c r="T110" i="15"/>
  <c r="K111" i="15"/>
  <c r="X107" i="4"/>
  <c r="AA107" i="4" s="1"/>
  <c r="AB107" i="4" s="1"/>
  <c r="N107" i="4"/>
  <c r="P107" i="4"/>
  <c r="R107" i="4"/>
  <c r="AJ110" i="15" l="1"/>
  <c r="AK110" i="15"/>
  <c r="AL110" i="15"/>
  <c r="B111" i="15"/>
  <c r="AH110" i="15"/>
  <c r="D111" i="15" s="1"/>
  <c r="Q107" i="4"/>
  <c r="S107" i="4" s="1"/>
  <c r="G107" i="4"/>
  <c r="O111" i="15"/>
  <c r="H108" i="4"/>
  <c r="AC107" i="4"/>
  <c r="I111" i="15" l="1"/>
  <c r="L111" i="15"/>
  <c r="M111" i="15" s="1"/>
  <c r="U111" i="15"/>
  <c r="V111" i="15" s="1"/>
  <c r="K108" i="4"/>
  <c r="AF107" i="4"/>
  <c r="B108" i="4" s="1"/>
  <c r="AD107" i="4"/>
  <c r="AE107" i="4" s="1"/>
  <c r="AI107" i="4"/>
  <c r="AJ107" i="4" s="1"/>
  <c r="AG107" i="4"/>
  <c r="C108" i="4" s="1"/>
  <c r="T107" i="4"/>
  <c r="E111" i="15"/>
  <c r="O109" i="4"/>
  <c r="F111" i="15" l="1"/>
  <c r="Y111" i="15"/>
  <c r="W111" i="15"/>
  <c r="P111" i="15"/>
  <c r="N111" i="15"/>
  <c r="AH107" i="4"/>
  <c r="D108" i="4" s="1"/>
  <c r="I108" i="4"/>
  <c r="AK108" i="4"/>
  <c r="AL108" i="4"/>
  <c r="R111" i="15"/>
  <c r="Z111" i="15"/>
  <c r="E108" i="4"/>
  <c r="X111" i="15" l="1"/>
  <c r="AA111" i="15" s="1"/>
  <c r="AB111" i="15" s="1"/>
  <c r="Q111" i="15"/>
  <c r="S111" i="15" s="1"/>
  <c r="G111" i="15"/>
  <c r="F108" i="4"/>
  <c r="L108" i="4"/>
  <c r="U108" i="4" s="1"/>
  <c r="V108" i="4" s="1"/>
  <c r="AC111" i="15"/>
  <c r="H112" i="15"/>
  <c r="J112" i="15" l="1"/>
  <c r="AD111" i="15"/>
  <c r="AE111" i="15" s="1"/>
  <c r="AG111" i="15"/>
  <c r="C112" i="15" s="1"/>
  <c r="AF111" i="15"/>
  <c r="AI111" i="15"/>
  <c r="T111" i="15"/>
  <c r="K112" i="15"/>
  <c r="Y108" i="4"/>
  <c r="W108" i="4"/>
  <c r="X108" i="4" s="1"/>
  <c r="M108" i="4"/>
  <c r="Z108" i="4"/>
  <c r="AH111" i="15" l="1"/>
  <c r="D112" i="15" s="1"/>
  <c r="B112" i="15"/>
  <c r="AJ111" i="15"/>
  <c r="AK111" i="15"/>
  <c r="AL111" i="15"/>
  <c r="AA108" i="4"/>
  <c r="AB108" i="4" s="1"/>
  <c r="P108" i="4"/>
  <c r="N108" i="4"/>
  <c r="O112" i="15"/>
  <c r="R108" i="4"/>
  <c r="I112" i="15" l="1"/>
  <c r="L112" i="15"/>
  <c r="M112" i="15" s="1"/>
  <c r="U112" i="15"/>
  <c r="V112" i="15" s="1"/>
  <c r="Q108" i="4"/>
  <c r="S108" i="4" s="1"/>
  <c r="G108" i="4"/>
  <c r="E112" i="15"/>
  <c r="H109" i="4"/>
  <c r="AC108" i="4"/>
  <c r="F112" i="15" l="1"/>
  <c r="P112" i="15"/>
  <c r="N112" i="15"/>
  <c r="Y112" i="15"/>
  <c r="W112" i="15"/>
  <c r="X112" i="15" s="1"/>
  <c r="K109" i="4"/>
  <c r="AD108" i="4"/>
  <c r="AE108" i="4" s="1"/>
  <c r="AI108" i="4"/>
  <c r="AJ108" i="4" s="1"/>
  <c r="AG108" i="4"/>
  <c r="C109" i="4" s="1"/>
  <c r="AF108" i="4"/>
  <c r="T108" i="4"/>
  <c r="Z112" i="15"/>
  <c r="R112" i="15"/>
  <c r="AA112" i="15" l="1"/>
  <c r="AB112" i="15" s="1"/>
  <c r="Q112" i="15"/>
  <c r="S112" i="15" s="1"/>
  <c r="G112" i="15"/>
  <c r="AH108" i="4"/>
  <c r="D109" i="4" s="1"/>
  <c r="L109" i="4" s="1"/>
  <c r="U109" i="4" s="1"/>
  <c r="V109" i="4" s="1"/>
  <c r="B109" i="4"/>
  <c r="AL109" i="4"/>
  <c r="AK109" i="4"/>
  <c r="H113" i="15"/>
  <c r="AC112" i="15"/>
  <c r="O110" i="4"/>
  <c r="W109" i="4" l="1"/>
  <c r="J113" i="15"/>
  <c r="AF112" i="15"/>
  <c r="AD112" i="15"/>
  <c r="AE112" i="15" s="1"/>
  <c r="AG112" i="15"/>
  <c r="C113" i="15" s="1"/>
  <c r="AI112" i="15"/>
  <c r="T112" i="15"/>
  <c r="K113" i="15"/>
  <c r="M109" i="4"/>
  <c r="P109" i="4" s="1"/>
  <c r="I109" i="4"/>
  <c r="Y109" i="4"/>
  <c r="E109" i="4"/>
  <c r="Z109" i="4"/>
  <c r="R109" i="4"/>
  <c r="AH112" i="15" l="1"/>
  <c r="D113" i="15" s="1"/>
  <c r="B113" i="15"/>
  <c r="AJ112" i="15"/>
  <c r="AL112" i="15"/>
  <c r="AK112" i="15"/>
  <c r="N109" i="4"/>
  <c r="Q109" i="4" s="1"/>
  <c r="S109" i="4" s="1"/>
  <c r="F109" i="4"/>
  <c r="O113" i="15"/>
  <c r="H110" i="4"/>
  <c r="AC109" i="4"/>
  <c r="I113" i="15" l="1"/>
  <c r="L113" i="15"/>
  <c r="M113" i="15" s="1"/>
  <c r="U113" i="15"/>
  <c r="V113" i="15" s="1"/>
  <c r="K110" i="4"/>
  <c r="AI109" i="4"/>
  <c r="AJ109" i="4" s="1"/>
  <c r="AD109" i="4"/>
  <c r="AE109" i="4" s="1"/>
  <c r="AG109" i="4"/>
  <c r="C110" i="4" s="1"/>
  <c r="AF109" i="4"/>
  <c r="X109" i="4"/>
  <c r="AA109" i="4" s="1"/>
  <c r="AB109" i="4" s="1"/>
  <c r="G109" i="4"/>
  <c r="T109" i="4"/>
  <c r="E113" i="15"/>
  <c r="F113" i="15" l="1"/>
  <c r="W113" i="15"/>
  <c r="Y113" i="15"/>
  <c r="P113" i="15"/>
  <c r="N113" i="15"/>
  <c r="AH109" i="4"/>
  <c r="D110" i="4" s="1"/>
  <c r="L110" i="4" s="1"/>
  <c r="U110" i="4" s="1"/>
  <c r="V110" i="4" s="1"/>
  <c r="AK110" i="4"/>
  <c r="B110" i="4"/>
  <c r="AL110" i="4"/>
  <c r="Z113" i="15"/>
  <c r="R113" i="15"/>
  <c r="O111" i="4"/>
  <c r="X113" i="15" l="1"/>
  <c r="AA113" i="15" s="1"/>
  <c r="AB113" i="15" s="1"/>
  <c r="Q113" i="15"/>
  <c r="S113" i="15" s="1"/>
  <c r="G113" i="15"/>
  <c r="M110" i="4"/>
  <c r="N110" i="4" s="1"/>
  <c r="I110" i="4"/>
  <c r="W110" i="4"/>
  <c r="Y110" i="4"/>
  <c r="H114" i="15"/>
  <c r="AC113" i="15"/>
  <c r="Z110" i="4"/>
  <c r="E110" i="4"/>
  <c r="J114" i="15" l="1"/>
  <c r="AG113" i="15"/>
  <c r="C114" i="15" s="1"/>
  <c r="AI113" i="15"/>
  <c r="AF113" i="15"/>
  <c r="AD113" i="15"/>
  <c r="AE113" i="15" s="1"/>
  <c r="T113" i="15"/>
  <c r="K114" i="15"/>
  <c r="P110" i="4"/>
  <c r="F110" i="4"/>
  <c r="Q110" i="4"/>
  <c r="R110" i="4"/>
  <c r="AJ113" i="15" l="1"/>
  <c r="AK113" i="15"/>
  <c r="AL113" i="15"/>
  <c r="B114" i="15"/>
  <c r="AH113" i="15"/>
  <c r="D114" i="15" s="1"/>
  <c r="S110" i="4"/>
  <c r="G110" i="4"/>
  <c r="X110" i="4"/>
  <c r="AA110" i="4" s="1"/>
  <c r="AB110" i="4" s="1"/>
  <c r="O114" i="15"/>
  <c r="AC110" i="4"/>
  <c r="H111" i="4"/>
  <c r="I114" i="15" l="1"/>
  <c r="L114" i="15"/>
  <c r="M114" i="15" s="1"/>
  <c r="U114" i="15"/>
  <c r="V114" i="15" s="1"/>
  <c r="AD110" i="4"/>
  <c r="AE110" i="4" s="1"/>
  <c r="AF110" i="4"/>
  <c r="AG110" i="4"/>
  <c r="C111" i="4" s="1"/>
  <c r="AI110" i="4"/>
  <c r="AJ110" i="4" s="1"/>
  <c r="K111" i="4"/>
  <c r="T110" i="4"/>
  <c r="E114" i="15"/>
  <c r="F114" i="15" l="1"/>
  <c r="W114" i="15"/>
  <c r="Y114" i="15"/>
  <c r="N114" i="15"/>
  <c r="P114" i="15"/>
  <c r="AL111" i="4"/>
  <c r="AH110" i="4"/>
  <c r="D111" i="4" s="1"/>
  <c r="L111" i="4" s="1"/>
  <c r="U111" i="4" s="1"/>
  <c r="V111" i="4" s="1"/>
  <c r="AK111" i="4"/>
  <c r="B111" i="4"/>
  <c r="I111" i="4" s="1"/>
  <c r="R114" i="15"/>
  <c r="Z114" i="15"/>
  <c r="E111" i="4"/>
  <c r="O112" i="4"/>
  <c r="X114" i="15" l="1"/>
  <c r="AA114" i="15" s="1"/>
  <c r="AB114" i="15" s="1"/>
  <c r="Q114" i="15"/>
  <c r="S114" i="15" s="1"/>
  <c r="G114" i="15"/>
  <c r="M111" i="4"/>
  <c r="P111" i="4" s="1"/>
  <c r="F111" i="4"/>
  <c r="Y111" i="4"/>
  <c r="W111" i="4"/>
  <c r="AC114" i="15"/>
  <c r="H115" i="15"/>
  <c r="Z111" i="4"/>
  <c r="R111" i="4"/>
  <c r="N111" i="4" l="1"/>
  <c r="Q111" i="4" s="1"/>
  <c r="S111" i="4" s="1"/>
  <c r="J115" i="15"/>
  <c r="AG114" i="15"/>
  <c r="C115" i="15" s="1"/>
  <c r="AI114" i="15"/>
  <c r="AD114" i="15"/>
  <c r="AE114" i="15" s="1"/>
  <c r="AF114" i="15"/>
  <c r="T114" i="15"/>
  <c r="K115" i="15"/>
  <c r="X111" i="4"/>
  <c r="AA111" i="4" s="1"/>
  <c r="AB111" i="4" s="1"/>
  <c r="H112" i="4"/>
  <c r="AC111" i="4"/>
  <c r="G111" i="4" l="1"/>
  <c r="AL114" i="15"/>
  <c r="AK114" i="15"/>
  <c r="AJ114" i="15"/>
  <c r="AH114" i="15"/>
  <c r="D115" i="15" s="1"/>
  <c r="B115" i="15"/>
  <c r="K112" i="4"/>
  <c r="AI111" i="4"/>
  <c r="AJ111" i="4" s="1"/>
  <c r="AD111" i="4"/>
  <c r="AE111" i="4" s="1"/>
  <c r="AG111" i="4"/>
  <c r="C112" i="4" s="1"/>
  <c r="AF111" i="4"/>
  <c r="T111" i="4"/>
  <c r="O115" i="15"/>
  <c r="U115" i="15" l="1"/>
  <c r="V115" i="15" s="1"/>
  <c r="L115" i="15"/>
  <c r="M115" i="15" s="1"/>
  <c r="I115" i="15"/>
  <c r="AL112" i="4"/>
  <c r="B112" i="4"/>
  <c r="AH111" i="4"/>
  <c r="D112" i="4" s="1"/>
  <c r="AK112" i="4"/>
  <c r="E115" i="15"/>
  <c r="O113" i="4"/>
  <c r="F115" i="15" l="1"/>
  <c r="N115" i="15"/>
  <c r="P115" i="15"/>
  <c r="Y115" i="15"/>
  <c r="W115" i="15"/>
  <c r="X115" i="15" s="1"/>
  <c r="I112" i="4"/>
  <c r="L112" i="4"/>
  <c r="U112" i="4" s="1"/>
  <c r="V112" i="4" s="1"/>
  <c r="R115" i="15"/>
  <c r="Z115" i="15"/>
  <c r="E112" i="4"/>
  <c r="Q115" i="15" l="1"/>
  <c r="S115" i="15" s="1"/>
  <c r="AA115" i="15"/>
  <c r="AB115" i="15" s="1"/>
  <c r="G115" i="15"/>
  <c r="M112" i="4"/>
  <c r="P112" i="4" s="1"/>
  <c r="F112" i="4"/>
  <c r="Y112" i="4"/>
  <c r="W112" i="4"/>
  <c r="H116" i="15"/>
  <c r="AC115" i="15"/>
  <c r="R112" i="4"/>
  <c r="Z112" i="4"/>
  <c r="J116" i="15" l="1"/>
  <c r="AI115" i="15"/>
  <c r="AD115" i="15"/>
  <c r="AE115" i="15" s="1"/>
  <c r="AG115" i="15"/>
  <c r="C116" i="15" s="1"/>
  <c r="AF115" i="15"/>
  <c r="K116" i="15"/>
  <c r="T115" i="15"/>
  <c r="N112" i="4"/>
  <c r="Q112" i="4" s="1"/>
  <c r="S112" i="4" s="1"/>
  <c r="X112" i="4"/>
  <c r="AA112" i="4" s="1"/>
  <c r="AB112" i="4" s="1"/>
  <c r="H113" i="4"/>
  <c r="AC112" i="4"/>
  <c r="AK115" i="15" l="1"/>
  <c r="AJ115" i="15"/>
  <c r="AL115" i="15"/>
  <c r="AH115" i="15"/>
  <c r="D116" i="15" s="1"/>
  <c r="B116" i="15"/>
  <c r="G112" i="4"/>
  <c r="K113" i="4"/>
  <c r="AD112" i="4"/>
  <c r="AE112" i="4" s="1"/>
  <c r="AI112" i="4"/>
  <c r="AJ112" i="4" s="1"/>
  <c r="AG112" i="4"/>
  <c r="C113" i="4" s="1"/>
  <c r="AF112" i="4"/>
  <c r="T112" i="4"/>
  <c r="O116" i="15"/>
  <c r="U116" i="15" l="1"/>
  <c r="V116" i="15" s="1"/>
  <c r="L116" i="15"/>
  <c r="M116" i="15" s="1"/>
  <c r="I116" i="15"/>
  <c r="B113" i="4"/>
  <c r="AH112" i="4"/>
  <c r="D113" i="4" s="1"/>
  <c r="AL113" i="4"/>
  <c r="AK113" i="4"/>
  <c r="E116" i="15"/>
  <c r="O114" i="4"/>
  <c r="F116" i="15" l="1"/>
  <c r="P116" i="15"/>
  <c r="N116" i="15"/>
  <c r="W116" i="15"/>
  <c r="Y116" i="15"/>
  <c r="I113" i="4"/>
  <c r="L113" i="4"/>
  <c r="U113" i="4" s="1"/>
  <c r="V113" i="4" s="1"/>
  <c r="R116" i="15"/>
  <c r="Z116" i="15"/>
  <c r="E113" i="4"/>
  <c r="X116" i="15" l="1"/>
  <c r="AA116" i="15" s="1"/>
  <c r="AB116" i="15" s="1"/>
  <c r="Q116" i="15"/>
  <c r="S116" i="15" s="1"/>
  <c r="G116" i="15"/>
  <c r="M113" i="4"/>
  <c r="P113" i="4" s="1"/>
  <c r="F113" i="4"/>
  <c r="Y113" i="4"/>
  <c r="W113" i="4"/>
  <c r="H117" i="15"/>
  <c r="AC116" i="15"/>
  <c r="R113" i="4"/>
  <c r="Z113" i="4"/>
  <c r="N113" i="4" l="1"/>
  <c r="G113" i="4" s="1"/>
  <c r="J117" i="15"/>
  <c r="AI116" i="15"/>
  <c r="AD116" i="15"/>
  <c r="AE116" i="15" s="1"/>
  <c r="AG116" i="15"/>
  <c r="C117" i="15" s="1"/>
  <c r="AF116" i="15"/>
  <c r="T116" i="15"/>
  <c r="K117" i="15"/>
  <c r="X113" i="4"/>
  <c r="AA113" i="4" s="1"/>
  <c r="AB113" i="4" s="1"/>
  <c r="Q113" i="4" l="1"/>
  <c r="S113" i="4" s="1"/>
  <c r="AK116" i="15"/>
  <c r="AL116" i="15"/>
  <c r="AJ116" i="15"/>
  <c r="B117" i="15"/>
  <c r="AH116" i="15"/>
  <c r="D117" i="15" s="1"/>
  <c r="O117" i="15"/>
  <c r="H114" i="4"/>
  <c r="AC113" i="4"/>
  <c r="AI113" i="4" l="1"/>
  <c r="AJ113" i="4" s="1"/>
  <c r="AD113" i="4"/>
  <c r="AE113" i="4" s="1"/>
  <c r="AF113" i="4"/>
  <c r="B114" i="4" s="1"/>
  <c r="AG113" i="4"/>
  <c r="C114" i="4" s="1"/>
  <c r="K114" i="4"/>
  <c r="T113" i="4"/>
  <c r="I117" i="15"/>
  <c r="U117" i="15"/>
  <c r="V117" i="15" s="1"/>
  <c r="L117" i="15"/>
  <c r="M117" i="15" s="1"/>
  <c r="E117" i="15"/>
  <c r="O115" i="4"/>
  <c r="AH113" i="4" l="1"/>
  <c r="D114" i="4" s="1"/>
  <c r="L114" i="4" s="1"/>
  <c r="U114" i="4" s="1"/>
  <c r="V114" i="4" s="1"/>
  <c r="AL114" i="4"/>
  <c r="AK114" i="4"/>
  <c r="F117" i="15"/>
  <c r="P117" i="15"/>
  <c r="N117" i="15"/>
  <c r="W117" i="15"/>
  <c r="Y117" i="15"/>
  <c r="I114" i="4"/>
  <c r="R117" i="15"/>
  <c r="Z117" i="15"/>
  <c r="E114" i="4"/>
  <c r="X117" i="15" l="1"/>
  <c r="AA117" i="15" s="1"/>
  <c r="AB117" i="15" s="1"/>
  <c r="Q117" i="15"/>
  <c r="S117" i="15" s="1"/>
  <c r="G117" i="15"/>
  <c r="F114" i="4"/>
  <c r="Y114" i="4"/>
  <c r="W114" i="4"/>
  <c r="M114" i="4"/>
  <c r="H118" i="15"/>
  <c r="AC117" i="15"/>
  <c r="Z114" i="4"/>
  <c r="J118" i="15" l="1"/>
  <c r="AI117" i="15"/>
  <c r="AD117" i="15"/>
  <c r="AE117" i="15" s="1"/>
  <c r="AG117" i="15"/>
  <c r="C118" i="15" s="1"/>
  <c r="AF117" i="15"/>
  <c r="T117" i="15"/>
  <c r="K118" i="15"/>
  <c r="X114" i="4"/>
  <c r="AA114" i="4" s="1"/>
  <c r="AB114" i="4" s="1"/>
  <c r="P114" i="4"/>
  <c r="N114" i="4"/>
  <c r="R114" i="4"/>
  <c r="AK117" i="15" l="1"/>
  <c r="AJ117" i="15"/>
  <c r="AL117" i="15"/>
  <c r="B118" i="15"/>
  <c r="AH117" i="15"/>
  <c r="D118" i="15" s="1"/>
  <c r="Q114" i="4"/>
  <c r="S114" i="4" s="1"/>
  <c r="G114" i="4"/>
  <c r="O118" i="15"/>
  <c r="AC114" i="4"/>
  <c r="H115" i="4"/>
  <c r="I118" i="15" l="1"/>
  <c r="L118" i="15"/>
  <c r="M118" i="15" s="1"/>
  <c r="U118" i="15"/>
  <c r="V118" i="15" s="1"/>
  <c r="K115" i="4"/>
  <c r="AI114" i="4"/>
  <c r="AJ114" i="4" s="1"/>
  <c r="AD114" i="4"/>
  <c r="AE114" i="4" s="1"/>
  <c r="AG114" i="4"/>
  <c r="C115" i="4" s="1"/>
  <c r="AF114" i="4"/>
  <c r="T114" i="4"/>
  <c r="E118" i="15"/>
  <c r="F118" i="15" l="1"/>
  <c r="W118" i="15"/>
  <c r="Y118" i="15"/>
  <c r="N118" i="15"/>
  <c r="P118" i="15"/>
  <c r="AK115" i="4"/>
  <c r="AL115" i="4"/>
  <c r="B115" i="4"/>
  <c r="AH114" i="4"/>
  <c r="D115" i="4" s="1"/>
  <c r="R118" i="15"/>
  <c r="Z118" i="15"/>
  <c r="O116" i="4"/>
  <c r="X118" i="15" l="1"/>
  <c r="AA118" i="15" s="1"/>
  <c r="AB118" i="15" s="1"/>
  <c r="Q118" i="15"/>
  <c r="S118" i="15" s="1"/>
  <c r="G118" i="15"/>
  <c r="L115" i="4"/>
  <c r="U115" i="4" s="1"/>
  <c r="V115" i="4" s="1"/>
  <c r="I115" i="4"/>
  <c r="H119" i="15"/>
  <c r="AC118" i="15"/>
  <c r="E115" i="4"/>
  <c r="J119" i="15" l="1"/>
  <c r="AG118" i="15"/>
  <c r="C119" i="15" s="1"/>
  <c r="AD118" i="15"/>
  <c r="AE118" i="15" s="1"/>
  <c r="AF118" i="15"/>
  <c r="AI118" i="15"/>
  <c r="T118" i="15"/>
  <c r="K119" i="15"/>
  <c r="M115" i="4"/>
  <c r="P115" i="4" s="1"/>
  <c r="F115" i="4"/>
  <c r="W115" i="4"/>
  <c r="Y115" i="4"/>
  <c r="R115" i="4"/>
  <c r="Z115" i="4"/>
  <c r="B119" i="15" l="1"/>
  <c r="AH118" i="15"/>
  <c r="D119" i="15" s="1"/>
  <c r="AL118" i="15"/>
  <c r="AK118" i="15"/>
  <c r="AJ118" i="15"/>
  <c r="X115" i="4"/>
  <c r="AA115" i="4" s="1"/>
  <c r="AB115" i="4" s="1"/>
  <c r="N115" i="4"/>
  <c r="Q115" i="4" s="1"/>
  <c r="S115" i="4" s="1"/>
  <c r="O119" i="15"/>
  <c r="H116" i="4"/>
  <c r="AC115" i="4"/>
  <c r="U119" i="15" l="1"/>
  <c r="V119" i="15" s="1"/>
  <c r="L119" i="15"/>
  <c r="M119" i="15" s="1"/>
  <c r="I119" i="15"/>
  <c r="G115" i="4"/>
  <c r="K116" i="4"/>
  <c r="AI115" i="4"/>
  <c r="AJ115" i="4" s="1"/>
  <c r="AD115" i="4"/>
  <c r="AE115" i="4" s="1"/>
  <c r="AG115" i="4"/>
  <c r="C116" i="4" s="1"/>
  <c r="AF115" i="4"/>
  <c r="T115" i="4"/>
  <c r="E119" i="15"/>
  <c r="F119" i="15" l="1"/>
  <c r="N119" i="15"/>
  <c r="P119" i="15"/>
  <c r="Y119" i="15"/>
  <c r="W119" i="15"/>
  <c r="X119" i="15" s="1"/>
  <c r="B116" i="4"/>
  <c r="AH115" i="4"/>
  <c r="D116" i="4" s="1"/>
  <c r="AL116" i="4"/>
  <c r="AK116" i="4"/>
  <c r="Z119" i="15"/>
  <c r="R119" i="15"/>
  <c r="O117" i="4"/>
  <c r="Q119" i="15" l="1"/>
  <c r="S119" i="15" s="1"/>
  <c r="AA119" i="15"/>
  <c r="AB119" i="15" s="1"/>
  <c r="G119" i="15"/>
  <c r="I116" i="4"/>
  <c r="L116" i="4"/>
  <c r="U116" i="4" s="1"/>
  <c r="V116" i="4" s="1"/>
  <c r="AC119" i="15"/>
  <c r="H120" i="15"/>
  <c r="E116" i="4"/>
  <c r="J120" i="15" l="1"/>
  <c r="AG119" i="15"/>
  <c r="C120" i="15" s="1"/>
  <c r="AF119" i="15"/>
  <c r="AI119" i="15"/>
  <c r="AD119" i="15"/>
  <c r="AE119" i="15" s="1"/>
  <c r="T119" i="15"/>
  <c r="K120" i="15"/>
  <c r="F116" i="4"/>
  <c r="W116" i="4"/>
  <c r="Y116" i="4"/>
  <c r="M116" i="4"/>
  <c r="Z116" i="4"/>
  <c r="B120" i="15" l="1"/>
  <c r="AH119" i="15"/>
  <c r="D120" i="15" s="1"/>
  <c r="AL119" i="15"/>
  <c r="AK119" i="15"/>
  <c r="AJ119" i="15"/>
  <c r="X116" i="4"/>
  <c r="AA116" i="4" s="1"/>
  <c r="AB116" i="4" s="1"/>
  <c r="P116" i="4"/>
  <c r="N116" i="4"/>
  <c r="O120" i="15"/>
  <c r="R116" i="4"/>
  <c r="L120" i="15" l="1"/>
  <c r="M120" i="15" s="1"/>
  <c r="U120" i="15"/>
  <c r="V120" i="15" s="1"/>
  <c r="I120" i="15"/>
  <c r="Q116" i="4"/>
  <c r="S116" i="4" s="1"/>
  <c r="G116" i="4"/>
  <c r="E120" i="15"/>
  <c r="H117" i="4"/>
  <c r="AC116" i="4"/>
  <c r="F120" i="15" l="1"/>
  <c r="Y120" i="15"/>
  <c r="W120" i="15"/>
  <c r="N120" i="15"/>
  <c r="P120" i="15"/>
  <c r="K117" i="4"/>
  <c r="AI116" i="4"/>
  <c r="AJ116" i="4" s="1"/>
  <c r="AD116" i="4"/>
  <c r="AE116" i="4" s="1"/>
  <c r="AG116" i="4"/>
  <c r="C117" i="4" s="1"/>
  <c r="AF116" i="4"/>
  <c r="T116" i="4"/>
  <c r="Z120" i="15"/>
  <c r="R120" i="15"/>
  <c r="X120" i="15" l="1"/>
  <c r="AA120" i="15" s="1"/>
  <c r="AB120" i="15" s="1"/>
  <c r="Q120" i="15"/>
  <c r="S120" i="15" s="1"/>
  <c r="G120" i="15"/>
  <c r="AL117" i="4"/>
  <c r="B117" i="4"/>
  <c r="AH116" i="4"/>
  <c r="D117" i="4" s="1"/>
  <c r="AK117" i="4"/>
  <c r="H121" i="15"/>
  <c r="AC120" i="15"/>
  <c r="O118" i="4"/>
  <c r="J121" i="15" l="1"/>
  <c r="AI120" i="15"/>
  <c r="AD120" i="15"/>
  <c r="AE120" i="15" s="1"/>
  <c r="AG120" i="15"/>
  <c r="C121" i="15" s="1"/>
  <c r="AF120" i="15"/>
  <c r="T120" i="15"/>
  <c r="K121" i="15"/>
  <c r="L117" i="4"/>
  <c r="U117" i="4" s="1"/>
  <c r="V117" i="4" s="1"/>
  <c r="I117" i="4"/>
  <c r="E117" i="4"/>
  <c r="AL120" i="15" l="1"/>
  <c r="AK120" i="15"/>
  <c r="AJ120" i="15"/>
  <c r="B121" i="15"/>
  <c r="AH120" i="15"/>
  <c r="D121" i="15" s="1"/>
  <c r="F117" i="4"/>
  <c r="Y117" i="4"/>
  <c r="W117" i="4"/>
  <c r="M117" i="4"/>
  <c r="O121" i="15"/>
  <c r="Z117" i="4"/>
  <c r="I121" i="15" l="1"/>
  <c r="U121" i="15"/>
  <c r="V121" i="15" s="1"/>
  <c r="L121" i="15"/>
  <c r="M121" i="15" s="1"/>
  <c r="X117" i="4"/>
  <c r="AA117" i="4" s="1"/>
  <c r="AB117" i="4" s="1"/>
  <c r="P117" i="4"/>
  <c r="N117" i="4"/>
  <c r="G117" i="4" s="1"/>
  <c r="E121" i="15"/>
  <c r="R117" i="4"/>
  <c r="F121" i="15" l="1"/>
  <c r="P121" i="15"/>
  <c r="N121" i="15"/>
  <c r="W121" i="15"/>
  <c r="Y121" i="15"/>
  <c r="Q117" i="4"/>
  <c r="S117" i="4" s="1"/>
  <c r="R121" i="15"/>
  <c r="Z121" i="15"/>
  <c r="AC117" i="4"/>
  <c r="H118" i="4"/>
  <c r="X121" i="15" l="1"/>
  <c r="AA121" i="15" s="1"/>
  <c r="AB121" i="15" s="1"/>
  <c r="Q121" i="15"/>
  <c r="S121" i="15" s="1"/>
  <c r="G121" i="15"/>
  <c r="K118" i="4"/>
  <c r="AG117" i="4"/>
  <c r="C118" i="4" s="1"/>
  <c r="AD117" i="4"/>
  <c r="AE117" i="4" s="1"/>
  <c r="AI117" i="4"/>
  <c r="AJ117" i="4" s="1"/>
  <c r="AF117" i="4"/>
  <c r="T117" i="4"/>
  <c r="H122" i="15"/>
  <c r="AC121" i="15"/>
  <c r="AH117" i="4" l="1"/>
  <c r="D118" i="4" s="1"/>
  <c r="L118" i="4" s="1"/>
  <c r="U118" i="4" s="1"/>
  <c r="V118" i="4" s="1"/>
  <c r="J122" i="15"/>
  <c r="AD121" i="15"/>
  <c r="AE121" i="15" s="1"/>
  <c r="AG121" i="15"/>
  <c r="C122" i="15" s="1"/>
  <c r="AF121" i="15"/>
  <c r="AI121" i="15"/>
  <c r="T121" i="15"/>
  <c r="K122" i="15"/>
  <c r="AL118" i="4"/>
  <c r="B118" i="4"/>
  <c r="AK118" i="4"/>
  <c r="O119" i="4"/>
  <c r="B122" i="15" l="1"/>
  <c r="AH121" i="15"/>
  <c r="D122" i="15" s="1"/>
  <c r="AK121" i="15"/>
  <c r="AJ121" i="15"/>
  <c r="AL121" i="15"/>
  <c r="W118" i="4"/>
  <c r="Y118" i="4"/>
  <c r="M118" i="4"/>
  <c r="I118" i="4"/>
  <c r="O122" i="15"/>
  <c r="Z118" i="4"/>
  <c r="E118" i="4"/>
  <c r="U122" i="15" l="1"/>
  <c r="V122" i="15" s="1"/>
  <c r="L122" i="15"/>
  <c r="M122" i="15" s="1"/>
  <c r="I122" i="15"/>
  <c r="F118" i="4"/>
  <c r="N118" i="4"/>
  <c r="Q118" i="4" s="1"/>
  <c r="P118" i="4"/>
  <c r="E122" i="15"/>
  <c r="R118" i="4"/>
  <c r="F122" i="15" l="1"/>
  <c r="N122" i="15"/>
  <c r="P122" i="15"/>
  <c r="Y122" i="15"/>
  <c r="W122" i="15"/>
  <c r="X122" i="15" s="1"/>
  <c r="G118" i="4"/>
  <c r="S118" i="4"/>
  <c r="X118" i="4"/>
  <c r="AA118" i="4" s="1"/>
  <c r="AB118" i="4" s="1"/>
  <c r="Z122" i="15"/>
  <c r="R122" i="15"/>
  <c r="H119" i="4"/>
  <c r="AC118" i="4"/>
  <c r="Q122" i="15" l="1"/>
  <c r="S122" i="15" s="1"/>
  <c r="AA122" i="15"/>
  <c r="AB122" i="15" s="1"/>
  <c r="G122" i="15"/>
  <c r="K119" i="4"/>
  <c r="AI118" i="4"/>
  <c r="AJ118" i="4" s="1"/>
  <c r="AD118" i="4"/>
  <c r="AE118" i="4" s="1"/>
  <c r="AG118" i="4"/>
  <c r="C119" i="4" s="1"/>
  <c r="AF118" i="4"/>
  <c r="T118" i="4"/>
  <c r="H123" i="15"/>
  <c r="AC122" i="15"/>
  <c r="J123" i="15" l="1"/>
  <c r="AF122" i="15"/>
  <c r="AI122" i="15"/>
  <c r="AD122" i="15"/>
  <c r="AE122" i="15" s="1"/>
  <c r="AG122" i="15"/>
  <c r="C123" i="15" s="1"/>
  <c r="T122" i="15"/>
  <c r="K123" i="15"/>
  <c r="B119" i="4"/>
  <c r="AH118" i="4"/>
  <c r="D119" i="4" s="1"/>
  <c r="AK119" i="4"/>
  <c r="AL119" i="4"/>
  <c r="O120" i="4"/>
  <c r="AJ122" i="15" l="1"/>
  <c r="AK122" i="15"/>
  <c r="AL122" i="15"/>
  <c r="B123" i="15"/>
  <c r="AH122" i="15"/>
  <c r="D123" i="15" s="1"/>
  <c r="L119" i="4"/>
  <c r="U119" i="4" s="1"/>
  <c r="V119" i="4" s="1"/>
  <c r="I119" i="4"/>
  <c r="O123" i="15"/>
  <c r="E119" i="4"/>
  <c r="I123" i="15" l="1"/>
  <c r="U123" i="15"/>
  <c r="V123" i="15" s="1"/>
  <c r="L123" i="15"/>
  <c r="M123" i="15" s="1"/>
  <c r="F119" i="4"/>
  <c r="W119" i="4"/>
  <c r="Y119" i="4"/>
  <c r="M119" i="4"/>
  <c r="E123" i="15"/>
  <c r="Z119" i="4"/>
  <c r="F123" i="15" l="1"/>
  <c r="P123" i="15"/>
  <c r="N123" i="15"/>
  <c r="Q123" i="15" s="1"/>
  <c r="Y123" i="15"/>
  <c r="W123" i="15"/>
  <c r="X123" i="15" s="1"/>
  <c r="X119" i="4"/>
  <c r="AA119" i="4" s="1"/>
  <c r="AB119" i="4" s="1"/>
  <c r="N119" i="4"/>
  <c r="G119" i="4" s="1"/>
  <c r="P119" i="4"/>
  <c r="Z123" i="15"/>
  <c r="R123" i="15"/>
  <c r="R119" i="4"/>
  <c r="AA123" i="15" l="1"/>
  <c r="AB123" i="15" s="1"/>
  <c r="S123" i="15"/>
  <c r="G123" i="15"/>
  <c r="Q119" i="4"/>
  <c r="S119" i="4" s="1"/>
  <c r="H124" i="15"/>
  <c r="AC123" i="15"/>
  <c r="H120" i="4"/>
  <c r="AC119" i="4"/>
  <c r="J124" i="15" l="1"/>
  <c r="AG123" i="15"/>
  <c r="C124" i="15" s="1"/>
  <c r="AI123" i="15"/>
  <c r="AF123" i="15"/>
  <c r="AD123" i="15"/>
  <c r="AE123" i="15" s="1"/>
  <c r="T123" i="15"/>
  <c r="K124" i="15"/>
  <c r="K120" i="4"/>
  <c r="AI119" i="4"/>
  <c r="AJ119" i="4" s="1"/>
  <c r="AD119" i="4"/>
  <c r="AE119" i="4" s="1"/>
  <c r="AG119" i="4"/>
  <c r="C120" i="4" s="1"/>
  <c r="AF119" i="4"/>
  <c r="T119" i="4"/>
  <c r="AK123" i="15" l="1"/>
  <c r="AL123" i="15"/>
  <c r="AJ123" i="15"/>
  <c r="B124" i="15"/>
  <c r="AH123" i="15"/>
  <c r="D124" i="15" s="1"/>
  <c r="AH119" i="4"/>
  <c r="D120" i="4" s="1"/>
  <c r="L120" i="4" s="1"/>
  <c r="U120" i="4" s="1"/>
  <c r="V120" i="4" s="1"/>
  <c r="AL120" i="4"/>
  <c r="B120" i="4"/>
  <c r="AK120" i="4"/>
  <c r="O124" i="15"/>
  <c r="O121" i="4"/>
  <c r="I124" i="15" l="1"/>
  <c r="U124" i="15"/>
  <c r="V124" i="15" s="1"/>
  <c r="L124" i="15"/>
  <c r="M124" i="15" s="1"/>
  <c r="Y120" i="4"/>
  <c r="W120" i="4"/>
  <c r="M120" i="4"/>
  <c r="N120" i="4" s="1"/>
  <c r="I120" i="4"/>
  <c r="E124" i="15"/>
  <c r="Z120" i="4"/>
  <c r="E120" i="4"/>
  <c r="F124" i="15" l="1"/>
  <c r="W124" i="15"/>
  <c r="Y124" i="15"/>
  <c r="N124" i="15"/>
  <c r="P124" i="15"/>
  <c r="P120" i="4"/>
  <c r="F120" i="4"/>
  <c r="Q120" i="4"/>
  <c r="R124" i="15"/>
  <c r="Z124" i="15"/>
  <c r="R120" i="4"/>
  <c r="X124" i="15" l="1"/>
  <c r="AA124" i="15" s="1"/>
  <c r="AB124" i="15" s="1"/>
  <c r="Q124" i="15"/>
  <c r="S124" i="15" s="1"/>
  <c r="G124" i="15"/>
  <c r="S120" i="4"/>
  <c r="T120" i="4" s="1"/>
  <c r="G120" i="4"/>
  <c r="X120" i="4"/>
  <c r="AA120" i="4" s="1"/>
  <c r="AB120" i="4" s="1"/>
  <c r="AC124" i="15"/>
  <c r="H125" i="15"/>
  <c r="H121" i="4"/>
  <c r="AC120" i="4"/>
  <c r="J125" i="15" l="1"/>
  <c r="AF124" i="15"/>
  <c r="AI124" i="15"/>
  <c r="AG124" i="15"/>
  <c r="C125" i="15" s="1"/>
  <c r="AD124" i="15"/>
  <c r="AE124" i="15" s="1"/>
  <c r="T124" i="15"/>
  <c r="K125" i="15"/>
  <c r="AD120" i="4"/>
  <c r="AE120" i="4" s="1"/>
  <c r="AF120" i="4"/>
  <c r="B121" i="4" s="1"/>
  <c r="AG120" i="4"/>
  <c r="C121" i="4" s="1"/>
  <c r="AI120" i="4"/>
  <c r="AJ120" i="4" s="1"/>
  <c r="K121" i="4"/>
  <c r="O122" i="4"/>
  <c r="AH124" i="15" l="1"/>
  <c r="D125" i="15" s="1"/>
  <c r="B125" i="15"/>
  <c r="AK124" i="15"/>
  <c r="AL124" i="15"/>
  <c r="AJ124" i="15"/>
  <c r="AH120" i="4"/>
  <c r="D121" i="4" s="1"/>
  <c r="L121" i="4" s="1"/>
  <c r="U121" i="4" s="1"/>
  <c r="V121" i="4" s="1"/>
  <c r="AK121" i="4"/>
  <c r="AL121" i="4"/>
  <c r="I121" i="4"/>
  <c r="O125" i="15"/>
  <c r="E121" i="4"/>
  <c r="I125" i="15" l="1"/>
  <c r="L125" i="15"/>
  <c r="M125" i="15" s="1"/>
  <c r="U125" i="15"/>
  <c r="V125" i="15" s="1"/>
  <c r="F121" i="4"/>
  <c r="W121" i="4"/>
  <c r="Y121" i="4"/>
  <c r="M121" i="4"/>
  <c r="E125" i="15"/>
  <c r="Z121" i="4"/>
  <c r="F125" i="15" l="1"/>
  <c r="P125" i="15"/>
  <c r="N125" i="15"/>
  <c r="Y125" i="15"/>
  <c r="W125" i="15"/>
  <c r="X121" i="4"/>
  <c r="AA121" i="4" s="1"/>
  <c r="AB121" i="4" s="1"/>
  <c r="P121" i="4"/>
  <c r="N121" i="4"/>
  <c r="Q121" i="4" s="1"/>
  <c r="Z125" i="15"/>
  <c r="R125" i="15"/>
  <c r="R121" i="4"/>
  <c r="X125" i="15" l="1"/>
  <c r="AA125" i="15" s="1"/>
  <c r="AB125" i="15" s="1"/>
  <c r="Q125" i="15"/>
  <c r="S125" i="15" s="1"/>
  <c r="G125" i="15"/>
  <c r="S121" i="4"/>
  <c r="T121" i="4" s="1"/>
  <c r="G121" i="4"/>
  <c r="H126" i="15"/>
  <c r="AC125" i="15"/>
  <c r="AC121" i="4"/>
  <c r="H122" i="4"/>
  <c r="J126" i="15" l="1"/>
  <c r="AG125" i="15"/>
  <c r="C126" i="15" s="1"/>
  <c r="AD125" i="15"/>
  <c r="AE125" i="15" s="1"/>
  <c r="AF125" i="15"/>
  <c r="AI125" i="15"/>
  <c r="T125" i="15"/>
  <c r="K126" i="15"/>
  <c r="K122" i="4"/>
  <c r="AD121" i="4"/>
  <c r="AE121" i="4" s="1"/>
  <c r="AI121" i="4"/>
  <c r="AJ121" i="4" s="1"/>
  <c r="AG121" i="4"/>
  <c r="C122" i="4" s="1"/>
  <c r="AF121" i="4"/>
  <c r="B126" i="15" l="1"/>
  <c r="AH125" i="15"/>
  <c r="D126" i="15" s="1"/>
  <c r="AL125" i="15"/>
  <c r="AJ125" i="15"/>
  <c r="AK125" i="15"/>
  <c r="AH121" i="4"/>
  <c r="D122" i="4" s="1"/>
  <c r="AL122" i="4"/>
  <c r="AK122" i="4"/>
  <c r="B122" i="4"/>
  <c r="O126" i="15"/>
  <c r="O123" i="4"/>
  <c r="L126" i="15" l="1"/>
  <c r="M126" i="15" s="1"/>
  <c r="U126" i="15"/>
  <c r="V126" i="15" s="1"/>
  <c r="I126" i="15"/>
  <c r="I122" i="4"/>
  <c r="L122" i="4"/>
  <c r="U122" i="4" s="1"/>
  <c r="V122" i="4" s="1"/>
  <c r="E126" i="15"/>
  <c r="E122" i="4"/>
  <c r="F126" i="15" l="1"/>
  <c r="Y126" i="15"/>
  <c r="W126" i="15"/>
  <c r="P126" i="15"/>
  <c r="N126" i="15"/>
  <c r="M122" i="4"/>
  <c r="P122" i="4" s="1"/>
  <c r="F122" i="4"/>
  <c r="Y122" i="4"/>
  <c r="W122" i="4"/>
  <c r="Z126" i="15"/>
  <c r="R126" i="15"/>
  <c r="R122" i="4"/>
  <c r="Z122" i="4"/>
  <c r="N122" i="4" l="1"/>
  <c r="Q122" i="4" s="1"/>
  <c r="S122" i="4" s="1"/>
  <c r="X126" i="15"/>
  <c r="AA126" i="15" s="1"/>
  <c r="AB126" i="15" s="1"/>
  <c r="Q126" i="15"/>
  <c r="S126" i="15" s="1"/>
  <c r="G126" i="15"/>
  <c r="X122" i="4"/>
  <c r="AA122" i="4" s="1"/>
  <c r="AB122" i="4" s="1"/>
  <c r="H127" i="15"/>
  <c r="AC126" i="15"/>
  <c r="H123" i="4"/>
  <c r="AC122" i="4"/>
  <c r="G122" i="4" l="1"/>
  <c r="J127" i="15"/>
  <c r="AD126" i="15"/>
  <c r="AE126" i="15" s="1"/>
  <c r="AG126" i="15"/>
  <c r="C127" i="15" s="1"/>
  <c r="AF126" i="15"/>
  <c r="AI126" i="15"/>
  <c r="T126" i="15"/>
  <c r="K127" i="15"/>
  <c r="K123" i="4"/>
  <c r="AD122" i="4"/>
  <c r="AE122" i="4" s="1"/>
  <c r="AI122" i="4"/>
  <c r="AJ122" i="4" s="1"/>
  <c r="AG122" i="4"/>
  <c r="C123" i="4" s="1"/>
  <c r="AF122" i="4"/>
  <c r="T122" i="4"/>
  <c r="AH126" i="15" l="1"/>
  <c r="D127" i="15" s="1"/>
  <c r="B127" i="15"/>
  <c r="AK126" i="15"/>
  <c r="AL126" i="15"/>
  <c r="AJ126" i="15"/>
  <c r="AK123" i="4"/>
  <c r="AL123" i="4"/>
  <c r="B123" i="4"/>
  <c r="AH122" i="4"/>
  <c r="D123" i="4" s="1"/>
  <c r="O127" i="15"/>
  <c r="O124" i="4"/>
  <c r="I127" i="15" l="1"/>
  <c r="L127" i="15"/>
  <c r="M127" i="15" s="1"/>
  <c r="U127" i="15"/>
  <c r="V127" i="15" s="1"/>
  <c r="I123" i="4"/>
  <c r="L123" i="4"/>
  <c r="U123" i="4" s="1"/>
  <c r="V123" i="4" s="1"/>
  <c r="E127" i="15"/>
  <c r="E123" i="4"/>
  <c r="F127" i="15" l="1"/>
  <c r="N127" i="15"/>
  <c r="P127" i="15"/>
  <c r="Y127" i="15"/>
  <c r="W127" i="15"/>
  <c r="X127" i="15" s="1"/>
  <c r="M123" i="4"/>
  <c r="N123" i="4" s="1"/>
  <c r="Q123" i="4" s="1"/>
  <c r="F123" i="4"/>
  <c r="W123" i="4"/>
  <c r="Y123" i="4"/>
  <c r="R127" i="15"/>
  <c r="Z127" i="15"/>
  <c r="Z123" i="4"/>
  <c r="Q127" i="15" l="1"/>
  <c r="S127" i="15" s="1"/>
  <c r="AA127" i="15"/>
  <c r="AB127" i="15" s="1"/>
  <c r="G127" i="15"/>
  <c r="X123" i="4"/>
  <c r="AA123" i="4" s="1"/>
  <c r="AB123" i="4" s="1"/>
  <c r="P123" i="4"/>
  <c r="G123" i="4"/>
  <c r="AC127" i="15"/>
  <c r="H128" i="15"/>
  <c r="R123" i="4"/>
  <c r="J128" i="15" l="1"/>
  <c r="AG127" i="15"/>
  <c r="C128" i="15" s="1"/>
  <c r="AF127" i="15"/>
  <c r="AD127" i="15"/>
  <c r="AE127" i="15" s="1"/>
  <c r="AI127" i="15"/>
  <c r="T127" i="15"/>
  <c r="K128" i="15"/>
  <c r="S123" i="4"/>
  <c r="H124" i="4"/>
  <c r="AC123" i="4"/>
  <c r="AH127" i="15" l="1"/>
  <c r="D128" i="15" s="1"/>
  <c r="B128" i="15"/>
  <c r="AJ127" i="15"/>
  <c r="AK127" i="15"/>
  <c r="AL127" i="15"/>
  <c r="AD123" i="4"/>
  <c r="AE123" i="4" s="1"/>
  <c r="AI123" i="4"/>
  <c r="AJ123" i="4" s="1"/>
  <c r="AF123" i="4"/>
  <c r="B124" i="4" s="1"/>
  <c r="AG123" i="4"/>
  <c r="C124" i="4" s="1"/>
  <c r="K124" i="4"/>
  <c r="T123" i="4"/>
  <c r="O128" i="15"/>
  <c r="O125" i="4"/>
  <c r="I128" i="15" l="1"/>
  <c r="L128" i="15"/>
  <c r="M128" i="15" s="1"/>
  <c r="U128" i="15"/>
  <c r="V128" i="15" s="1"/>
  <c r="AK124" i="4"/>
  <c r="AH123" i="4"/>
  <c r="D124" i="4" s="1"/>
  <c r="L124" i="4" s="1"/>
  <c r="U124" i="4" s="1"/>
  <c r="V124" i="4" s="1"/>
  <c r="AL124" i="4"/>
  <c r="I124" i="4"/>
  <c r="E128" i="15"/>
  <c r="E124" i="4"/>
  <c r="F128" i="15" l="1"/>
  <c r="Y128" i="15"/>
  <c r="W128" i="15"/>
  <c r="N128" i="15"/>
  <c r="Q128" i="15" s="1"/>
  <c r="P128" i="15"/>
  <c r="F124" i="4"/>
  <c r="W124" i="4"/>
  <c r="Y124" i="4"/>
  <c r="M124" i="4"/>
  <c r="Z128" i="15"/>
  <c r="R128" i="15"/>
  <c r="Z124" i="4"/>
  <c r="X128" i="15" l="1"/>
  <c r="AA128" i="15" s="1"/>
  <c r="AB128" i="15" s="1"/>
  <c r="S128" i="15"/>
  <c r="T128" i="15" s="1"/>
  <c r="G128" i="15"/>
  <c r="X124" i="4"/>
  <c r="AA124" i="4" s="1"/>
  <c r="AB124" i="4" s="1"/>
  <c r="N124" i="4"/>
  <c r="P124" i="4"/>
  <c r="AC128" i="15"/>
  <c r="H129" i="15"/>
  <c r="R124" i="4"/>
  <c r="J129" i="15" l="1"/>
  <c r="AD128" i="15"/>
  <c r="AE128" i="15" s="1"/>
  <c r="AG128" i="15"/>
  <c r="C129" i="15" s="1"/>
  <c r="AF128" i="15"/>
  <c r="AI128" i="15"/>
  <c r="K129" i="15"/>
  <c r="Q124" i="4"/>
  <c r="S124" i="4" s="1"/>
  <c r="G124" i="4"/>
  <c r="AC124" i="4"/>
  <c r="H125" i="4"/>
  <c r="B129" i="15" l="1"/>
  <c r="AH128" i="15"/>
  <c r="D129" i="15" s="1"/>
  <c r="AK128" i="15"/>
  <c r="AL128" i="15"/>
  <c r="AJ128" i="15"/>
  <c r="K125" i="4"/>
  <c r="AD124" i="4"/>
  <c r="AE124" i="4" s="1"/>
  <c r="AI124" i="4"/>
  <c r="AJ124" i="4" s="1"/>
  <c r="AG124" i="4"/>
  <c r="C125" i="4" s="1"/>
  <c r="AF124" i="4"/>
  <c r="T124" i="4"/>
  <c r="O129" i="15"/>
  <c r="L129" i="15" l="1"/>
  <c r="M129" i="15" s="1"/>
  <c r="U129" i="15"/>
  <c r="V129" i="15" s="1"/>
  <c r="I129" i="15"/>
  <c r="B125" i="4"/>
  <c r="AH124" i="4"/>
  <c r="D125" i="4" s="1"/>
  <c r="AL125" i="4"/>
  <c r="AK125" i="4"/>
  <c r="E129" i="15"/>
  <c r="O126" i="4"/>
  <c r="F129" i="15" l="1"/>
  <c r="W129" i="15"/>
  <c r="Y129" i="15"/>
  <c r="N129" i="15"/>
  <c r="P129" i="15"/>
  <c r="I125" i="4"/>
  <c r="L125" i="4"/>
  <c r="U125" i="4" s="1"/>
  <c r="V125" i="4" s="1"/>
  <c r="R129" i="15"/>
  <c r="Z129" i="15"/>
  <c r="E125" i="4"/>
  <c r="X129" i="15" l="1"/>
  <c r="AA129" i="15" s="1"/>
  <c r="AB129" i="15" s="1"/>
  <c r="Q129" i="15"/>
  <c r="S129" i="15" s="1"/>
  <c r="G129" i="15"/>
  <c r="M125" i="4"/>
  <c r="N125" i="4" s="1"/>
  <c r="F125" i="4"/>
  <c r="W125" i="4"/>
  <c r="Y125" i="4"/>
  <c r="H130" i="15"/>
  <c r="AC129" i="15"/>
  <c r="Z125" i="4"/>
  <c r="J130" i="15" l="1"/>
  <c r="AI129" i="15"/>
  <c r="AD129" i="15"/>
  <c r="AE129" i="15" s="1"/>
  <c r="AG129" i="15"/>
  <c r="C130" i="15" s="1"/>
  <c r="AF129" i="15"/>
  <c r="T129" i="15"/>
  <c r="K130" i="15"/>
  <c r="X125" i="4"/>
  <c r="AA125" i="4" s="1"/>
  <c r="AB125" i="4" s="1"/>
  <c r="P125" i="4"/>
  <c r="G125" i="4"/>
  <c r="Q125" i="4"/>
  <c r="R125" i="4"/>
  <c r="AK129" i="15" l="1"/>
  <c r="AL129" i="15"/>
  <c r="AJ129" i="15"/>
  <c r="B130" i="15"/>
  <c r="AH129" i="15"/>
  <c r="D130" i="15" s="1"/>
  <c r="S125" i="4"/>
  <c r="T125" i="4" s="1"/>
  <c r="O130" i="15"/>
  <c r="AC125" i="4"/>
  <c r="H126" i="4"/>
  <c r="I130" i="15" l="1"/>
  <c r="U130" i="15"/>
  <c r="V130" i="15" s="1"/>
  <c r="L130" i="15"/>
  <c r="M130" i="15" s="1"/>
  <c r="AF125" i="4"/>
  <c r="AG125" i="4"/>
  <c r="C126" i="4" s="1"/>
  <c r="AD125" i="4"/>
  <c r="AE125" i="4" s="1"/>
  <c r="AI125" i="4"/>
  <c r="AJ125" i="4" s="1"/>
  <c r="K126" i="4"/>
  <c r="E130" i="15"/>
  <c r="AH125" i="4" l="1"/>
  <c r="D126" i="4" s="1"/>
  <c r="L126" i="4" s="1"/>
  <c r="F130" i="15"/>
  <c r="P130" i="15"/>
  <c r="N130" i="15"/>
  <c r="Y130" i="15"/>
  <c r="W130" i="15"/>
  <c r="AL126" i="4"/>
  <c r="AK126" i="4"/>
  <c r="B126" i="4"/>
  <c r="I126" i="4" s="1"/>
  <c r="Z130" i="15"/>
  <c r="R130" i="15"/>
  <c r="O127" i="4"/>
  <c r="E126" i="4"/>
  <c r="X130" i="15" l="1"/>
  <c r="AA130" i="15" s="1"/>
  <c r="AB130" i="15" s="1"/>
  <c r="Q130" i="15"/>
  <c r="S130" i="15" s="1"/>
  <c r="G130" i="15"/>
  <c r="U126" i="4"/>
  <c r="V126" i="4" s="1"/>
  <c r="M126" i="4"/>
  <c r="F126" i="4"/>
  <c r="AC130" i="15"/>
  <c r="H131" i="15"/>
  <c r="J131" i="15" l="1"/>
  <c r="AG130" i="15"/>
  <c r="C131" i="15" s="1"/>
  <c r="AI130" i="15"/>
  <c r="AF130" i="15"/>
  <c r="AD130" i="15"/>
  <c r="AE130" i="15" s="1"/>
  <c r="T130" i="15"/>
  <c r="K131" i="15"/>
  <c r="Y126" i="4"/>
  <c r="W126" i="4"/>
  <c r="X126" i="4" s="1"/>
  <c r="P126" i="4"/>
  <c r="N126" i="4"/>
  <c r="G126" i="4" s="1"/>
  <c r="R126" i="4"/>
  <c r="Z126" i="4"/>
  <c r="AH130" i="15" l="1"/>
  <c r="D131" i="15" s="1"/>
  <c r="B131" i="15"/>
  <c r="AJ130" i="15"/>
  <c r="AK130" i="15"/>
  <c r="AL130" i="15"/>
  <c r="Q126" i="4"/>
  <c r="S126" i="4" s="1"/>
  <c r="AA126" i="4"/>
  <c r="AB126" i="4" s="1"/>
  <c r="O131" i="15"/>
  <c r="H127" i="4"/>
  <c r="AC126" i="4"/>
  <c r="I131" i="15" l="1"/>
  <c r="L131" i="15"/>
  <c r="M131" i="15" s="1"/>
  <c r="U131" i="15"/>
  <c r="V131" i="15" s="1"/>
  <c r="K127" i="4"/>
  <c r="AI126" i="4"/>
  <c r="AJ126" i="4" s="1"/>
  <c r="AF126" i="4"/>
  <c r="AG126" i="4"/>
  <c r="C127" i="4" s="1"/>
  <c r="AD126" i="4"/>
  <c r="AE126" i="4" s="1"/>
  <c r="T126" i="4"/>
  <c r="E131" i="15"/>
  <c r="F131" i="15" l="1"/>
  <c r="Y131" i="15"/>
  <c r="W131" i="15"/>
  <c r="N131" i="15"/>
  <c r="P131" i="15"/>
  <c r="AK127" i="4"/>
  <c r="AL127" i="4"/>
  <c r="AH126" i="4"/>
  <c r="D127" i="4" s="1"/>
  <c r="B127" i="4"/>
  <c r="R131" i="15"/>
  <c r="Z131" i="15"/>
  <c r="O128" i="4"/>
  <c r="X131" i="15" l="1"/>
  <c r="AA131" i="15" s="1"/>
  <c r="AB131" i="15" s="1"/>
  <c r="Q131" i="15"/>
  <c r="S131" i="15" s="1"/>
  <c r="G131" i="15"/>
  <c r="L127" i="4"/>
  <c r="U127" i="4" s="1"/>
  <c r="V127" i="4" s="1"/>
  <c r="I127" i="4"/>
  <c r="AC131" i="15"/>
  <c r="H132" i="15"/>
  <c r="E127" i="4"/>
  <c r="J132" i="15" l="1"/>
  <c r="AD131" i="15"/>
  <c r="AE131" i="15" s="1"/>
  <c r="AG131" i="15"/>
  <c r="C132" i="15" s="1"/>
  <c r="AF131" i="15"/>
  <c r="AI131" i="15"/>
  <c r="T131" i="15"/>
  <c r="K132" i="15"/>
  <c r="M127" i="4"/>
  <c r="P127" i="4" s="1"/>
  <c r="F127" i="4"/>
  <c r="W127" i="4"/>
  <c r="Y127" i="4"/>
  <c r="Z127" i="4"/>
  <c r="R127" i="4"/>
  <c r="B132" i="15" l="1"/>
  <c r="AH131" i="15"/>
  <c r="D132" i="15" s="1"/>
  <c r="AK131" i="15"/>
  <c r="AL131" i="15"/>
  <c r="AJ131" i="15"/>
  <c r="N127" i="4"/>
  <c r="Q127" i="4" s="1"/>
  <c r="S127" i="4" s="1"/>
  <c r="X127" i="4"/>
  <c r="AA127" i="4" s="1"/>
  <c r="AB127" i="4" s="1"/>
  <c r="O132" i="15"/>
  <c r="AC127" i="4"/>
  <c r="H128" i="4"/>
  <c r="L132" i="15" l="1"/>
  <c r="M132" i="15" s="1"/>
  <c r="U132" i="15"/>
  <c r="V132" i="15" s="1"/>
  <c r="I132" i="15"/>
  <c r="G127" i="4"/>
  <c r="AF127" i="4"/>
  <c r="AG127" i="4"/>
  <c r="C128" i="4" s="1"/>
  <c r="AD127" i="4"/>
  <c r="AE127" i="4" s="1"/>
  <c r="AI127" i="4"/>
  <c r="AJ127" i="4" s="1"/>
  <c r="K128" i="4"/>
  <c r="T127" i="4"/>
  <c r="E132" i="15"/>
  <c r="F132" i="15" l="1"/>
  <c r="W132" i="15"/>
  <c r="Y132" i="15"/>
  <c r="N132" i="15"/>
  <c r="P132" i="15"/>
  <c r="AH127" i="4"/>
  <c r="D128" i="4" s="1"/>
  <c r="L128" i="4" s="1"/>
  <c r="U128" i="4" s="1"/>
  <c r="V128" i="4" s="1"/>
  <c r="AK128" i="4"/>
  <c r="B128" i="4"/>
  <c r="AL128" i="4"/>
  <c r="Z132" i="15"/>
  <c r="R132" i="15"/>
  <c r="O129" i="4"/>
  <c r="X132" i="15" l="1"/>
  <c r="AA132" i="15" s="1"/>
  <c r="AB132" i="15" s="1"/>
  <c r="Q132" i="15"/>
  <c r="S132" i="15" s="1"/>
  <c r="G132" i="15"/>
  <c r="M128" i="4"/>
  <c r="N128" i="4" s="1"/>
  <c r="I128" i="4"/>
  <c r="Y128" i="4"/>
  <c r="W128" i="4"/>
  <c r="AC132" i="15"/>
  <c r="H133" i="15"/>
  <c r="Z128" i="4"/>
  <c r="E128" i="4"/>
  <c r="J133" i="15" l="1"/>
  <c r="AG132" i="15"/>
  <c r="C133" i="15" s="1"/>
  <c r="AF132" i="15"/>
  <c r="AD132" i="15"/>
  <c r="AE132" i="15" s="1"/>
  <c r="AI132" i="15"/>
  <c r="T132" i="15"/>
  <c r="K133" i="15"/>
  <c r="P128" i="4"/>
  <c r="F128" i="4"/>
  <c r="G128" i="4" s="1"/>
  <c r="Q128" i="4"/>
  <c r="R128" i="4"/>
  <c r="B133" i="15" l="1"/>
  <c r="AH132" i="15"/>
  <c r="D133" i="15" s="1"/>
  <c r="AL132" i="15"/>
  <c r="AK132" i="15"/>
  <c r="AJ132" i="15"/>
  <c r="S128" i="4"/>
  <c r="X128" i="4"/>
  <c r="AA128" i="4" s="1"/>
  <c r="AB128" i="4" s="1"/>
  <c r="O133" i="15"/>
  <c r="AC128" i="4"/>
  <c r="H129" i="4"/>
  <c r="L133" i="15" l="1"/>
  <c r="M133" i="15" s="1"/>
  <c r="U133" i="15"/>
  <c r="V133" i="15" s="1"/>
  <c r="I133" i="15"/>
  <c r="K129" i="4"/>
  <c r="AI128" i="4"/>
  <c r="AJ128" i="4" s="1"/>
  <c r="AF128" i="4"/>
  <c r="B129" i="4" s="1"/>
  <c r="AD128" i="4"/>
  <c r="AE128" i="4" s="1"/>
  <c r="AG128" i="4"/>
  <c r="C129" i="4" s="1"/>
  <c r="T128" i="4"/>
  <c r="E133" i="15"/>
  <c r="O130" i="4"/>
  <c r="AL129" i="4" l="1"/>
  <c r="F133" i="15"/>
  <c r="W133" i="15"/>
  <c r="Y133" i="15"/>
  <c r="N133" i="15"/>
  <c r="P133" i="15"/>
  <c r="I129" i="4"/>
  <c r="AH128" i="4"/>
  <c r="D129" i="4" s="1"/>
  <c r="L129" i="4" s="1"/>
  <c r="U129" i="4" s="1"/>
  <c r="V129" i="4" s="1"/>
  <c r="Y129" i="4" s="1"/>
  <c r="AK129" i="4"/>
  <c r="R133" i="15"/>
  <c r="Z133" i="15"/>
  <c r="Z129" i="4"/>
  <c r="E129" i="4"/>
  <c r="X133" i="15" l="1"/>
  <c r="AA133" i="15" s="1"/>
  <c r="AB133" i="15" s="1"/>
  <c r="Q133" i="15"/>
  <c r="S133" i="15" s="1"/>
  <c r="G133" i="15"/>
  <c r="F129" i="4"/>
  <c r="M129" i="4"/>
  <c r="P129" i="4" s="1"/>
  <c r="W129" i="4"/>
  <c r="AC133" i="15"/>
  <c r="H134" i="15"/>
  <c r="R129" i="4"/>
  <c r="J134" i="15" l="1"/>
  <c r="AF133" i="15"/>
  <c r="AG133" i="15"/>
  <c r="C134" i="15" s="1"/>
  <c r="AI133" i="15"/>
  <c r="AD133" i="15"/>
  <c r="AE133" i="15" s="1"/>
  <c r="T133" i="15"/>
  <c r="K134" i="15"/>
  <c r="X129" i="4"/>
  <c r="AA129" i="4" s="1"/>
  <c r="AB129" i="4" s="1"/>
  <c r="N129" i="4"/>
  <c r="G129" i="4" s="1"/>
  <c r="AL133" i="15" l="1"/>
  <c r="AJ133" i="15"/>
  <c r="AK133" i="15"/>
  <c r="B134" i="15"/>
  <c r="AH133" i="15"/>
  <c r="D134" i="15" s="1"/>
  <c r="Q129" i="4"/>
  <c r="S129" i="4" s="1"/>
  <c r="T129" i="4" s="1"/>
  <c r="O134" i="15"/>
  <c r="H130" i="4"/>
  <c r="AC129" i="4"/>
  <c r="I134" i="15" l="1"/>
  <c r="U134" i="15"/>
  <c r="V134" i="15" s="1"/>
  <c r="L134" i="15"/>
  <c r="M134" i="15" s="1"/>
  <c r="AI129" i="4"/>
  <c r="AJ129" i="4" s="1"/>
  <c r="AF129" i="4"/>
  <c r="B130" i="4" s="1"/>
  <c r="AG129" i="4"/>
  <c r="C130" i="4" s="1"/>
  <c r="AD129" i="4"/>
  <c r="AE129" i="4" s="1"/>
  <c r="K130" i="4"/>
  <c r="E134" i="15"/>
  <c r="O131" i="4"/>
  <c r="F134" i="15" l="1"/>
  <c r="N134" i="15"/>
  <c r="P134" i="15"/>
  <c r="Y134" i="15"/>
  <c r="W134" i="15"/>
  <c r="I130" i="4"/>
  <c r="AL130" i="4"/>
  <c r="AH129" i="4"/>
  <c r="D130" i="4" s="1"/>
  <c r="L130" i="4" s="1"/>
  <c r="U130" i="4" s="1"/>
  <c r="V130" i="4" s="1"/>
  <c r="AK130" i="4"/>
  <c r="R134" i="15"/>
  <c r="Z134" i="15"/>
  <c r="E130" i="4"/>
  <c r="X134" i="15" l="1"/>
  <c r="AA134" i="15" s="1"/>
  <c r="AB134" i="15" s="1"/>
  <c r="Q134" i="15"/>
  <c r="S134" i="15" s="1"/>
  <c r="G134" i="15"/>
  <c r="F130" i="4"/>
  <c r="Y130" i="4"/>
  <c r="W130" i="4"/>
  <c r="M130" i="4"/>
  <c r="H135" i="15"/>
  <c r="AC134" i="15"/>
  <c r="Z130" i="4"/>
  <c r="J135" i="15" l="1"/>
  <c r="AG134" i="15"/>
  <c r="C135" i="15" s="1"/>
  <c r="AI134" i="15"/>
  <c r="AF134" i="15"/>
  <c r="AD134" i="15"/>
  <c r="AE134" i="15" s="1"/>
  <c r="T134" i="15"/>
  <c r="K135" i="15"/>
  <c r="X130" i="4"/>
  <c r="AA130" i="4" s="1"/>
  <c r="AB130" i="4" s="1"/>
  <c r="N130" i="4"/>
  <c r="P130" i="4"/>
  <c r="R130" i="4"/>
  <c r="AH134" i="15" l="1"/>
  <c r="D135" i="15" s="1"/>
  <c r="B135" i="15"/>
  <c r="AK134" i="15"/>
  <c r="AL134" i="15"/>
  <c r="AJ134" i="15"/>
  <c r="Q130" i="4"/>
  <c r="S130" i="4" s="1"/>
  <c r="G130" i="4"/>
  <c r="O135" i="15"/>
  <c r="H131" i="4"/>
  <c r="AC130" i="4"/>
  <c r="I135" i="15" l="1"/>
  <c r="L135" i="15"/>
  <c r="M135" i="15" s="1"/>
  <c r="U135" i="15"/>
  <c r="V135" i="15" s="1"/>
  <c r="K131" i="4"/>
  <c r="AF130" i="4"/>
  <c r="AI130" i="4"/>
  <c r="AJ130" i="4" s="1"/>
  <c r="AD130" i="4"/>
  <c r="AE130" i="4" s="1"/>
  <c r="AG130" i="4"/>
  <c r="C131" i="4" s="1"/>
  <c r="T130" i="4"/>
  <c r="E135" i="15"/>
  <c r="F135" i="15" l="1"/>
  <c r="W135" i="15"/>
  <c r="Y135" i="15"/>
  <c r="N135" i="15"/>
  <c r="P135" i="15"/>
  <c r="AL131" i="4"/>
  <c r="AK131" i="4"/>
  <c r="B131" i="4"/>
  <c r="AH130" i="4"/>
  <c r="D131" i="4" s="1"/>
  <c r="R135" i="15"/>
  <c r="Z135" i="15"/>
  <c r="O132" i="4"/>
  <c r="X135" i="15" l="1"/>
  <c r="AA135" i="15" s="1"/>
  <c r="AB135" i="15" s="1"/>
  <c r="Q135" i="15"/>
  <c r="S135" i="15" s="1"/>
  <c r="G135" i="15"/>
  <c r="I131" i="4"/>
  <c r="L131" i="4"/>
  <c r="U131" i="4" s="1"/>
  <c r="V131" i="4" s="1"/>
  <c r="H136" i="15"/>
  <c r="AC135" i="15"/>
  <c r="E131" i="4"/>
  <c r="J136" i="15" l="1"/>
  <c r="AG135" i="15"/>
  <c r="C136" i="15" s="1"/>
  <c r="AI135" i="15"/>
  <c r="AF135" i="15"/>
  <c r="AD135" i="15"/>
  <c r="AE135" i="15" s="1"/>
  <c r="T135" i="15"/>
  <c r="K136" i="15"/>
  <c r="F131" i="4"/>
  <c r="W131" i="4"/>
  <c r="Y131" i="4"/>
  <c r="M131" i="4"/>
  <c r="Z131" i="4"/>
  <c r="B136" i="15" l="1"/>
  <c r="AH135" i="15"/>
  <c r="D136" i="15" s="1"/>
  <c r="AK135" i="15"/>
  <c r="AJ135" i="15"/>
  <c r="AL135" i="15"/>
  <c r="X131" i="4"/>
  <c r="AA131" i="4" s="1"/>
  <c r="AB131" i="4" s="1"/>
  <c r="N131" i="4"/>
  <c r="G131" i="4" s="1"/>
  <c r="P131" i="4"/>
  <c r="O136" i="15"/>
  <c r="R131" i="4"/>
  <c r="U136" i="15" l="1"/>
  <c r="V136" i="15" s="1"/>
  <c r="L136" i="15"/>
  <c r="M136" i="15" s="1"/>
  <c r="I136" i="15"/>
  <c r="Q131" i="4"/>
  <c r="S131" i="4" s="1"/>
  <c r="T131" i="4" s="1"/>
  <c r="E136" i="15"/>
  <c r="AC131" i="4"/>
  <c r="H132" i="4"/>
  <c r="F136" i="15" l="1"/>
  <c r="P136" i="15"/>
  <c r="N136" i="15"/>
  <c r="Y136" i="15"/>
  <c r="W136" i="15"/>
  <c r="X136" i="15" s="1"/>
  <c r="K132" i="4"/>
  <c r="AD131" i="4"/>
  <c r="AE131" i="4" s="1"/>
  <c r="AI131" i="4"/>
  <c r="AJ131" i="4" s="1"/>
  <c r="AG131" i="4"/>
  <c r="C132" i="4" s="1"/>
  <c r="AF131" i="4"/>
  <c r="R136" i="15"/>
  <c r="Z136" i="15"/>
  <c r="G136" i="15" l="1"/>
  <c r="Q136" i="15"/>
  <c r="S136" i="15" s="1"/>
  <c r="AA136" i="15"/>
  <c r="AB136" i="15" s="1"/>
  <c r="AL132" i="4"/>
  <c r="AK132" i="4"/>
  <c r="B132" i="4"/>
  <c r="AH131" i="4"/>
  <c r="D132" i="4" s="1"/>
  <c r="H137" i="15"/>
  <c r="AC136" i="15"/>
  <c r="O133" i="4"/>
  <c r="J137" i="15" l="1"/>
  <c r="AD136" i="15"/>
  <c r="AE136" i="15" s="1"/>
  <c r="AG136" i="15"/>
  <c r="C137" i="15" s="1"/>
  <c r="AF136" i="15"/>
  <c r="AI136" i="15"/>
  <c r="T136" i="15"/>
  <c r="K137" i="15"/>
  <c r="L132" i="4"/>
  <c r="U132" i="4" s="1"/>
  <c r="V132" i="4" s="1"/>
  <c r="I132" i="4"/>
  <c r="E132" i="4"/>
  <c r="B137" i="15" l="1"/>
  <c r="AH136" i="15"/>
  <c r="D137" i="15" s="1"/>
  <c r="AL136" i="15"/>
  <c r="AJ136" i="15"/>
  <c r="AK136" i="15"/>
  <c r="F132" i="4"/>
  <c r="W132" i="4"/>
  <c r="Y132" i="4"/>
  <c r="M132" i="4"/>
  <c r="O137" i="15"/>
  <c r="Z132" i="4"/>
  <c r="U137" i="15" l="1"/>
  <c r="V137" i="15" s="1"/>
  <c r="L137" i="15"/>
  <c r="M137" i="15" s="1"/>
  <c r="I137" i="15"/>
  <c r="X132" i="4"/>
  <c r="AA132" i="4" s="1"/>
  <c r="AB132" i="4" s="1"/>
  <c r="N132" i="4"/>
  <c r="Q132" i="4" s="1"/>
  <c r="P132" i="4"/>
  <c r="E137" i="15"/>
  <c r="R132" i="4"/>
  <c r="F137" i="15" l="1"/>
  <c r="N137" i="15"/>
  <c r="P137" i="15"/>
  <c r="Y137" i="15"/>
  <c r="W137" i="15"/>
  <c r="S132" i="4"/>
  <c r="T132" i="4" s="1"/>
  <c r="G132" i="4"/>
  <c r="R137" i="15"/>
  <c r="Z137" i="15"/>
  <c r="AC132" i="4"/>
  <c r="H133" i="4"/>
  <c r="X137" i="15" l="1"/>
  <c r="AA137" i="15" s="1"/>
  <c r="AB137" i="15" s="1"/>
  <c r="Q137" i="15"/>
  <c r="S137" i="15" s="1"/>
  <c r="G137" i="15"/>
  <c r="K133" i="4"/>
  <c r="AD132" i="4"/>
  <c r="AE132" i="4" s="1"/>
  <c r="AI132" i="4"/>
  <c r="AJ132" i="4" s="1"/>
  <c r="AG132" i="4"/>
  <c r="C133" i="4" s="1"/>
  <c r="AF132" i="4"/>
  <c r="AC137" i="15"/>
  <c r="H138" i="15"/>
  <c r="J138" i="15" l="1"/>
  <c r="AI137" i="15"/>
  <c r="AF137" i="15"/>
  <c r="AD137" i="15"/>
  <c r="AE137" i="15" s="1"/>
  <c r="AG137" i="15"/>
  <c r="C138" i="15" s="1"/>
  <c r="T137" i="15"/>
  <c r="K138" i="15"/>
  <c r="B133" i="4"/>
  <c r="AH132" i="4"/>
  <c r="D133" i="4" s="1"/>
  <c r="AL133" i="4"/>
  <c r="AK133" i="4"/>
  <c r="O134" i="4"/>
  <c r="AL137" i="15" l="1"/>
  <c r="AK137" i="15"/>
  <c r="AJ137" i="15"/>
  <c r="B138" i="15"/>
  <c r="AH137" i="15"/>
  <c r="D138" i="15" s="1"/>
  <c r="I133" i="4"/>
  <c r="L133" i="4"/>
  <c r="U133" i="4" s="1"/>
  <c r="V133" i="4" s="1"/>
  <c r="O138" i="15"/>
  <c r="E133" i="4"/>
  <c r="I138" i="15" l="1"/>
  <c r="L138" i="15"/>
  <c r="M138" i="15" s="1"/>
  <c r="U138" i="15"/>
  <c r="V138" i="15" s="1"/>
  <c r="M133" i="4"/>
  <c r="P133" i="4" s="1"/>
  <c r="F133" i="4"/>
  <c r="Y133" i="4"/>
  <c r="W133" i="4"/>
  <c r="E138" i="15"/>
  <c r="R133" i="4"/>
  <c r="Z133" i="4"/>
  <c r="N133" i="4" l="1"/>
  <c r="Q133" i="4" s="1"/>
  <c r="S133" i="4" s="1"/>
  <c r="F138" i="15"/>
  <c r="N138" i="15"/>
  <c r="P138" i="15"/>
  <c r="W138" i="15"/>
  <c r="Y138" i="15"/>
  <c r="X133" i="4"/>
  <c r="AA133" i="4" s="1"/>
  <c r="AB133" i="4" s="1"/>
  <c r="Z138" i="15"/>
  <c r="R138" i="15"/>
  <c r="AC133" i="4"/>
  <c r="H134" i="4"/>
  <c r="G133" i="4" l="1"/>
  <c r="X138" i="15"/>
  <c r="AA138" i="15" s="1"/>
  <c r="AB138" i="15" s="1"/>
  <c r="Q138" i="15"/>
  <c r="S138" i="15" s="1"/>
  <c r="G138" i="15"/>
  <c r="K134" i="4"/>
  <c r="AI133" i="4"/>
  <c r="AJ133" i="4" s="1"/>
  <c r="AD133" i="4"/>
  <c r="AE133" i="4" s="1"/>
  <c r="AG133" i="4"/>
  <c r="C134" i="4" s="1"/>
  <c r="AF133" i="4"/>
  <c r="T133" i="4"/>
  <c r="AC138" i="15"/>
  <c r="H139" i="15"/>
  <c r="J139" i="15" l="1"/>
  <c r="AG138" i="15"/>
  <c r="C139" i="15" s="1"/>
  <c r="AF138" i="15"/>
  <c r="AI138" i="15"/>
  <c r="AD138" i="15"/>
  <c r="AE138" i="15" s="1"/>
  <c r="T138" i="15"/>
  <c r="K139" i="15"/>
  <c r="AH133" i="4"/>
  <c r="D134" i="4" s="1"/>
  <c r="L134" i="4" s="1"/>
  <c r="U134" i="4" s="1"/>
  <c r="V134" i="4" s="1"/>
  <c r="B134" i="4"/>
  <c r="AL134" i="4"/>
  <c r="AK134" i="4"/>
  <c r="O135" i="4"/>
  <c r="AK138" i="15" l="1"/>
  <c r="AJ138" i="15"/>
  <c r="AL138" i="15"/>
  <c r="B139" i="15"/>
  <c r="AH138" i="15"/>
  <c r="D139" i="15" s="1"/>
  <c r="M134" i="4"/>
  <c r="N134" i="4" s="1"/>
  <c r="I134" i="4"/>
  <c r="W134" i="4"/>
  <c r="Y134" i="4"/>
  <c r="O139" i="15"/>
  <c r="E134" i="4"/>
  <c r="Z134" i="4"/>
  <c r="I139" i="15" l="1"/>
  <c r="L139" i="15"/>
  <c r="M139" i="15" s="1"/>
  <c r="U139" i="15"/>
  <c r="V139" i="15" s="1"/>
  <c r="P134" i="4"/>
  <c r="F134" i="4"/>
  <c r="Q134" i="4"/>
  <c r="E139" i="15"/>
  <c r="R134" i="4"/>
  <c r="F139" i="15" l="1"/>
  <c r="W139" i="15"/>
  <c r="Y139" i="15"/>
  <c r="P139" i="15"/>
  <c r="N139" i="15"/>
  <c r="S134" i="4"/>
  <c r="T134" i="4" s="1"/>
  <c r="G134" i="4"/>
  <c r="X134" i="4"/>
  <c r="AA134" i="4" s="1"/>
  <c r="AB134" i="4" s="1"/>
  <c r="Z139" i="15"/>
  <c r="R139" i="15"/>
  <c r="AC134" i="4"/>
  <c r="H135" i="4"/>
  <c r="X139" i="15" l="1"/>
  <c r="AA139" i="15" s="1"/>
  <c r="AB139" i="15" s="1"/>
  <c r="Q139" i="15"/>
  <c r="S139" i="15" s="1"/>
  <c r="G139" i="15"/>
  <c r="AI134" i="4"/>
  <c r="AJ134" i="4" s="1"/>
  <c r="AD134" i="4"/>
  <c r="AE134" i="4" s="1"/>
  <c r="AF134" i="4"/>
  <c r="B135" i="4" s="1"/>
  <c r="AG134" i="4"/>
  <c r="C135" i="4" s="1"/>
  <c r="K135" i="4"/>
  <c r="AC139" i="15"/>
  <c r="H140" i="15"/>
  <c r="O136" i="4"/>
  <c r="J140" i="15" l="1"/>
  <c r="AF139" i="15"/>
  <c r="AI139" i="15"/>
  <c r="AD139" i="15"/>
  <c r="AE139" i="15" s="1"/>
  <c r="AG139" i="15"/>
  <c r="C140" i="15" s="1"/>
  <c r="T139" i="15"/>
  <c r="K140" i="15"/>
  <c r="AL135" i="4"/>
  <c r="AH134" i="4"/>
  <c r="D135" i="4" s="1"/>
  <c r="L135" i="4" s="1"/>
  <c r="U135" i="4" s="1"/>
  <c r="V135" i="4" s="1"/>
  <c r="AK135" i="4"/>
  <c r="I135" i="4"/>
  <c r="E135" i="4"/>
  <c r="AJ139" i="15" l="1"/>
  <c r="AL139" i="15"/>
  <c r="AK139" i="15"/>
  <c r="B140" i="15"/>
  <c r="AH139" i="15"/>
  <c r="D140" i="15" s="1"/>
  <c r="F135" i="4"/>
  <c r="Y135" i="4"/>
  <c r="W135" i="4"/>
  <c r="M135" i="4"/>
  <c r="O140" i="15"/>
  <c r="Z135" i="4"/>
  <c r="I140" i="15" l="1"/>
  <c r="U140" i="15"/>
  <c r="V140" i="15" s="1"/>
  <c r="L140" i="15"/>
  <c r="M140" i="15" s="1"/>
  <c r="N135" i="4"/>
  <c r="G135" i="4" s="1"/>
  <c r="P135" i="4"/>
  <c r="X135" i="4"/>
  <c r="AA135" i="4" s="1"/>
  <c r="AB135" i="4" s="1"/>
  <c r="E140" i="15"/>
  <c r="R135" i="4"/>
  <c r="F140" i="15" l="1"/>
  <c r="N140" i="15"/>
  <c r="P140" i="15"/>
  <c r="W140" i="15"/>
  <c r="Y140" i="15"/>
  <c r="Q135" i="4"/>
  <c r="S135" i="4" s="1"/>
  <c r="R140" i="15"/>
  <c r="Z140" i="15"/>
  <c r="AC135" i="4"/>
  <c r="H136" i="4"/>
  <c r="X140" i="15" l="1"/>
  <c r="AA140" i="15" s="1"/>
  <c r="AB140" i="15" s="1"/>
  <c r="Q140" i="15"/>
  <c r="S140" i="15" s="1"/>
  <c r="G140" i="15"/>
  <c r="K136" i="4"/>
  <c r="AI135" i="4"/>
  <c r="AJ135" i="4" s="1"/>
  <c r="AD135" i="4"/>
  <c r="AE135" i="4" s="1"/>
  <c r="AG135" i="4"/>
  <c r="C136" i="4" s="1"/>
  <c r="AF135" i="4"/>
  <c r="T135" i="4"/>
  <c r="AC140" i="15"/>
  <c r="H141" i="15"/>
  <c r="J141" i="15" l="1"/>
  <c r="AD140" i="15"/>
  <c r="AE140" i="15" s="1"/>
  <c r="AG140" i="15"/>
  <c r="C141" i="15" s="1"/>
  <c r="AF140" i="15"/>
  <c r="AI140" i="15"/>
  <c r="T140" i="15"/>
  <c r="K141" i="15"/>
  <c r="AL136" i="4"/>
  <c r="B136" i="4"/>
  <c r="AH135" i="4"/>
  <c r="D136" i="4" s="1"/>
  <c r="AK136" i="4"/>
  <c r="O137" i="4"/>
  <c r="B141" i="15" l="1"/>
  <c r="AH140" i="15"/>
  <c r="D141" i="15" s="1"/>
  <c r="AK140" i="15"/>
  <c r="AJ140" i="15"/>
  <c r="AL140" i="15"/>
  <c r="I136" i="4"/>
  <c r="L136" i="4"/>
  <c r="U136" i="4" s="1"/>
  <c r="V136" i="4" s="1"/>
  <c r="O141" i="15"/>
  <c r="E136" i="4"/>
  <c r="L141" i="15" l="1"/>
  <c r="M141" i="15" s="1"/>
  <c r="U141" i="15"/>
  <c r="V141" i="15" s="1"/>
  <c r="I141" i="15"/>
  <c r="F136" i="4"/>
  <c r="Y136" i="4"/>
  <c r="W136" i="4"/>
  <c r="M136" i="4"/>
  <c r="E141" i="15"/>
  <c r="Z136" i="4"/>
  <c r="F141" i="15" l="1"/>
  <c r="W141" i="15"/>
  <c r="Y141" i="15"/>
  <c r="P141" i="15"/>
  <c r="N141" i="15"/>
  <c r="X136" i="4"/>
  <c r="AA136" i="4" s="1"/>
  <c r="AB136" i="4" s="1"/>
  <c r="N136" i="4"/>
  <c r="G136" i="4" s="1"/>
  <c r="P136" i="4"/>
  <c r="Z141" i="15"/>
  <c r="R141" i="15"/>
  <c r="R136" i="4"/>
  <c r="X141" i="15" l="1"/>
  <c r="AA141" i="15" s="1"/>
  <c r="AB141" i="15" s="1"/>
  <c r="Q141" i="15"/>
  <c r="S141" i="15" s="1"/>
  <c r="G141" i="15"/>
  <c r="Q136" i="4"/>
  <c r="S136" i="4" s="1"/>
  <c r="T136" i="4" s="1"/>
  <c r="AC141" i="15"/>
  <c r="H142" i="15"/>
  <c r="AC136" i="4"/>
  <c r="H137" i="4"/>
  <c r="J142" i="15" l="1"/>
  <c r="AF141" i="15"/>
  <c r="AG141" i="15"/>
  <c r="C142" i="15" s="1"/>
  <c r="AI141" i="15"/>
  <c r="AD141" i="15"/>
  <c r="AE141" i="15" s="1"/>
  <c r="T141" i="15"/>
  <c r="K142" i="15"/>
  <c r="K137" i="4"/>
  <c r="AD136" i="4"/>
  <c r="AE136" i="4" s="1"/>
  <c r="AI136" i="4"/>
  <c r="AJ136" i="4" s="1"/>
  <c r="AG136" i="4"/>
  <c r="C137" i="4" s="1"/>
  <c r="AF136" i="4"/>
  <c r="AL141" i="15" l="1"/>
  <c r="AK141" i="15"/>
  <c r="AJ141" i="15"/>
  <c r="AH141" i="15"/>
  <c r="D142" i="15" s="1"/>
  <c r="B142" i="15"/>
  <c r="AL137" i="4"/>
  <c r="B137" i="4"/>
  <c r="AH136" i="4"/>
  <c r="D137" i="4" s="1"/>
  <c r="AK137" i="4"/>
  <c r="O142" i="15"/>
  <c r="O138" i="4"/>
  <c r="U142" i="15" l="1"/>
  <c r="V142" i="15" s="1"/>
  <c r="L142" i="15"/>
  <c r="M142" i="15" s="1"/>
  <c r="I142" i="15"/>
  <c r="I137" i="4"/>
  <c r="L137" i="4"/>
  <c r="U137" i="4" s="1"/>
  <c r="V137" i="4" s="1"/>
  <c r="E142" i="15"/>
  <c r="E137" i="4"/>
  <c r="F142" i="15" l="1"/>
  <c r="P142" i="15"/>
  <c r="N142" i="15"/>
  <c r="W142" i="15"/>
  <c r="Y142" i="15"/>
  <c r="F137" i="4"/>
  <c r="Y137" i="4"/>
  <c r="W137" i="4"/>
  <c r="M137" i="4"/>
  <c r="Z142" i="15"/>
  <c r="R142" i="15"/>
  <c r="Z137" i="4"/>
  <c r="X142" i="15" l="1"/>
  <c r="AA142" i="15" s="1"/>
  <c r="AB142" i="15" s="1"/>
  <c r="Q142" i="15"/>
  <c r="S142" i="15" s="1"/>
  <c r="G142" i="15"/>
  <c r="P137" i="4"/>
  <c r="N137" i="4"/>
  <c r="X137" i="4"/>
  <c r="AA137" i="4" s="1"/>
  <c r="AB137" i="4" s="1"/>
  <c r="AC142" i="15"/>
  <c r="H143" i="15"/>
  <c r="R137" i="4"/>
  <c r="J143" i="15" l="1"/>
  <c r="AG142" i="15"/>
  <c r="C143" i="15" s="1"/>
  <c r="AF142" i="15"/>
  <c r="AI142" i="15"/>
  <c r="AD142" i="15"/>
  <c r="AE142" i="15" s="1"/>
  <c r="T142" i="15"/>
  <c r="K143" i="15"/>
  <c r="Q137" i="4"/>
  <c r="S137" i="4" s="1"/>
  <c r="G137" i="4"/>
  <c r="H138" i="4"/>
  <c r="AC137" i="4"/>
  <c r="AH142" i="15" l="1"/>
  <c r="D143" i="15" s="1"/>
  <c r="B143" i="15"/>
  <c r="AJ142" i="15"/>
  <c r="AL142" i="15"/>
  <c r="AK142" i="15"/>
  <c r="K138" i="4"/>
  <c r="AI137" i="4"/>
  <c r="AJ137" i="4" s="1"/>
  <c r="AD137" i="4"/>
  <c r="AE137" i="4" s="1"/>
  <c r="AG137" i="4"/>
  <c r="C138" i="4" s="1"/>
  <c r="AF137" i="4"/>
  <c r="T137" i="4"/>
  <c r="O143" i="15"/>
  <c r="I143" i="15" l="1"/>
  <c r="U143" i="15"/>
  <c r="V143" i="15" s="1"/>
  <c r="L143" i="15"/>
  <c r="M143" i="15" s="1"/>
  <c r="AH137" i="4"/>
  <c r="D138" i="4" s="1"/>
  <c r="L138" i="4" s="1"/>
  <c r="U138" i="4" s="1"/>
  <c r="V138" i="4" s="1"/>
  <c r="AL138" i="4"/>
  <c r="B138" i="4"/>
  <c r="AK138" i="4"/>
  <c r="E143" i="15"/>
  <c r="O139" i="4"/>
  <c r="F143" i="15" l="1"/>
  <c r="N143" i="15"/>
  <c r="Q143" i="15" s="1"/>
  <c r="P143" i="15"/>
  <c r="Y143" i="15"/>
  <c r="W143" i="15"/>
  <c r="X143" i="15" s="1"/>
  <c r="W138" i="4"/>
  <c r="Y138" i="4"/>
  <c r="M138" i="4"/>
  <c r="N138" i="4" s="1"/>
  <c r="I138" i="4"/>
  <c r="R143" i="15"/>
  <c r="Z143" i="15"/>
  <c r="E138" i="4"/>
  <c r="Z138" i="4"/>
  <c r="S143" i="15" l="1"/>
  <c r="AA143" i="15"/>
  <c r="AB143" i="15" s="1"/>
  <c r="G143" i="15"/>
  <c r="P138" i="4"/>
  <c r="F138" i="4"/>
  <c r="Q138" i="4"/>
  <c r="AC143" i="15"/>
  <c r="H144" i="15"/>
  <c r="R138" i="4"/>
  <c r="J144" i="15" l="1"/>
  <c r="AD143" i="15"/>
  <c r="AE143" i="15" s="1"/>
  <c r="AG143" i="15"/>
  <c r="C144" i="15" s="1"/>
  <c r="AF143" i="15"/>
  <c r="AI143" i="15"/>
  <c r="T143" i="15"/>
  <c r="K144" i="15"/>
  <c r="S138" i="4"/>
  <c r="T138" i="4" s="1"/>
  <c r="G138" i="4"/>
  <c r="X138" i="4"/>
  <c r="AA138" i="4" s="1"/>
  <c r="AB138" i="4" s="1"/>
  <c r="H139" i="4"/>
  <c r="AC138" i="4"/>
  <c r="B144" i="15" l="1"/>
  <c r="AH143" i="15"/>
  <c r="D144" i="15" s="1"/>
  <c r="AK143" i="15"/>
  <c r="AJ143" i="15"/>
  <c r="AL143" i="15"/>
  <c r="AD138" i="4"/>
  <c r="AE138" i="4" s="1"/>
  <c r="AI138" i="4"/>
  <c r="AJ138" i="4" s="1"/>
  <c r="AF138" i="4"/>
  <c r="B139" i="4" s="1"/>
  <c r="AG138" i="4"/>
  <c r="C139" i="4" s="1"/>
  <c r="K139" i="4"/>
  <c r="O144" i="15"/>
  <c r="O140" i="4"/>
  <c r="L144" i="15" l="1"/>
  <c r="M144" i="15" s="1"/>
  <c r="U144" i="15"/>
  <c r="V144" i="15" s="1"/>
  <c r="I144" i="15"/>
  <c r="AK139" i="4"/>
  <c r="AL139" i="4"/>
  <c r="AH138" i="4"/>
  <c r="D139" i="4" s="1"/>
  <c r="L139" i="4" s="1"/>
  <c r="U139" i="4" s="1"/>
  <c r="V139" i="4" s="1"/>
  <c r="W139" i="4" s="1"/>
  <c r="I139" i="4"/>
  <c r="E144" i="15"/>
  <c r="E139" i="4"/>
  <c r="F144" i="15" l="1"/>
  <c r="Y144" i="15"/>
  <c r="W144" i="15"/>
  <c r="N144" i="15"/>
  <c r="P144" i="15"/>
  <c r="Y139" i="4"/>
  <c r="M139" i="4"/>
  <c r="F139" i="4"/>
  <c r="R144" i="15"/>
  <c r="Z144" i="15"/>
  <c r="Z139" i="4"/>
  <c r="X144" i="15" l="1"/>
  <c r="AA144" i="15" s="1"/>
  <c r="AB144" i="15" s="1"/>
  <c r="Q144" i="15"/>
  <c r="S144" i="15" s="1"/>
  <c r="G144" i="15"/>
  <c r="N139" i="4"/>
  <c r="G139" i="4" s="1"/>
  <c r="P139" i="4"/>
  <c r="X139" i="4"/>
  <c r="AA139" i="4" s="1"/>
  <c r="AB139" i="4" s="1"/>
  <c r="H145" i="15"/>
  <c r="AC144" i="15"/>
  <c r="R139" i="4"/>
  <c r="J145" i="15" l="1"/>
  <c r="AF144" i="15"/>
  <c r="AI144" i="15"/>
  <c r="AD144" i="15"/>
  <c r="AE144" i="15" s="1"/>
  <c r="AG144" i="15"/>
  <c r="C145" i="15" s="1"/>
  <c r="T144" i="15"/>
  <c r="K145" i="15"/>
  <c r="Q139" i="4"/>
  <c r="S139" i="4" s="1"/>
  <c r="AC139" i="4"/>
  <c r="H140" i="4"/>
  <c r="AK144" i="15" l="1"/>
  <c r="AJ144" i="15"/>
  <c r="AL144" i="15"/>
  <c r="AH144" i="15"/>
  <c r="D145" i="15" s="1"/>
  <c r="B145" i="15"/>
  <c r="K140" i="4"/>
  <c r="AD139" i="4"/>
  <c r="AE139" i="4" s="1"/>
  <c r="AG139" i="4"/>
  <c r="C140" i="4" s="1"/>
  <c r="AF139" i="4"/>
  <c r="AI139" i="4"/>
  <c r="AJ139" i="4" s="1"/>
  <c r="T139" i="4"/>
  <c r="O145" i="15"/>
  <c r="L145" i="15" l="1"/>
  <c r="M145" i="15" s="1"/>
  <c r="U145" i="15"/>
  <c r="V145" i="15" s="1"/>
  <c r="I145" i="15"/>
  <c r="AK140" i="4"/>
  <c r="AH139" i="4"/>
  <c r="D140" i="4" s="1"/>
  <c r="L140" i="4" s="1"/>
  <c r="U140" i="4" s="1"/>
  <c r="V140" i="4" s="1"/>
  <c r="B140" i="4"/>
  <c r="AL140" i="4"/>
  <c r="E145" i="15"/>
  <c r="O141" i="4"/>
  <c r="F145" i="15" l="1"/>
  <c r="Y145" i="15"/>
  <c r="W145" i="15"/>
  <c r="P145" i="15"/>
  <c r="N145" i="15"/>
  <c r="Y140" i="4"/>
  <c r="M140" i="4"/>
  <c r="P140" i="4" s="1"/>
  <c r="W140" i="4"/>
  <c r="I140" i="4"/>
  <c r="Z145" i="15"/>
  <c r="R145" i="15"/>
  <c r="Z140" i="4"/>
  <c r="E140" i="4"/>
  <c r="R140" i="4"/>
  <c r="X145" i="15" l="1"/>
  <c r="AA145" i="15" s="1"/>
  <c r="AB145" i="15" s="1"/>
  <c r="N140" i="4"/>
  <c r="Q140" i="4" s="1"/>
  <c r="S140" i="4" s="1"/>
  <c r="T140" i="4" s="1"/>
  <c r="Q145" i="15"/>
  <c r="S145" i="15" s="1"/>
  <c r="G145" i="15"/>
  <c r="F140" i="4"/>
  <c r="X140" i="4" s="1"/>
  <c r="AA140" i="4" s="1"/>
  <c r="AB140" i="4" s="1"/>
  <c r="H146" i="15"/>
  <c r="AC145" i="15"/>
  <c r="AC140" i="4"/>
  <c r="H141" i="4"/>
  <c r="J146" i="15" l="1"/>
  <c r="AD145" i="15"/>
  <c r="AE145" i="15" s="1"/>
  <c r="AG145" i="15"/>
  <c r="C146" i="15" s="1"/>
  <c r="AF145" i="15"/>
  <c r="AI145" i="15"/>
  <c r="T145" i="15"/>
  <c r="K146" i="15"/>
  <c r="G140" i="4"/>
  <c r="K141" i="4"/>
  <c r="AD140" i="4"/>
  <c r="AE140" i="4" s="1"/>
  <c r="AG140" i="4"/>
  <c r="C141" i="4" s="1"/>
  <c r="AI140" i="4"/>
  <c r="AJ140" i="4" s="1"/>
  <c r="AF140" i="4"/>
  <c r="B141" i="4" s="1"/>
  <c r="O142" i="4"/>
  <c r="B146" i="15" l="1"/>
  <c r="AH145" i="15"/>
  <c r="D146" i="15" s="1"/>
  <c r="AK145" i="15"/>
  <c r="AJ145" i="15"/>
  <c r="AL145" i="15"/>
  <c r="AH140" i="4"/>
  <c r="D141" i="4" s="1"/>
  <c r="I141" i="4"/>
  <c r="AK141" i="4"/>
  <c r="AL141" i="4"/>
  <c r="O146" i="15"/>
  <c r="E141" i="4"/>
  <c r="L146" i="15" l="1"/>
  <c r="M146" i="15" s="1"/>
  <c r="U146" i="15"/>
  <c r="V146" i="15" s="1"/>
  <c r="I146" i="15"/>
  <c r="F141" i="4"/>
  <c r="L141" i="4"/>
  <c r="U141" i="4" s="1"/>
  <c r="V141" i="4" s="1"/>
  <c r="E146" i="15"/>
  <c r="F146" i="15" l="1"/>
  <c r="W146" i="15"/>
  <c r="Y146" i="15"/>
  <c r="N146" i="15"/>
  <c r="P146" i="15"/>
  <c r="M141" i="4"/>
  <c r="N141" i="4" s="1"/>
  <c r="G141" i="4" s="1"/>
  <c r="Y141" i="4"/>
  <c r="W141" i="4"/>
  <c r="X141" i="4" s="1"/>
  <c r="R146" i="15"/>
  <c r="Z146" i="15"/>
  <c r="Z141" i="4"/>
  <c r="X146" i="15" l="1"/>
  <c r="AA146" i="15" s="1"/>
  <c r="AB146" i="15" s="1"/>
  <c r="Q146" i="15"/>
  <c r="S146" i="15" s="1"/>
  <c r="G146" i="15"/>
  <c r="P141" i="4"/>
  <c r="AA141" i="4"/>
  <c r="AB141" i="4" s="1"/>
  <c r="Q141" i="4"/>
  <c r="AC146" i="15"/>
  <c r="H147" i="15"/>
  <c r="R141" i="4"/>
  <c r="J147" i="15" l="1"/>
  <c r="AF146" i="15"/>
  <c r="AI146" i="15"/>
  <c r="AG146" i="15"/>
  <c r="C147" i="15" s="1"/>
  <c r="AD146" i="15"/>
  <c r="AE146" i="15" s="1"/>
  <c r="T146" i="15"/>
  <c r="K147" i="15"/>
  <c r="S141" i="4"/>
  <c r="H142" i="4"/>
  <c r="AC141" i="4"/>
  <c r="AJ146" i="15" l="1"/>
  <c r="AL146" i="15"/>
  <c r="AK146" i="15"/>
  <c r="B147" i="15"/>
  <c r="AH146" i="15"/>
  <c r="D147" i="15" s="1"/>
  <c r="AI141" i="4"/>
  <c r="AJ141" i="4" s="1"/>
  <c r="AF141" i="4"/>
  <c r="B142" i="4" s="1"/>
  <c r="AG141" i="4"/>
  <c r="C142" i="4" s="1"/>
  <c r="AD141" i="4"/>
  <c r="AE141" i="4" s="1"/>
  <c r="K142" i="4"/>
  <c r="T141" i="4"/>
  <c r="O147" i="15"/>
  <c r="O143" i="4"/>
  <c r="I147" i="15" l="1"/>
  <c r="L147" i="15"/>
  <c r="M147" i="15" s="1"/>
  <c r="U147" i="15"/>
  <c r="V147" i="15" s="1"/>
  <c r="AL142" i="4"/>
  <c r="AH141" i="4"/>
  <c r="D142" i="4" s="1"/>
  <c r="L142" i="4" s="1"/>
  <c r="U142" i="4" s="1"/>
  <c r="V142" i="4" s="1"/>
  <c r="AK142" i="4"/>
  <c r="I142" i="4"/>
  <c r="E147" i="15"/>
  <c r="E142" i="4"/>
  <c r="F147" i="15" l="1"/>
  <c r="W147" i="15"/>
  <c r="Y147" i="15"/>
  <c r="P147" i="15"/>
  <c r="N147" i="15"/>
  <c r="F142" i="4"/>
  <c r="W142" i="4"/>
  <c r="Y142" i="4"/>
  <c r="M142" i="4"/>
  <c r="R147" i="15"/>
  <c r="Z147" i="15"/>
  <c r="Z142" i="4"/>
  <c r="X147" i="15" l="1"/>
  <c r="AA147" i="15" s="1"/>
  <c r="AB147" i="15" s="1"/>
  <c r="Q147" i="15"/>
  <c r="S147" i="15" s="1"/>
  <c r="G147" i="15"/>
  <c r="X142" i="4"/>
  <c r="AA142" i="4" s="1"/>
  <c r="AB142" i="4" s="1"/>
  <c r="N142" i="4"/>
  <c r="Q142" i="4" s="1"/>
  <c r="P142" i="4"/>
  <c r="H148" i="15"/>
  <c r="AC147" i="15"/>
  <c r="R142" i="4"/>
  <c r="J148" i="15" l="1"/>
  <c r="AG147" i="15"/>
  <c r="C148" i="15" s="1"/>
  <c r="AF147" i="15"/>
  <c r="AI147" i="15"/>
  <c r="AD147" i="15"/>
  <c r="AE147" i="15" s="1"/>
  <c r="T147" i="15"/>
  <c r="K148" i="15"/>
  <c r="G142" i="4"/>
  <c r="S142" i="4"/>
  <c r="T142" i="4" s="1"/>
  <c r="H143" i="4"/>
  <c r="AC142" i="4"/>
  <c r="B148" i="15" l="1"/>
  <c r="AH147" i="15"/>
  <c r="D148" i="15" s="1"/>
  <c r="AL147" i="15"/>
  <c r="AJ147" i="15"/>
  <c r="AK147" i="15"/>
  <c r="K143" i="4"/>
  <c r="AI142" i="4"/>
  <c r="AJ142" i="4" s="1"/>
  <c r="AD142" i="4"/>
  <c r="AE142" i="4" s="1"/>
  <c r="AF142" i="4"/>
  <c r="AG142" i="4"/>
  <c r="C143" i="4" s="1"/>
  <c r="O148" i="15"/>
  <c r="U148" i="15" l="1"/>
  <c r="V148" i="15" s="1"/>
  <c r="L148" i="15"/>
  <c r="M148" i="15" s="1"/>
  <c r="I148" i="15"/>
  <c r="AL143" i="4"/>
  <c r="B143" i="4"/>
  <c r="AH142" i="4"/>
  <c r="D143" i="4" s="1"/>
  <c r="AK143" i="4"/>
  <c r="E148" i="15"/>
  <c r="O144" i="4"/>
  <c r="F148" i="15" l="1"/>
  <c r="P148" i="15"/>
  <c r="N148" i="15"/>
  <c r="Y148" i="15"/>
  <c r="W148" i="15"/>
  <c r="X148" i="15" s="1"/>
  <c r="I143" i="4"/>
  <c r="L143" i="4"/>
  <c r="U143" i="4" s="1"/>
  <c r="V143" i="4" s="1"/>
  <c r="Z148" i="15"/>
  <c r="R148" i="15"/>
  <c r="E143" i="4"/>
  <c r="Q148" i="15" l="1"/>
  <c r="S148" i="15" s="1"/>
  <c r="T148" i="15" s="1"/>
  <c r="AA148" i="15"/>
  <c r="AB148" i="15" s="1"/>
  <c r="G148" i="15"/>
  <c r="M143" i="4"/>
  <c r="N143" i="4" s="1"/>
  <c r="F143" i="4"/>
  <c r="W143" i="4"/>
  <c r="Y143" i="4"/>
  <c r="H149" i="15"/>
  <c r="AC148" i="15"/>
  <c r="Z143" i="4"/>
  <c r="P143" i="4" l="1"/>
  <c r="J149" i="15"/>
  <c r="AI148" i="15"/>
  <c r="AD148" i="15"/>
  <c r="AE148" i="15" s="1"/>
  <c r="AG148" i="15"/>
  <c r="C149" i="15" s="1"/>
  <c r="AF148" i="15"/>
  <c r="K149" i="15"/>
  <c r="X143" i="4"/>
  <c r="AA143" i="4" s="1"/>
  <c r="AB143" i="4" s="1"/>
  <c r="G143" i="4"/>
  <c r="Q143" i="4"/>
  <c r="R143" i="4"/>
  <c r="S143" i="4" l="1"/>
  <c r="T143" i="4" s="1"/>
  <c r="AL148" i="15"/>
  <c r="AJ148" i="15"/>
  <c r="AK148" i="15"/>
  <c r="AH148" i="15"/>
  <c r="D149" i="15" s="1"/>
  <c r="B149" i="15"/>
  <c r="O149" i="15"/>
  <c r="AC143" i="4"/>
  <c r="H144" i="4"/>
  <c r="AI143" i="4" l="1"/>
  <c r="AJ143" i="4" s="1"/>
  <c r="AF143" i="4"/>
  <c r="B144" i="4" s="1"/>
  <c r="AG143" i="4"/>
  <c r="C144" i="4" s="1"/>
  <c r="AD143" i="4"/>
  <c r="AE143" i="4" s="1"/>
  <c r="K144" i="4"/>
  <c r="U149" i="15"/>
  <c r="V149" i="15" s="1"/>
  <c r="L149" i="15"/>
  <c r="M149" i="15" s="1"/>
  <c r="I149" i="15"/>
  <c r="E149" i="15"/>
  <c r="O145" i="4"/>
  <c r="AK144" i="4" l="1"/>
  <c r="AL144" i="4"/>
  <c r="AH143" i="4"/>
  <c r="D144" i="4" s="1"/>
  <c r="L144" i="4" s="1"/>
  <c r="U144" i="4" s="1"/>
  <c r="V144" i="4" s="1"/>
  <c r="F149" i="15"/>
  <c r="P149" i="15"/>
  <c r="N149" i="15"/>
  <c r="W149" i="15"/>
  <c r="Y149" i="15"/>
  <c r="I144" i="4"/>
  <c r="R149" i="15"/>
  <c r="Z149" i="15"/>
  <c r="E144" i="4"/>
  <c r="X149" i="15" l="1"/>
  <c r="AA149" i="15" s="1"/>
  <c r="AB149" i="15" s="1"/>
  <c r="Q149" i="15"/>
  <c r="S149" i="15" s="1"/>
  <c r="G149" i="15"/>
  <c r="M144" i="4"/>
  <c r="P144" i="4" s="1"/>
  <c r="F144" i="4"/>
  <c r="Y144" i="4"/>
  <c r="W144" i="4"/>
  <c r="AC149" i="15"/>
  <c r="H150" i="15"/>
  <c r="R144" i="4"/>
  <c r="Z144" i="4"/>
  <c r="N144" i="4" l="1"/>
  <c r="Q144" i="4" s="1"/>
  <c r="S144" i="4" s="1"/>
  <c r="J150" i="15"/>
  <c r="AI149" i="15"/>
  <c r="AG149" i="15"/>
  <c r="C150" i="15" s="1"/>
  <c r="AD149" i="15"/>
  <c r="AE149" i="15" s="1"/>
  <c r="AF149" i="15"/>
  <c r="T149" i="15"/>
  <c r="K150" i="15"/>
  <c r="X144" i="4"/>
  <c r="AA144" i="4" s="1"/>
  <c r="AB144" i="4" s="1"/>
  <c r="AC144" i="4"/>
  <c r="H145" i="4"/>
  <c r="G144" i="4" l="1"/>
  <c r="AJ149" i="15"/>
  <c r="AL149" i="15"/>
  <c r="AK149" i="15"/>
  <c r="B150" i="15"/>
  <c r="AH149" i="15"/>
  <c r="D150" i="15" s="1"/>
  <c r="K145" i="4"/>
  <c r="AI144" i="4"/>
  <c r="AJ144" i="4" s="1"/>
  <c r="AG144" i="4"/>
  <c r="C145" i="4" s="1"/>
  <c r="AD144" i="4"/>
  <c r="AE144" i="4" s="1"/>
  <c r="AF144" i="4"/>
  <c r="T144" i="4"/>
  <c r="O150" i="15"/>
  <c r="I150" i="15" l="1"/>
  <c r="L150" i="15"/>
  <c r="M150" i="15" s="1"/>
  <c r="U150" i="15"/>
  <c r="V150" i="15" s="1"/>
  <c r="AK145" i="4"/>
  <c r="B145" i="4"/>
  <c r="AH144" i="4"/>
  <c r="D145" i="4" s="1"/>
  <c r="AL145" i="4"/>
  <c r="E150" i="15"/>
  <c r="O146" i="4"/>
  <c r="F150" i="15" l="1"/>
  <c r="Y150" i="15"/>
  <c r="W150" i="15"/>
  <c r="N150" i="15"/>
  <c r="P150" i="15"/>
  <c r="I145" i="4"/>
  <c r="L145" i="4"/>
  <c r="U145" i="4" s="1"/>
  <c r="V145" i="4" s="1"/>
  <c r="Z150" i="15"/>
  <c r="R150" i="15"/>
  <c r="E145" i="4"/>
  <c r="X150" i="15" l="1"/>
  <c r="AA150" i="15" s="1"/>
  <c r="AB150" i="15" s="1"/>
  <c r="Q150" i="15"/>
  <c r="S150" i="15" s="1"/>
  <c r="T150" i="15" s="1"/>
  <c r="G150" i="15"/>
  <c r="F145" i="4"/>
  <c r="W145" i="4"/>
  <c r="Y145" i="4"/>
  <c r="M145" i="4"/>
  <c r="AC150" i="15"/>
  <c r="H151" i="15"/>
  <c r="Z145" i="4"/>
  <c r="J151" i="15" l="1"/>
  <c r="AI150" i="15"/>
  <c r="AD150" i="15"/>
  <c r="AE150" i="15" s="1"/>
  <c r="AG150" i="15"/>
  <c r="C151" i="15" s="1"/>
  <c r="AF150" i="15"/>
  <c r="K151" i="15"/>
  <c r="X145" i="4"/>
  <c r="AA145" i="4" s="1"/>
  <c r="AB145" i="4" s="1"/>
  <c r="P145" i="4"/>
  <c r="N145" i="4"/>
  <c r="Q145" i="4" s="1"/>
  <c r="R145" i="4"/>
  <c r="AL150" i="15" l="1"/>
  <c r="AJ150" i="15"/>
  <c r="AK150" i="15"/>
  <c r="AH150" i="15"/>
  <c r="D151" i="15" s="1"/>
  <c r="B151" i="15"/>
  <c r="S145" i="4"/>
  <c r="G145" i="4"/>
  <c r="O151" i="15"/>
  <c r="H146" i="4"/>
  <c r="AC145" i="4"/>
  <c r="U151" i="15" l="1"/>
  <c r="V151" i="15" s="1"/>
  <c r="L151" i="15"/>
  <c r="M151" i="15" s="1"/>
  <c r="I151" i="15"/>
  <c r="K146" i="4"/>
  <c r="AI145" i="4"/>
  <c r="AJ145" i="4" s="1"/>
  <c r="AG145" i="4"/>
  <c r="C146" i="4" s="1"/>
  <c r="AD145" i="4"/>
  <c r="AE145" i="4" s="1"/>
  <c r="AF145" i="4"/>
  <c r="T145" i="4"/>
  <c r="E151" i="15"/>
  <c r="F151" i="15" l="1"/>
  <c r="P151" i="15"/>
  <c r="N151" i="15"/>
  <c r="Y151" i="15"/>
  <c r="W151" i="15"/>
  <c r="AH145" i="4"/>
  <c r="D146" i="4" s="1"/>
  <c r="L146" i="4" s="1"/>
  <c r="U146" i="4" s="1"/>
  <c r="V146" i="4" s="1"/>
  <c r="AK146" i="4"/>
  <c r="AL146" i="4"/>
  <c r="B146" i="4"/>
  <c r="Z151" i="15"/>
  <c r="R151" i="15"/>
  <c r="O147" i="4"/>
  <c r="X151" i="15" l="1"/>
  <c r="AA151" i="15" s="1"/>
  <c r="AB151" i="15" s="1"/>
  <c r="Q151" i="15"/>
  <c r="S151" i="15" s="1"/>
  <c r="G151" i="15"/>
  <c r="Y146" i="4"/>
  <c r="M146" i="4"/>
  <c r="N146" i="4" s="1"/>
  <c r="W146" i="4"/>
  <c r="I146" i="4"/>
  <c r="H152" i="15"/>
  <c r="AC151" i="15"/>
  <c r="Z146" i="4"/>
  <c r="E146" i="4"/>
  <c r="P146" i="4" l="1"/>
  <c r="J152" i="15"/>
  <c r="AG151" i="15"/>
  <c r="C152" i="15" s="1"/>
  <c r="AF151" i="15"/>
  <c r="AI151" i="15"/>
  <c r="AD151" i="15"/>
  <c r="AE151" i="15" s="1"/>
  <c r="K152" i="15"/>
  <c r="T151" i="15"/>
  <c r="F146" i="4"/>
  <c r="X146" i="4" s="1"/>
  <c r="AA146" i="4" s="1"/>
  <c r="AB146" i="4" s="1"/>
  <c r="Q146" i="4"/>
  <c r="R146" i="4"/>
  <c r="S146" i="4" l="1"/>
  <c r="AL151" i="15"/>
  <c r="AJ151" i="15"/>
  <c r="AK151" i="15"/>
  <c r="B152" i="15"/>
  <c r="AH151" i="15"/>
  <c r="D152" i="15" s="1"/>
  <c r="G146" i="4"/>
  <c r="O152" i="15"/>
  <c r="AC146" i="4"/>
  <c r="H147" i="4"/>
  <c r="AF146" i="4" l="1"/>
  <c r="B147" i="4" s="1"/>
  <c r="AI146" i="4"/>
  <c r="AJ146" i="4" s="1"/>
  <c r="AD146" i="4"/>
  <c r="AE146" i="4" s="1"/>
  <c r="AG146" i="4"/>
  <c r="C147" i="4" s="1"/>
  <c r="K147" i="4"/>
  <c r="T146" i="4"/>
  <c r="I152" i="15"/>
  <c r="U152" i="15"/>
  <c r="V152" i="15" s="1"/>
  <c r="L152" i="15"/>
  <c r="M152" i="15" s="1"/>
  <c r="E152" i="15"/>
  <c r="O148" i="4"/>
  <c r="AL147" i="4" l="1"/>
  <c r="AH146" i="4"/>
  <c r="D147" i="4" s="1"/>
  <c r="L147" i="4" s="1"/>
  <c r="U147" i="4" s="1"/>
  <c r="V147" i="4" s="1"/>
  <c r="AK147" i="4"/>
  <c r="F152" i="15"/>
  <c r="N152" i="15"/>
  <c r="P152" i="15"/>
  <c r="Y152" i="15"/>
  <c r="W152" i="15"/>
  <c r="I147" i="4"/>
  <c r="Z152" i="15"/>
  <c r="R152" i="15"/>
  <c r="E147" i="4"/>
  <c r="F147" i="4" l="1"/>
  <c r="X152" i="15"/>
  <c r="AA152" i="15" s="1"/>
  <c r="AB152" i="15" s="1"/>
  <c r="Q152" i="15"/>
  <c r="S152" i="15" s="1"/>
  <c r="G152" i="15"/>
  <c r="M147" i="4"/>
  <c r="Y147" i="4"/>
  <c r="W147" i="4"/>
  <c r="AC152" i="15"/>
  <c r="H153" i="15"/>
  <c r="Z147" i="4"/>
  <c r="X147" i="4" l="1"/>
  <c r="AA147" i="4" s="1"/>
  <c r="AB147" i="4" s="1"/>
  <c r="J153" i="15"/>
  <c r="AI152" i="15"/>
  <c r="AD152" i="15"/>
  <c r="AE152" i="15" s="1"/>
  <c r="AF152" i="15"/>
  <c r="AG152" i="15"/>
  <c r="C153" i="15" s="1"/>
  <c r="K153" i="15"/>
  <c r="T152" i="15"/>
  <c r="P147" i="4"/>
  <c r="N147" i="4"/>
  <c r="R147" i="4"/>
  <c r="AK152" i="15" l="1"/>
  <c r="AL152" i="15"/>
  <c r="AJ152" i="15"/>
  <c r="AH152" i="15"/>
  <c r="D153" i="15" s="1"/>
  <c r="B153" i="15"/>
  <c r="Q147" i="4"/>
  <c r="S147" i="4" s="1"/>
  <c r="G147" i="4"/>
  <c r="O153" i="15"/>
  <c r="AC147" i="4"/>
  <c r="H148" i="4"/>
  <c r="L153" i="15" l="1"/>
  <c r="M153" i="15" s="1"/>
  <c r="U153" i="15"/>
  <c r="V153" i="15" s="1"/>
  <c r="I153" i="15"/>
  <c r="K148" i="4"/>
  <c r="AD147" i="4"/>
  <c r="AE147" i="4" s="1"/>
  <c r="AI147" i="4"/>
  <c r="AJ147" i="4" s="1"/>
  <c r="AG147" i="4"/>
  <c r="C148" i="4" s="1"/>
  <c r="AF147" i="4"/>
  <c r="B148" i="4" s="1"/>
  <c r="T147" i="4"/>
  <c r="E153" i="15"/>
  <c r="O149" i="4"/>
  <c r="F153" i="15" l="1"/>
  <c r="W153" i="15"/>
  <c r="Y153" i="15"/>
  <c r="P153" i="15"/>
  <c r="N153" i="15"/>
  <c r="AH147" i="4"/>
  <c r="D148" i="4" s="1"/>
  <c r="AK148" i="4"/>
  <c r="I148" i="4"/>
  <c r="AL148" i="4"/>
  <c r="R153" i="15"/>
  <c r="Z153" i="15"/>
  <c r="E148" i="4"/>
  <c r="F148" i="4" l="1"/>
  <c r="X153" i="15"/>
  <c r="AA153" i="15" s="1"/>
  <c r="AB153" i="15" s="1"/>
  <c r="Q153" i="15"/>
  <c r="S153" i="15" s="1"/>
  <c r="G153" i="15"/>
  <c r="L148" i="4"/>
  <c r="U148" i="4" s="1"/>
  <c r="V148" i="4" s="1"/>
  <c r="AC153" i="15"/>
  <c r="H154" i="15"/>
  <c r="J154" i="15" l="1"/>
  <c r="AG153" i="15"/>
  <c r="C154" i="15" s="1"/>
  <c r="AF153" i="15"/>
  <c r="AI153" i="15"/>
  <c r="AD153" i="15"/>
  <c r="AE153" i="15" s="1"/>
  <c r="T153" i="15"/>
  <c r="K154" i="15"/>
  <c r="M148" i="4"/>
  <c r="Y148" i="4"/>
  <c r="W148" i="4"/>
  <c r="X148" i="4" s="1"/>
  <c r="Z148" i="4"/>
  <c r="AK153" i="15" l="1"/>
  <c r="AL153" i="15"/>
  <c r="AJ153" i="15"/>
  <c r="B154" i="15"/>
  <c r="AH153" i="15"/>
  <c r="D154" i="15" s="1"/>
  <c r="AA148" i="4"/>
  <c r="AB148" i="4" s="1"/>
  <c r="P148" i="4"/>
  <c r="N148" i="4"/>
  <c r="O154" i="15"/>
  <c r="R148" i="4"/>
  <c r="I154" i="15" l="1"/>
  <c r="U154" i="15"/>
  <c r="V154" i="15" s="1"/>
  <c r="L154" i="15"/>
  <c r="M154" i="15" s="1"/>
  <c r="Q148" i="4"/>
  <c r="S148" i="4" s="1"/>
  <c r="G148" i="4"/>
  <c r="E154" i="15"/>
  <c r="AC148" i="4"/>
  <c r="H149" i="4"/>
  <c r="F154" i="15" l="1"/>
  <c r="P154" i="15"/>
  <c r="N154" i="15"/>
  <c r="W154" i="15"/>
  <c r="Y154" i="15"/>
  <c r="K149" i="4"/>
  <c r="AD148" i="4"/>
  <c r="AE148" i="4" s="1"/>
  <c r="AI148" i="4"/>
  <c r="AJ148" i="4" s="1"/>
  <c r="AG148" i="4"/>
  <c r="C149" i="4" s="1"/>
  <c r="AF148" i="4"/>
  <c r="T148" i="4"/>
  <c r="Z154" i="15"/>
  <c r="R154" i="15"/>
  <c r="X154" i="15" l="1"/>
  <c r="AA154" i="15" s="1"/>
  <c r="AB154" i="15" s="1"/>
  <c r="Q154" i="15"/>
  <c r="S154" i="15" s="1"/>
  <c r="G154" i="15"/>
  <c r="AK149" i="4"/>
  <c r="B149" i="4"/>
  <c r="AH148" i="4"/>
  <c r="D149" i="4" s="1"/>
  <c r="AL149" i="4"/>
  <c r="H155" i="15"/>
  <c r="AC154" i="15"/>
  <c r="O150" i="4"/>
  <c r="J155" i="15" l="1"/>
  <c r="AI154" i="15"/>
  <c r="AD154" i="15"/>
  <c r="AE154" i="15" s="1"/>
  <c r="AG154" i="15"/>
  <c r="C155" i="15" s="1"/>
  <c r="AF154" i="15"/>
  <c r="T154" i="15"/>
  <c r="K155" i="15"/>
  <c r="L149" i="4"/>
  <c r="U149" i="4" s="1"/>
  <c r="V149" i="4" s="1"/>
  <c r="I149" i="4"/>
  <c r="E149" i="4"/>
  <c r="F149" i="4" l="1"/>
  <c r="AL154" i="15"/>
  <c r="AK154" i="15"/>
  <c r="AJ154" i="15"/>
  <c r="AH154" i="15"/>
  <c r="D155" i="15" s="1"/>
  <c r="B155" i="15"/>
  <c r="Y149" i="4"/>
  <c r="W149" i="4"/>
  <c r="M149" i="4"/>
  <c r="O155" i="15"/>
  <c r="Z149" i="4"/>
  <c r="X149" i="4" l="1"/>
  <c r="AA149" i="4" s="1"/>
  <c r="AB149" i="4" s="1"/>
  <c r="U155" i="15"/>
  <c r="V155" i="15" s="1"/>
  <c r="L155" i="15"/>
  <c r="M155" i="15" s="1"/>
  <c r="I155" i="15"/>
  <c r="N149" i="4"/>
  <c r="P149" i="4"/>
  <c r="E155" i="15"/>
  <c r="R149" i="4"/>
  <c r="F155" i="15" l="1"/>
  <c r="N155" i="15"/>
  <c r="P155" i="15"/>
  <c r="Y155" i="15"/>
  <c r="W155" i="15"/>
  <c r="Q149" i="4"/>
  <c r="S149" i="4" s="1"/>
  <c r="G149" i="4"/>
  <c r="Z155" i="15"/>
  <c r="R155" i="15"/>
  <c r="AC149" i="4"/>
  <c r="H150" i="4"/>
  <c r="X155" i="15" l="1"/>
  <c r="AA155" i="15" s="1"/>
  <c r="AB155" i="15" s="1"/>
  <c r="Q155" i="15"/>
  <c r="S155" i="15" s="1"/>
  <c r="G155" i="15"/>
  <c r="K150" i="4"/>
  <c r="AD149" i="4"/>
  <c r="AE149" i="4" s="1"/>
  <c r="AI149" i="4"/>
  <c r="AJ149" i="4" s="1"/>
  <c r="AG149" i="4"/>
  <c r="C150" i="4" s="1"/>
  <c r="AF149" i="4"/>
  <c r="T149" i="4"/>
  <c r="AC155" i="15"/>
  <c r="H156" i="15"/>
  <c r="J156" i="15" l="1"/>
  <c r="AI155" i="15"/>
  <c r="AD155" i="15"/>
  <c r="AE155" i="15" s="1"/>
  <c r="AG155" i="15"/>
  <c r="C156" i="15" s="1"/>
  <c r="AF155" i="15"/>
  <c r="T155" i="15"/>
  <c r="K156" i="15"/>
  <c r="AL150" i="4"/>
  <c r="AH149" i="4"/>
  <c r="D150" i="4" s="1"/>
  <c r="L150" i="4" s="1"/>
  <c r="U150" i="4" s="1"/>
  <c r="V150" i="4" s="1"/>
  <c r="AK150" i="4"/>
  <c r="B150" i="4"/>
  <c r="O151" i="4"/>
  <c r="AL155" i="15" l="1"/>
  <c r="AK155" i="15"/>
  <c r="AJ155" i="15"/>
  <c r="B156" i="15"/>
  <c r="AH155" i="15"/>
  <c r="D156" i="15" s="1"/>
  <c r="Y150" i="4"/>
  <c r="W150" i="4"/>
  <c r="M150" i="4"/>
  <c r="N150" i="4" s="1"/>
  <c r="I150" i="4"/>
  <c r="O156" i="15"/>
  <c r="E150" i="4"/>
  <c r="Z150" i="4"/>
  <c r="F150" i="4" l="1"/>
  <c r="X150" i="4" s="1"/>
  <c r="AA150" i="4" s="1"/>
  <c r="AB150" i="4" s="1"/>
  <c r="Q150" i="4"/>
  <c r="I156" i="15"/>
  <c r="L156" i="15"/>
  <c r="M156" i="15" s="1"/>
  <c r="U156" i="15"/>
  <c r="V156" i="15" s="1"/>
  <c r="P150" i="4"/>
  <c r="E156" i="15"/>
  <c r="R150" i="4"/>
  <c r="G150" i="4" l="1"/>
  <c r="F156" i="15"/>
  <c r="P156" i="15"/>
  <c r="N156" i="15"/>
  <c r="W156" i="15"/>
  <c r="Y156" i="15"/>
  <c r="S150" i="4"/>
  <c r="T150" i="4" s="1"/>
  <c r="R156" i="15"/>
  <c r="Z156" i="15"/>
  <c r="AC150" i="4"/>
  <c r="H151" i="4"/>
  <c r="X156" i="15" l="1"/>
  <c r="AA156" i="15" s="1"/>
  <c r="AB156" i="15" s="1"/>
  <c r="Q156" i="15"/>
  <c r="S156" i="15" s="1"/>
  <c r="G156" i="15"/>
  <c r="AI150" i="4"/>
  <c r="AJ150" i="4" s="1"/>
  <c r="AF150" i="4"/>
  <c r="B151" i="4" s="1"/>
  <c r="AG150" i="4"/>
  <c r="C151" i="4" s="1"/>
  <c r="AD150" i="4"/>
  <c r="AE150" i="4" s="1"/>
  <c r="K151" i="4"/>
  <c r="AC156" i="15"/>
  <c r="H157" i="15"/>
  <c r="O152" i="4"/>
  <c r="J157" i="15" l="1"/>
  <c r="AD156" i="15"/>
  <c r="AE156" i="15" s="1"/>
  <c r="AI156" i="15"/>
  <c r="AG156" i="15"/>
  <c r="C157" i="15" s="1"/>
  <c r="AF156" i="15"/>
  <c r="T156" i="15"/>
  <c r="K157" i="15"/>
  <c r="AH150" i="4"/>
  <c r="D151" i="4" s="1"/>
  <c r="L151" i="4" s="1"/>
  <c r="U151" i="4" s="1"/>
  <c r="V151" i="4" s="1"/>
  <c r="AL151" i="4"/>
  <c r="AK151" i="4"/>
  <c r="I151" i="4"/>
  <c r="E151" i="4"/>
  <c r="F151" i="4" l="1"/>
  <c r="AL156" i="15"/>
  <c r="AK156" i="15"/>
  <c r="AJ156" i="15"/>
  <c r="B157" i="15"/>
  <c r="AH156" i="15"/>
  <c r="D157" i="15" s="1"/>
  <c r="W151" i="4"/>
  <c r="Y151" i="4"/>
  <c r="M151" i="4"/>
  <c r="O157" i="15"/>
  <c r="Z151" i="4"/>
  <c r="X151" i="4" l="1"/>
  <c r="AA151" i="4" s="1"/>
  <c r="AB151" i="4" s="1"/>
  <c r="I157" i="15"/>
  <c r="U157" i="15"/>
  <c r="V157" i="15" s="1"/>
  <c r="L157" i="15"/>
  <c r="M157" i="15" s="1"/>
  <c r="N151" i="4"/>
  <c r="P151" i="4"/>
  <c r="E157" i="15"/>
  <c r="R151" i="4"/>
  <c r="F157" i="15" l="1"/>
  <c r="Y157" i="15"/>
  <c r="W157" i="15"/>
  <c r="N157" i="15"/>
  <c r="P157" i="15"/>
  <c r="G151" i="4"/>
  <c r="Q151" i="4"/>
  <c r="S151" i="4" s="1"/>
  <c r="Z157" i="15"/>
  <c r="R157" i="15"/>
  <c r="AC151" i="4"/>
  <c r="H152" i="4"/>
  <c r="X157" i="15" l="1"/>
  <c r="AA157" i="15" s="1"/>
  <c r="AB157" i="15" s="1"/>
  <c r="Q157" i="15"/>
  <c r="S157" i="15" s="1"/>
  <c r="T157" i="15" s="1"/>
  <c r="G157" i="15"/>
  <c r="K152" i="4"/>
  <c r="AD151" i="4"/>
  <c r="AE151" i="4" s="1"/>
  <c r="AI151" i="4"/>
  <c r="AJ151" i="4" s="1"/>
  <c r="AG151" i="4"/>
  <c r="C152" i="4" s="1"/>
  <c r="AF151" i="4"/>
  <c r="T151" i="4"/>
  <c r="H158" i="15"/>
  <c r="AC157" i="15"/>
  <c r="J158" i="15" l="1"/>
  <c r="AD157" i="15"/>
  <c r="AE157" i="15" s="1"/>
  <c r="AG157" i="15"/>
  <c r="C158" i="15" s="1"/>
  <c r="AF157" i="15"/>
  <c r="AI157" i="15"/>
  <c r="K158" i="15"/>
  <c r="B152" i="4"/>
  <c r="AH151" i="4"/>
  <c r="D152" i="4" s="1"/>
  <c r="AK152" i="4"/>
  <c r="AL152" i="4"/>
  <c r="O153" i="4"/>
  <c r="AH157" i="15" l="1"/>
  <c r="D158" i="15" s="1"/>
  <c r="B158" i="15"/>
  <c r="AJ157" i="15"/>
  <c r="AK157" i="15"/>
  <c r="AL157" i="15"/>
  <c r="L152" i="4"/>
  <c r="U152" i="4" s="1"/>
  <c r="V152" i="4" s="1"/>
  <c r="I152" i="4"/>
  <c r="O158" i="15"/>
  <c r="E152" i="4"/>
  <c r="F152" i="4" l="1"/>
  <c r="I158" i="15"/>
  <c r="U158" i="15"/>
  <c r="V158" i="15" s="1"/>
  <c r="L158" i="15"/>
  <c r="M158" i="15" s="1"/>
  <c r="Y152" i="4"/>
  <c r="W152" i="4"/>
  <c r="M152" i="4"/>
  <c r="E158" i="15"/>
  <c r="Z152" i="4"/>
  <c r="X152" i="4" l="1"/>
  <c r="AA152" i="4" s="1"/>
  <c r="AB152" i="4" s="1"/>
  <c r="F158" i="15"/>
  <c r="N158" i="15"/>
  <c r="P158" i="15"/>
  <c r="W158" i="15"/>
  <c r="Y158" i="15"/>
  <c r="P152" i="4"/>
  <c r="N152" i="4"/>
  <c r="R158" i="15"/>
  <c r="Z158" i="15"/>
  <c r="R152" i="4"/>
  <c r="X158" i="15" l="1"/>
  <c r="AA158" i="15" s="1"/>
  <c r="AB158" i="15" s="1"/>
  <c r="Q158" i="15"/>
  <c r="S158" i="15" s="1"/>
  <c r="G158" i="15"/>
  <c r="Q152" i="4"/>
  <c r="S152" i="4" s="1"/>
  <c r="G152" i="4"/>
  <c r="AC158" i="15"/>
  <c r="H159" i="15"/>
  <c r="H153" i="4"/>
  <c r="AC152" i="4"/>
  <c r="J159" i="15" l="1"/>
  <c r="AF158" i="15"/>
  <c r="AD158" i="15"/>
  <c r="AE158" i="15" s="1"/>
  <c r="AG158" i="15"/>
  <c r="C159" i="15" s="1"/>
  <c r="AI158" i="15"/>
  <c r="T158" i="15"/>
  <c r="K159" i="15"/>
  <c r="K153" i="4"/>
  <c r="AD152" i="4"/>
  <c r="AE152" i="4" s="1"/>
  <c r="AI152" i="4"/>
  <c r="AJ152" i="4" s="1"/>
  <c r="AG152" i="4"/>
  <c r="C153" i="4" s="1"/>
  <c r="AF152" i="4"/>
  <c r="T152" i="4"/>
  <c r="B159" i="15" l="1"/>
  <c r="AH158" i="15"/>
  <c r="D159" i="15" s="1"/>
  <c r="AL158" i="15"/>
  <c r="AK158" i="15"/>
  <c r="AJ158" i="15"/>
  <c r="AK153" i="4"/>
  <c r="AH152" i="4"/>
  <c r="D153" i="4" s="1"/>
  <c r="B153" i="4"/>
  <c r="AL153" i="4"/>
  <c r="O159" i="15"/>
  <c r="O154" i="4"/>
  <c r="L159" i="15" l="1"/>
  <c r="M159" i="15" s="1"/>
  <c r="U159" i="15"/>
  <c r="V159" i="15" s="1"/>
  <c r="I159" i="15"/>
  <c r="L153" i="4"/>
  <c r="U153" i="4" s="1"/>
  <c r="V153" i="4" s="1"/>
  <c r="I153" i="4"/>
  <c r="E159" i="15"/>
  <c r="E153" i="4"/>
  <c r="F153" i="4" l="1"/>
  <c r="M153" i="4"/>
  <c r="N153" i="4" s="1"/>
  <c r="F159" i="15"/>
  <c r="Y159" i="15"/>
  <c r="W159" i="15"/>
  <c r="P159" i="15"/>
  <c r="N159" i="15"/>
  <c r="Y153" i="4"/>
  <c r="W153" i="4"/>
  <c r="R159" i="15"/>
  <c r="Z159" i="15"/>
  <c r="Z153" i="4"/>
  <c r="X153" i="4" l="1"/>
  <c r="AA153" i="4" s="1"/>
  <c r="AB153" i="4" s="1"/>
  <c r="P153" i="4"/>
  <c r="X159" i="15"/>
  <c r="AA159" i="15" s="1"/>
  <c r="AB159" i="15" s="1"/>
  <c r="Q159" i="15"/>
  <c r="S159" i="15" s="1"/>
  <c r="G159" i="15"/>
  <c r="Q153" i="4"/>
  <c r="G153" i="4"/>
  <c r="H160" i="15"/>
  <c r="AC159" i="15"/>
  <c r="R153" i="4"/>
  <c r="S153" i="4" l="1"/>
  <c r="J160" i="15"/>
  <c r="AG159" i="15"/>
  <c r="C160" i="15" s="1"/>
  <c r="AI159" i="15"/>
  <c r="AD159" i="15"/>
  <c r="AE159" i="15" s="1"/>
  <c r="AF159" i="15"/>
  <c r="T159" i="15"/>
  <c r="K160" i="15"/>
  <c r="AC153" i="4"/>
  <c r="H154" i="4"/>
  <c r="AD153" i="4" l="1"/>
  <c r="AE153" i="4" s="1"/>
  <c r="AF153" i="4"/>
  <c r="B154" i="4" s="1"/>
  <c r="AG153" i="4"/>
  <c r="C154" i="4" s="1"/>
  <c r="AI153" i="4"/>
  <c r="AJ153" i="4" s="1"/>
  <c r="K154" i="4"/>
  <c r="T153" i="4"/>
  <c r="AL159" i="15"/>
  <c r="AJ159" i="15"/>
  <c r="AK159" i="15"/>
  <c r="B160" i="15"/>
  <c r="AH159" i="15"/>
  <c r="D160" i="15" s="1"/>
  <c r="O160" i="15"/>
  <c r="O155" i="4"/>
  <c r="AL154" i="4" l="1"/>
  <c r="AH153" i="4"/>
  <c r="D154" i="4" s="1"/>
  <c r="L154" i="4" s="1"/>
  <c r="U154" i="4" s="1"/>
  <c r="V154" i="4" s="1"/>
  <c r="AK154" i="4"/>
  <c r="I160" i="15"/>
  <c r="U160" i="15"/>
  <c r="V160" i="15" s="1"/>
  <c r="L160" i="15"/>
  <c r="M160" i="15" s="1"/>
  <c r="I154" i="4"/>
  <c r="E160" i="15"/>
  <c r="E154" i="4"/>
  <c r="F154" i="4" l="1"/>
  <c r="F160" i="15"/>
  <c r="P160" i="15"/>
  <c r="N160" i="15"/>
  <c r="Y160" i="15"/>
  <c r="W160" i="15"/>
  <c r="Y154" i="4"/>
  <c r="W154" i="4"/>
  <c r="M154" i="4"/>
  <c r="Z160" i="15"/>
  <c r="R160" i="15"/>
  <c r="Z154" i="4"/>
  <c r="X154" i="4" l="1"/>
  <c r="AA154" i="4" s="1"/>
  <c r="AB154" i="4" s="1"/>
  <c r="X160" i="15"/>
  <c r="AA160" i="15" s="1"/>
  <c r="AB160" i="15" s="1"/>
  <c r="Q160" i="15"/>
  <c r="S160" i="15" s="1"/>
  <c r="G160" i="15"/>
  <c r="P154" i="4"/>
  <c r="N154" i="4"/>
  <c r="AC160" i="15"/>
  <c r="H161" i="15"/>
  <c r="R154" i="4"/>
  <c r="J161" i="15" l="1"/>
  <c r="AD160" i="15"/>
  <c r="AE160" i="15" s="1"/>
  <c r="AG160" i="15"/>
  <c r="C161" i="15" s="1"/>
  <c r="AF160" i="15"/>
  <c r="AI160" i="15"/>
  <c r="T160" i="15"/>
  <c r="K161" i="15"/>
  <c r="Q154" i="4"/>
  <c r="S154" i="4" s="1"/>
  <c r="G154" i="4"/>
  <c r="H155" i="4"/>
  <c r="AC154" i="4"/>
  <c r="AH160" i="15" l="1"/>
  <c r="D161" i="15" s="1"/>
  <c r="B161" i="15"/>
  <c r="AK160" i="15"/>
  <c r="AJ160" i="15"/>
  <c r="AL160" i="15"/>
  <c r="K155" i="4"/>
  <c r="AG154" i="4"/>
  <c r="C155" i="4" s="1"/>
  <c r="AD154" i="4"/>
  <c r="AE154" i="4" s="1"/>
  <c r="AI154" i="4"/>
  <c r="AJ154" i="4" s="1"/>
  <c r="AF154" i="4"/>
  <c r="T154" i="4"/>
  <c r="O161" i="15"/>
  <c r="I161" i="15" l="1"/>
  <c r="U161" i="15"/>
  <c r="V161" i="15" s="1"/>
  <c r="L161" i="15"/>
  <c r="M161" i="15" s="1"/>
  <c r="AL155" i="4"/>
  <c r="AH154" i="4"/>
  <c r="D155" i="4" s="1"/>
  <c r="B155" i="4"/>
  <c r="AK155" i="4"/>
  <c r="E161" i="15"/>
  <c r="O156" i="4"/>
  <c r="F161" i="15" l="1"/>
  <c r="Y161" i="15"/>
  <c r="W161" i="15"/>
  <c r="N161" i="15"/>
  <c r="Q161" i="15" s="1"/>
  <c r="P161" i="15"/>
  <c r="I155" i="4"/>
  <c r="L155" i="4"/>
  <c r="U155" i="4" s="1"/>
  <c r="V155" i="4" s="1"/>
  <c r="Z161" i="15"/>
  <c r="R161" i="15"/>
  <c r="E155" i="4"/>
  <c r="F155" i="4" l="1"/>
  <c r="X161" i="15"/>
  <c r="AA161" i="15" s="1"/>
  <c r="AB161" i="15" s="1"/>
  <c r="S161" i="15"/>
  <c r="G161" i="15"/>
  <c r="M155" i="4"/>
  <c r="W155" i="4"/>
  <c r="Y155" i="4"/>
  <c r="AC161" i="15"/>
  <c r="H162" i="15"/>
  <c r="Z155" i="4"/>
  <c r="X155" i="4" l="1"/>
  <c r="AA155" i="4" s="1"/>
  <c r="AB155" i="4" s="1"/>
  <c r="J162" i="15"/>
  <c r="AF161" i="15"/>
  <c r="AI161" i="15"/>
  <c r="AD161" i="15"/>
  <c r="AE161" i="15" s="1"/>
  <c r="AG161" i="15"/>
  <c r="C162" i="15" s="1"/>
  <c r="T161" i="15"/>
  <c r="K162" i="15"/>
  <c r="P155" i="4"/>
  <c r="N155" i="4"/>
  <c r="R155" i="4"/>
  <c r="AL161" i="15" l="1"/>
  <c r="AJ161" i="15"/>
  <c r="AK161" i="15"/>
  <c r="AH161" i="15"/>
  <c r="D162" i="15" s="1"/>
  <c r="B162" i="15"/>
  <c r="Q155" i="4"/>
  <c r="S155" i="4" s="1"/>
  <c r="G155" i="4"/>
  <c r="O162" i="15"/>
  <c r="AC155" i="4"/>
  <c r="H156" i="4"/>
  <c r="L162" i="15" l="1"/>
  <c r="M162" i="15" s="1"/>
  <c r="U162" i="15"/>
  <c r="V162" i="15" s="1"/>
  <c r="I162" i="15"/>
  <c r="K156" i="4"/>
  <c r="AD155" i="4"/>
  <c r="AE155" i="4" s="1"/>
  <c r="AI155" i="4"/>
  <c r="AJ155" i="4" s="1"/>
  <c r="AG155" i="4"/>
  <c r="C156" i="4" s="1"/>
  <c r="AF155" i="4"/>
  <c r="T155" i="4"/>
  <c r="E162" i="15"/>
  <c r="F162" i="15" l="1"/>
  <c r="Y162" i="15"/>
  <c r="W162" i="15"/>
  <c r="N162" i="15"/>
  <c r="P162" i="15"/>
  <c r="AK156" i="4"/>
  <c r="AL156" i="4"/>
  <c r="AH155" i="4"/>
  <c r="D156" i="4" s="1"/>
  <c r="B156" i="4"/>
  <c r="Z162" i="15"/>
  <c r="R162" i="15"/>
  <c r="O157" i="4"/>
  <c r="X162" i="15" l="1"/>
  <c r="AA162" i="15" s="1"/>
  <c r="AB162" i="15" s="1"/>
  <c r="Q162" i="15"/>
  <c r="S162" i="15" s="1"/>
  <c r="G162" i="15"/>
  <c r="I156" i="4"/>
  <c r="L156" i="4"/>
  <c r="U156" i="4" s="1"/>
  <c r="V156" i="4" s="1"/>
  <c r="AC162" i="15"/>
  <c r="H163" i="15"/>
  <c r="E156" i="4"/>
  <c r="F156" i="4" l="1"/>
  <c r="J163" i="15"/>
  <c r="AG162" i="15"/>
  <c r="C163" i="15" s="1"/>
  <c r="AF162" i="15"/>
  <c r="AI162" i="15"/>
  <c r="AD162" i="15"/>
  <c r="AE162" i="15" s="1"/>
  <c r="K163" i="15"/>
  <c r="T162" i="15"/>
  <c r="M156" i="4"/>
  <c r="N156" i="4" s="1"/>
  <c r="W156" i="4"/>
  <c r="Y156" i="4"/>
  <c r="Z156" i="4"/>
  <c r="X156" i="4" l="1"/>
  <c r="AA156" i="4" s="1"/>
  <c r="AB156" i="4" s="1"/>
  <c r="AL162" i="15"/>
  <c r="AK162" i="15"/>
  <c r="AJ162" i="15"/>
  <c r="AH162" i="15"/>
  <c r="D163" i="15" s="1"/>
  <c r="B163" i="15"/>
  <c r="P156" i="4"/>
  <c r="Q156" i="4"/>
  <c r="G156" i="4"/>
  <c r="O163" i="15"/>
  <c r="R156" i="4"/>
  <c r="U163" i="15" l="1"/>
  <c r="V163" i="15" s="1"/>
  <c r="L163" i="15"/>
  <c r="M163" i="15" s="1"/>
  <c r="I163" i="15"/>
  <c r="S156" i="4"/>
  <c r="E163" i="15"/>
  <c r="AC156" i="4"/>
  <c r="H157" i="4"/>
  <c r="F163" i="15" l="1"/>
  <c r="N163" i="15"/>
  <c r="P163" i="15"/>
  <c r="Y163" i="15"/>
  <c r="W163" i="15"/>
  <c r="X163" i="15" s="1"/>
  <c r="K157" i="4"/>
  <c r="AI156" i="4"/>
  <c r="AJ156" i="4" s="1"/>
  <c r="AF156" i="4"/>
  <c r="B157" i="4" s="1"/>
  <c r="AG156" i="4"/>
  <c r="C157" i="4" s="1"/>
  <c r="AD156" i="4"/>
  <c r="AE156" i="4" s="1"/>
  <c r="T156" i="4"/>
  <c r="R163" i="15"/>
  <c r="Z163" i="15"/>
  <c r="O158" i="4"/>
  <c r="Q163" i="15" l="1"/>
  <c r="S163" i="15" s="1"/>
  <c r="AA163" i="15"/>
  <c r="AB163" i="15" s="1"/>
  <c r="G163" i="15"/>
  <c r="AK157" i="4"/>
  <c r="AL157" i="4"/>
  <c r="AH156" i="4"/>
  <c r="D157" i="4" s="1"/>
  <c r="L157" i="4" s="1"/>
  <c r="U157" i="4" s="1"/>
  <c r="V157" i="4" s="1"/>
  <c r="I157" i="4"/>
  <c r="H164" i="15"/>
  <c r="AC163" i="15"/>
  <c r="E157" i="4"/>
  <c r="F157" i="4" l="1"/>
  <c r="J164" i="15"/>
  <c r="AI163" i="15"/>
  <c r="AG163" i="15"/>
  <c r="C164" i="15" s="1"/>
  <c r="AD163" i="15"/>
  <c r="AE163" i="15" s="1"/>
  <c r="AF163" i="15"/>
  <c r="T163" i="15"/>
  <c r="K164" i="15"/>
  <c r="W157" i="4"/>
  <c r="Y157" i="4"/>
  <c r="M157" i="4"/>
  <c r="Z157" i="4"/>
  <c r="X157" i="4" l="1"/>
  <c r="AA157" i="4" s="1"/>
  <c r="AB157" i="4" s="1"/>
  <c r="AL163" i="15"/>
  <c r="AJ163" i="15"/>
  <c r="AK163" i="15"/>
  <c r="AH163" i="15"/>
  <c r="D164" i="15" s="1"/>
  <c r="B164" i="15"/>
  <c r="N157" i="4"/>
  <c r="P157" i="4"/>
  <c r="O164" i="15"/>
  <c r="R157" i="4"/>
  <c r="L164" i="15" l="1"/>
  <c r="M164" i="15" s="1"/>
  <c r="U164" i="15"/>
  <c r="V164" i="15" s="1"/>
  <c r="I164" i="15"/>
  <c r="Q157" i="4"/>
  <c r="S157" i="4" s="1"/>
  <c r="G157" i="4"/>
  <c r="E164" i="15"/>
  <c r="H158" i="4"/>
  <c r="AC157" i="4"/>
  <c r="F164" i="15" l="1"/>
  <c r="W164" i="15"/>
  <c r="Y164" i="15"/>
  <c r="P164" i="15"/>
  <c r="N164" i="15"/>
  <c r="K158" i="4"/>
  <c r="AD157" i="4"/>
  <c r="AE157" i="4" s="1"/>
  <c r="AI157" i="4"/>
  <c r="AJ157" i="4" s="1"/>
  <c r="AG157" i="4"/>
  <c r="C158" i="4" s="1"/>
  <c r="AF157" i="4"/>
  <c r="T157" i="4"/>
  <c r="R164" i="15"/>
  <c r="Z164" i="15"/>
  <c r="X164" i="15" l="1"/>
  <c r="AA164" i="15" s="1"/>
  <c r="AB164" i="15" s="1"/>
  <c r="Q164" i="15"/>
  <c r="S164" i="15" s="1"/>
  <c r="G164" i="15"/>
  <c r="B158" i="4"/>
  <c r="AH157" i="4"/>
  <c r="D158" i="4" s="1"/>
  <c r="AK158" i="4"/>
  <c r="AL158" i="4"/>
  <c r="AC164" i="15"/>
  <c r="H165" i="15"/>
  <c r="O159" i="4"/>
  <c r="J165" i="15" l="1"/>
  <c r="AI164" i="15"/>
  <c r="AG164" i="15"/>
  <c r="C165" i="15" s="1"/>
  <c r="AF164" i="15"/>
  <c r="AD164" i="15"/>
  <c r="AE164" i="15" s="1"/>
  <c r="T164" i="15"/>
  <c r="K165" i="15"/>
  <c r="I158" i="4"/>
  <c r="L158" i="4"/>
  <c r="U158" i="4" s="1"/>
  <c r="V158" i="4" s="1"/>
  <c r="E158" i="4"/>
  <c r="F158" i="4" l="1"/>
  <c r="AH164" i="15"/>
  <c r="D165" i="15" s="1"/>
  <c r="B165" i="15"/>
  <c r="AL164" i="15"/>
  <c r="AJ164" i="15"/>
  <c r="AK164" i="15"/>
  <c r="W158" i="4"/>
  <c r="Y158" i="4"/>
  <c r="M158" i="4"/>
  <c r="O165" i="15"/>
  <c r="Z158" i="4"/>
  <c r="X158" i="4" l="1"/>
  <c r="AA158" i="4" s="1"/>
  <c r="AB158" i="4" s="1"/>
  <c r="I165" i="15"/>
  <c r="L165" i="15"/>
  <c r="M165" i="15" s="1"/>
  <c r="U165" i="15"/>
  <c r="V165" i="15" s="1"/>
  <c r="P158" i="4"/>
  <c r="N158" i="4"/>
  <c r="Q158" i="4" s="1"/>
  <c r="E165" i="15"/>
  <c r="R158" i="4"/>
  <c r="F165" i="15" l="1"/>
  <c r="Y165" i="15"/>
  <c r="W165" i="15"/>
  <c r="N165" i="15"/>
  <c r="P165" i="15"/>
  <c r="S158" i="4"/>
  <c r="G158" i="4"/>
  <c r="R165" i="15"/>
  <c r="Z165" i="15"/>
  <c r="H159" i="4"/>
  <c r="AC158" i="4"/>
  <c r="X165" i="15" l="1"/>
  <c r="AA165" i="15" s="1"/>
  <c r="AB165" i="15" s="1"/>
  <c r="Q165" i="15"/>
  <c r="S165" i="15" s="1"/>
  <c r="G165" i="15"/>
  <c r="K159" i="4"/>
  <c r="AI158" i="4"/>
  <c r="AJ158" i="4" s="1"/>
  <c r="AD158" i="4"/>
  <c r="AE158" i="4" s="1"/>
  <c r="AG158" i="4"/>
  <c r="C159" i="4" s="1"/>
  <c r="AF158" i="4"/>
  <c r="T158" i="4"/>
  <c r="H166" i="15"/>
  <c r="AC165" i="15"/>
  <c r="J166" i="15" l="1"/>
  <c r="AI165" i="15"/>
  <c r="AD165" i="15"/>
  <c r="AE165" i="15" s="1"/>
  <c r="AG165" i="15"/>
  <c r="C166" i="15" s="1"/>
  <c r="AF165" i="15"/>
  <c r="T165" i="15"/>
  <c r="K166" i="15"/>
  <c r="AL159" i="4"/>
  <c r="B159" i="4"/>
  <c r="AH158" i="4"/>
  <c r="D159" i="4" s="1"/>
  <c r="AK159" i="4"/>
  <c r="O160" i="4"/>
  <c r="AK165" i="15" l="1"/>
  <c r="AL165" i="15"/>
  <c r="AJ165" i="15"/>
  <c r="B166" i="15"/>
  <c r="AH165" i="15"/>
  <c r="D166" i="15" s="1"/>
  <c r="L159" i="4"/>
  <c r="U159" i="4" s="1"/>
  <c r="V159" i="4" s="1"/>
  <c r="I159" i="4"/>
  <c r="O166" i="15"/>
  <c r="E159" i="4"/>
  <c r="F159" i="4" l="1"/>
  <c r="I166" i="15"/>
  <c r="U166" i="15"/>
  <c r="V166" i="15" s="1"/>
  <c r="L166" i="15"/>
  <c r="M166" i="15" s="1"/>
  <c r="W159" i="4"/>
  <c r="Y159" i="4"/>
  <c r="M159" i="4"/>
  <c r="E166" i="15"/>
  <c r="Z159" i="4"/>
  <c r="X159" i="4" l="1"/>
  <c r="AA159" i="4" s="1"/>
  <c r="AB159" i="4" s="1"/>
  <c r="F166" i="15"/>
  <c r="N166" i="15"/>
  <c r="P166" i="15"/>
  <c r="Y166" i="15"/>
  <c r="W166" i="15"/>
  <c r="X166" i="15" s="1"/>
  <c r="P159" i="4"/>
  <c r="N159" i="4"/>
  <c r="Z166" i="15"/>
  <c r="R166" i="15"/>
  <c r="R159" i="4"/>
  <c r="G166" i="15" l="1"/>
  <c r="Q166" i="15"/>
  <c r="S166" i="15" s="1"/>
  <c r="AA166" i="15"/>
  <c r="AB166" i="15" s="1"/>
  <c r="G159" i="4"/>
  <c r="Q159" i="4"/>
  <c r="S159" i="4" s="1"/>
  <c r="AC166" i="15"/>
  <c r="H167" i="15"/>
  <c r="H160" i="4"/>
  <c r="AC159" i="4"/>
  <c r="J167" i="15" l="1"/>
  <c r="AF166" i="15"/>
  <c r="AG166" i="15"/>
  <c r="C167" i="15" s="1"/>
  <c r="AI166" i="15"/>
  <c r="AD166" i="15"/>
  <c r="AE166" i="15" s="1"/>
  <c r="T166" i="15"/>
  <c r="K167" i="15"/>
  <c r="K160" i="4"/>
  <c r="AI159" i="4"/>
  <c r="AJ159" i="4" s="1"/>
  <c r="AD159" i="4"/>
  <c r="AE159" i="4" s="1"/>
  <c r="AG159" i="4"/>
  <c r="C160" i="4" s="1"/>
  <c r="AF159" i="4"/>
  <c r="T159" i="4"/>
  <c r="AK166" i="15" l="1"/>
  <c r="AL166" i="15"/>
  <c r="AJ166" i="15"/>
  <c r="AH166" i="15"/>
  <c r="D167" i="15" s="1"/>
  <c r="B167" i="15"/>
  <c r="AL160" i="4"/>
  <c r="AK160" i="4"/>
  <c r="B160" i="4"/>
  <c r="AH159" i="4"/>
  <c r="D160" i="4" s="1"/>
  <c r="O167" i="15"/>
  <c r="O161" i="4"/>
  <c r="U167" i="15" l="1"/>
  <c r="V167" i="15" s="1"/>
  <c r="L167" i="15"/>
  <c r="M167" i="15" s="1"/>
  <c r="I167" i="15"/>
  <c r="I160" i="4"/>
  <c r="L160" i="4"/>
  <c r="U160" i="4" s="1"/>
  <c r="V160" i="4" s="1"/>
  <c r="E167" i="15"/>
  <c r="E160" i="4"/>
  <c r="F160" i="4" l="1"/>
  <c r="F167" i="15"/>
  <c r="N167" i="15"/>
  <c r="P167" i="15"/>
  <c r="W167" i="15"/>
  <c r="Y167" i="15"/>
  <c r="W160" i="4"/>
  <c r="Y160" i="4"/>
  <c r="M160" i="4"/>
  <c r="Z167" i="15"/>
  <c r="R167" i="15"/>
  <c r="Z160" i="4"/>
  <c r="X160" i="4" l="1"/>
  <c r="AA160" i="4" s="1"/>
  <c r="AB160" i="4" s="1"/>
  <c r="X167" i="15"/>
  <c r="AA167" i="15" s="1"/>
  <c r="AB167" i="15" s="1"/>
  <c r="Q167" i="15"/>
  <c r="S167" i="15" s="1"/>
  <c r="G167" i="15"/>
  <c r="P160" i="4"/>
  <c r="N160" i="4"/>
  <c r="Q160" i="4" s="1"/>
  <c r="AC167" i="15"/>
  <c r="H168" i="15"/>
  <c r="R160" i="4"/>
  <c r="J168" i="15" l="1"/>
  <c r="AF167" i="15"/>
  <c r="AI167" i="15"/>
  <c r="AG167" i="15"/>
  <c r="C168" i="15" s="1"/>
  <c r="AD167" i="15"/>
  <c r="AE167" i="15" s="1"/>
  <c r="T167" i="15"/>
  <c r="K168" i="15"/>
  <c r="S160" i="4"/>
  <c r="G160" i="4"/>
  <c r="AC160" i="4"/>
  <c r="H161" i="4"/>
  <c r="AK167" i="15" l="1"/>
  <c r="AJ167" i="15"/>
  <c r="AL167" i="15"/>
  <c r="B168" i="15"/>
  <c r="AH167" i="15"/>
  <c r="D168" i="15" s="1"/>
  <c r="K161" i="4"/>
  <c r="AI160" i="4"/>
  <c r="AJ160" i="4" s="1"/>
  <c r="AD160" i="4"/>
  <c r="AE160" i="4" s="1"/>
  <c r="AG160" i="4"/>
  <c r="C161" i="4" s="1"/>
  <c r="AF160" i="4"/>
  <c r="T160" i="4"/>
  <c r="O168" i="15"/>
  <c r="I168" i="15" l="1"/>
  <c r="U168" i="15"/>
  <c r="V168" i="15" s="1"/>
  <c r="L168" i="15"/>
  <c r="M168" i="15" s="1"/>
  <c r="AK161" i="4"/>
  <c r="AL161" i="4"/>
  <c r="B161" i="4"/>
  <c r="AH160" i="4"/>
  <c r="D161" i="4" s="1"/>
  <c r="E168" i="15"/>
  <c r="O162" i="4"/>
  <c r="F168" i="15" l="1"/>
  <c r="N168" i="15"/>
  <c r="P168" i="15"/>
  <c r="Y168" i="15"/>
  <c r="W168" i="15"/>
  <c r="X168" i="15" s="1"/>
  <c r="L161" i="4"/>
  <c r="U161" i="4" s="1"/>
  <c r="V161" i="4" s="1"/>
  <c r="I161" i="4"/>
  <c r="R168" i="15"/>
  <c r="Z168" i="15"/>
  <c r="E161" i="4"/>
  <c r="F161" i="4" l="1"/>
  <c r="Q168" i="15"/>
  <c r="S168" i="15" s="1"/>
  <c r="AA168" i="15"/>
  <c r="AB168" i="15" s="1"/>
  <c r="G168" i="15"/>
  <c r="Y161" i="4"/>
  <c r="W161" i="4"/>
  <c r="M161" i="4"/>
  <c r="AC168" i="15"/>
  <c r="H169" i="15"/>
  <c r="Z161" i="4"/>
  <c r="X161" i="4" l="1"/>
  <c r="AA161" i="4" s="1"/>
  <c r="AB161" i="4" s="1"/>
  <c r="J169" i="15"/>
  <c r="AI168" i="15"/>
  <c r="AD168" i="15"/>
  <c r="AE168" i="15" s="1"/>
  <c r="AG168" i="15"/>
  <c r="C169" i="15" s="1"/>
  <c r="AF168" i="15"/>
  <c r="K169" i="15"/>
  <c r="T168" i="15"/>
  <c r="N161" i="4"/>
  <c r="Q161" i="4" s="1"/>
  <c r="P161" i="4"/>
  <c r="R161" i="4"/>
  <c r="AK168" i="15" l="1"/>
  <c r="AJ168" i="15"/>
  <c r="AL168" i="15"/>
  <c r="AH168" i="15"/>
  <c r="D169" i="15" s="1"/>
  <c r="B169" i="15"/>
  <c r="G161" i="4"/>
  <c r="S161" i="4"/>
  <c r="T161" i="4" s="1"/>
  <c r="O169" i="15"/>
  <c r="H162" i="4"/>
  <c r="AC161" i="4"/>
  <c r="L169" i="15" l="1"/>
  <c r="M169" i="15" s="1"/>
  <c r="U169" i="15"/>
  <c r="V169" i="15" s="1"/>
  <c r="I169" i="15"/>
  <c r="K162" i="4"/>
  <c r="AG161" i="4"/>
  <c r="C162" i="4" s="1"/>
  <c r="AI161" i="4"/>
  <c r="AJ161" i="4" s="1"/>
  <c r="AD161" i="4"/>
  <c r="AE161" i="4" s="1"/>
  <c r="AF161" i="4"/>
  <c r="E169" i="15"/>
  <c r="F169" i="15" l="1"/>
  <c r="Y169" i="15"/>
  <c r="W169" i="15"/>
  <c r="N169" i="15"/>
  <c r="P169" i="15"/>
  <c r="AL162" i="4"/>
  <c r="AH161" i="4"/>
  <c r="D162" i="4" s="1"/>
  <c r="AK162" i="4"/>
  <c r="B162" i="4"/>
  <c r="R169" i="15"/>
  <c r="Z169" i="15"/>
  <c r="O163" i="4"/>
  <c r="X169" i="15" l="1"/>
  <c r="AA169" i="15" s="1"/>
  <c r="AB169" i="15" s="1"/>
  <c r="Q169" i="15"/>
  <c r="S169" i="15" s="1"/>
  <c r="G169" i="15"/>
  <c r="L162" i="4"/>
  <c r="U162" i="4" s="1"/>
  <c r="V162" i="4" s="1"/>
  <c r="Y162" i="4" s="1"/>
  <c r="I162" i="4"/>
  <c r="AC169" i="15"/>
  <c r="H170" i="15"/>
  <c r="Z162" i="4"/>
  <c r="E162" i="4"/>
  <c r="F162" i="4" l="1"/>
  <c r="M162" i="4"/>
  <c r="P162" i="4" s="1"/>
  <c r="J170" i="15"/>
  <c r="AG169" i="15"/>
  <c r="C170" i="15" s="1"/>
  <c r="AI169" i="15"/>
  <c r="AF169" i="15"/>
  <c r="AD169" i="15"/>
  <c r="AE169" i="15" s="1"/>
  <c r="K170" i="15"/>
  <c r="T169" i="15"/>
  <c r="W162" i="4"/>
  <c r="R162" i="4"/>
  <c r="X162" i="4" l="1"/>
  <c r="AA162" i="4" s="1"/>
  <c r="AB162" i="4" s="1"/>
  <c r="N162" i="4"/>
  <c r="G162" i="4" s="1"/>
  <c r="AH169" i="15"/>
  <c r="D170" i="15" s="1"/>
  <c r="B170" i="15"/>
  <c r="AJ169" i="15"/>
  <c r="AL169" i="15"/>
  <c r="AK169" i="15"/>
  <c r="O170" i="15"/>
  <c r="Q162" i="4" l="1"/>
  <c r="S162" i="4" s="1"/>
  <c r="I170" i="15"/>
  <c r="L170" i="15"/>
  <c r="M170" i="15" s="1"/>
  <c r="U170" i="15"/>
  <c r="V170" i="15" s="1"/>
  <c r="E170" i="15"/>
  <c r="AC162" i="4"/>
  <c r="H163" i="4"/>
  <c r="AG162" i="4" l="1"/>
  <c r="C163" i="4" s="1"/>
  <c r="AD162" i="4"/>
  <c r="AE162" i="4" s="1"/>
  <c r="AF162" i="4"/>
  <c r="B163" i="4" s="1"/>
  <c r="AI162" i="4"/>
  <c r="AJ162" i="4" s="1"/>
  <c r="K163" i="4"/>
  <c r="T162" i="4"/>
  <c r="F170" i="15"/>
  <c r="W170" i="15"/>
  <c r="Y170" i="15"/>
  <c r="N170" i="15"/>
  <c r="P170" i="15"/>
  <c r="R170" i="15"/>
  <c r="Z170" i="15"/>
  <c r="O164" i="4"/>
  <c r="AK163" i="4" l="1"/>
  <c r="I163" i="4"/>
  <c r="X170" i="15"/>
  <c r="AA170" i="15" s="1"/>
  <c r="AB170" i="15" s="1"/>
  <c r="AH162" i="4"/>
  <c r="D163" i="4" s="1"/>
  <c r="L163" i="4" s="1"/>
  <c r="U163" i="4" s="1"/>
  <c r="V163" i="4" s="1"/>
  <c r="AL163" i="4"/>
  <c r="Q170" i="15"/>
  <c r="S170" i="15" s="1"/>
  <c r="G170" i="15"/>
  <c r="H171" i="15"/>
  <c r="AC170" i="15"/>
  <c r="E163" i="4"/>
  <c r="F163" i="4" l="1"/>
  <c r="J171" i="15"/>
  <c r="AG170" i="15"/>
  <c r="C171" i="15" s="1"/>
  <c r="AI170" i="15"/>
  <c r="AD170" i="15"/>
  <c r="AE170" i="15" s="1"/>
  <c r="AF170" i="15"/>
  <c r="K171" i="15"/>
  <c r="T170" i="15"/>
  <c r="Y163" i="4"/>
  <c r="W163" i="4"/>
  <c r="M163" i="4"/>
  <c r="Z163" i="4"/>
  <c r="X163" i="4" l="1"/>
  <c r="AA163" i="4" s="1"/>
  <c r="AB163" i="4" s="1"/>
  <c r="AJ170" i="15"/>
  <c r="AK170" i="15"/>
  <c r="AL170" i="15"/>
  <c r="B171" i="15"/>
  <c r="AH170" i="15"/>
  <c r="D171" i="15" s="1"/>
  <c r="N163" i="4"/>
  <c r="Q163" i="4" s="1"/>
  <c r="P163" i="4"/>
  <c r="O171" i="15"/>
  <c r="R163" i="4"/>
  <c r="I171" i="15" l="1"/>
  <c r="U171" i="15"/>
  <c r="V171" i="15" s="1"/>
  <c r="L171" i="15"/>
  <c r="M171" i="15" s="1"/>
  <c r="G163" i="4"/>
  <c r="S163" i="4"/>
  <c r="T163" i="4" s="1"/>
  <c r="E171" i="15"/>
  <c r="AC163" i="4"/>
  <c r="H164" i="4"/>
  <c r="F171" i="15" l="1"/>
  <c r="W171" i="15"/>
  <c r="Y171" i="15"/>
  <c r="N171" i="15"/>
  <c r="P171" i="15"/>
  <c r="K164" i="4"/>
  <c r="AD163" i="4"/>
  <c r="AE163" i="4" s="1"/>
  <c r="AI163" i="4"/>
  <c r="AJ163" i="4" s="1"/>
  <c r="AF163" i="4"/>
  <c r="B164" i="4" s="1"/>
  <c r="AG163" i="4"/>
  <c r="C164" i="4" s="1"/>
  <c r="R171" i="15"/>
  <c r="Z171" i="15"/>
  <c r="O165" i="4"/>
  <c r="X171" i="15" l="1"/>
  <c r="AA171" i="15" s="1"/>
  <c r="AB171" i="15" s="1"/>
  <c r="Q171" i="15"/>
  <c r="S171" i="15" s="1"/>
  <c r="T171" i="15" s="1"/>
  <c r="G171" i="15"/>
  <c r="AL164" i="4"/>
  <c r="AK164" i="4"/>
  <c r="I164" i="4"/>
  <c r="AH163" i="4"/>
  <c r="D164" i="4" s="1"/>
  <c r="H172" i="15"/>
  <c r="AC171" i="15"/>
  <c r="E164" i="4"/>
  <c r="F164" i="4" l="1"/>
  <c r="J172" i="15"/>
  <c r="AD171" i="15"/>
  <c r="AE171" i="15" s="1"/>
  <c r="AF171" i="15"/>
  <c r="AG171" i="15"/>
  <c r="C172" i="15" s="1"/>
  <c r="AI171" i="15"/>
  <c r="K172" i="15"/>
  <c r="L164" i="4"/>
  <c r="U164" i="4" s="1"/>
  <c r="V164" i="4" s="1"/>
  <c r="B172" i="15" l="1"/>
  <c r="AH171" i="15"/>
  <c r="D172" i="15" s="1"/>
  <c r="AK171" i="15"/>
  <c r="AL171" i="15"/>
  <c r="AJ171" i="15"/>
  <c r="M164" i="4"/>
  <c r="P164" i="4" s="1"/>
  <c r="Y164" i="4"/>
  <c r="W164" i="4"/>
  <c r="X164" i="4" s="1"/>
  <c r="O172" i="15"/>
  <c r="R164" i="4"/>
  <c r="Z164" i="4"/>
  <c r="U172" i="15" l="1"/>
  <c r="V172" i="15" s="1"/>
  <c r="L172" i="15"/>
  <c r="M172" i="15" s="1"/>
  <c r="I172" i="15"/>
  <c r="N164" i="4"/>
  <c r="G164" i="4" s="1"/>
  <c r="AA164" i="4"/>
  <c r="AB164" i="4" s="1"/>
  <c r="E172" i="15"/>
  <c r="Q164" i="4" l="1"/>
  <c r="S164" i="4" s="1"/>
  <c r="T164" i="4" s="1"/>
  <c r="F172" i="15"/>
  <c r="P172" i="15"/>
  <c r="N172" i="15"/>
  <c r="Y172" i="15"/>
  <c r="W172" i="15"/>
  <c r="Z172" i="15"/>
  <c r="R172" i="15"/>
  <c r="AC164" i="4"/>
  <c r="H165" i="4"/>
  <c r="X172" i="15" l="1"/>
  <c r="AA172" i="15" s="1"/>
  <c r="AB172" i="15" s="1"/>
  <c r="AD164" i="4"/>
  <c r="AE164" i="4" s="1"/>
  <c r="AF164" i="4"/>
  <c r="B165" i="4" s="1"/>
  <c r="AG164" i="4"/>
  <c r="C165" i="4" s="1"/>
  <c r="AI164" i="4"/>
  <c r="AJ164" i="4" s="1"/>
  <c r="K165" i="4"/>
  <c r="Q172" i="15"/>
  <c r="S172" i="15" s="1"/>
  <c r="G172" i="15"/>
  <c r="H173" i="15"/>
  <c r="AC172" i="15"/>
  <c r="O166" i="4"/>
  <c r="AL165" i="4" l="1"/>
  <c r="AH164" i="4"/>
  <c r="D165" i="4" s="1"/>
  <c r="L165" i="4" s="1"/>
  <c r="U165" i="4" s="1"/>
  <c r="V165" i="4" s="1"/>
  <c r="W165" i="4" s="1"/>
  <c r="AK165" i="4"/>
  <c r="J173" i="15"/>
  <c r="AI172" i="15"/>
  <c r="AF172" i="15"/>
  <c r="AD172" i="15"/>
  <c r="AE172" i="15" s="1"/>
  <c r="AG172" i="15"/>
  <c r="C173" i="15" s="1"/>
  <c r="T172" i="15"/>
  <c r="K173" i="15"/>
  <c r="I165" i="4"/>
  <c r="E165" i="4"/>
  <c r="F165" i="4" l="1"/>
  <c r="X165" i="4" s="1"/>
  <c r="M165" i="4"/>
  <c r="P165" i="4" s="1"/>
  <c r="Y165" i="4"/>
  <c r="B173" i="15"/>
  <c r="AH172" i="15"/>
  <c r="D173" i="15" s="1"/>
  <c r="AJ172" i="15"/>
  <c r="AK172" i="15"/>
  <c r="AL172" i="15"/>
  <c r="O173" i="15"/>
  <c r="R165" i="4"/>
  <c r="Z165" i="4"/>
  <c r="N165" i="4" l="1"/>
  <c r="Q165" i="4" s="1"/>
  <c r="S165" i="4" s="1"/>
  <c r="T165" i="4" s="1"/>
  <c r="AA165" i="4"/>
  <c r="AB165" i="4" s="1"/>
  <c r="U173" i="15"/>
  <c r="V173" i="15" s="1"/>
  <c r="L173" i="15"/>
  <c r="M173" i="15" s="1"/>
  <c r="I173" i="15"/>
  <c r="E173" i="15"/>
  <c r="H166" i="4"/>
  <c r="AC165" i="4"/>
  <c r="G165" i="4" l="1"/>
  <c r="K166" i="4"/>
  <c r="AD165" i="4"/>
  <c r="AE165" i="4" s="1"/>
  <c r="AG165" i="4"/>
  <c r="C166" i="4" s="1"/>
  <c r="AI165" i="4"/>
  <c r="AJ165" i="4" s="1"/>
  <c r="AF165" i="4"/>
  <c r="B166" i="4" s="1"/>
  <c r="F173" i="15"/>
  <c r="P173" i="15"/>
  <c r="N173" i="15"/>
  <c r="W173" i="15"/>
  <c r="Y173" i="15"/>
  <c r="R173" i="15"/>
  <c r="Z173" i="15"/>
  <c r="O167" i="4"/>
  <c r="X173" i="15" l="1"/>
  <c r="AA173" i="15" s="1"/>
  <c r="AB173" i="15" s="1"/>
  <c r="AL166" i="4"/>
  <c r="AH165" i="4"/>
  <c r="D166" i="4" s="1"/>
  <c r="L166" i="4" s="1"/>
  <c r="U166" i="4" s="1"/>
  <c r="V166" i="4" s="1"/>
  <c r="AK166" i="4"/>
  <c r="Q173" i="15"/>
  <c r="S173" i="15" s="1"/>
  <c r="G173" i="15"/>
  <c r="I166" i="4"/>
  <c r="AC173" i="15"/>
  <c r="H174" i="15"/>
  <c r="E166" i="4"/>
  <c r="F166" i="4" l="1"/>
  <c r="M166" i="4"/>
  <c r="P166" i="4" s="1"/>
  <c r="J174" i="15"/>
  <c r="AG173" i="15"/>
  <c r="C174" i="15" s="1"/>
  <c r="AF173" i="15"/>
  <c r="AI173" i="15"/>
  <c r="AD173" i="15"/>
  <c r="AE173" i="15" s="1"/>
  <c r="T173" i="15"/>
  <c r="K174" i="15"/>
  <c r="W166" i="4"/>
  <c r="Y166" i="4"/>
  <c r="R166" i="4"/>
  <c r="Z166" i="4"/>
  <c r="X166" i="4" l="1"/>
  <c r="AA166" i="4" s="1"/>
  <c r="AB166" i="4" s="1"/>
  <c r="N166" i="4"/>
  <c r="Q166" i="4" s="1"/>
  <c r="S166" i="4" s="1"/>
  <c r="AH173" i="15"/>
  <c r="D174" i="15" s="1"/>
  <c r="B174" i="15"/>
  <c r="AK173" i="15"/>
  <c r="AL173" i="15"/>
  <c r="AJ173" i="15"/>
  <c r="O174" i="15"/>
  <c r="AC166" i="4"/>
  <c r="H167" i="4"/>
  <c r="G166" i="4" l="1"/>
  <c r="I174" i="15"/>
  <c r="U174" i="15"/>
  <c r="V174" i="15" s="1"/>
  <c r="L174" i="15"/>
  <c r="M174" i="15" s="1"/>
  <c r="K167" i="4"/>
  <c r="AD166" i="4"/>
  <c r="AE166" i="4" s="1"/>
  <c r="AI166" i="4"/>
  <c r="AJ166" i="4" s="1"/>
  <c r="AG166" i="4"/>
  <c r="C167" i="4" s="1"/>
  <c r="AF166" i="4"/>
  <c r="B167" i="4" s="1"/>
  <c r="T166" i="4"/>
  <c r="E174" i="15"/>
  <c r="O168" i="4"/>
  <c r="F174" i="15" l="1"/>
  <c r="P174" i="15"/>
  <c r="N174" i="15"/>
  <c r="W174" i="15"/>
  <c r="Y174" i="15"/>
  <c r="AH166" i="4"/>
  <c r="D167" i="4" s="1"/>
  <c r="I167" i="4"/>
  <c r="AL167" i="4"/>
  <c r="AK167" i="4"/>
  <c r="Z174" i="15"/>
  <c r="R174" i="15"/>
  <c r="E167" i="4"/>
  <c r="F167" i="4" l="1"/>
  <c r="X174" i="15"/>
  <c r="AA174" i="15" s="1"/>
  <c r="AB174" i="15" s="1"/>
  <c r="Q174" i="15"/>
  <c r="S174" i="15" s="1"/>
  <c r="G174" i="15"/>
  <c r="L167" i="4"/>
  <c r="U167" i="4" s="1"/>
  <c r="V167" i="4" s="1"/>
  <c r="AC174" i="15"/>
  <c r="H175" i="15"/>
  <c r="J175" i="15" l="1"/>
  <c r="AD174" i="15"/>
  <c r="AE174" i="15" s="1"/>
  <c r="AI174" i="15"/>
  <c r="AG174" i="15"/>
  <c r="C175" i="15" s="1"/>
  <c r="AF174" i="15"/>
  <c r="T174" i="15"/>
  <c r="K175" i="15"/>
  <c r="W167" i="4"/>
  <c r="X167" i="4" s="1"/>
  <c r="Y167" i="4"/>
  <c r="M167" i="4"/>
  <c r="Z167" i="4"/>
  <c r="AJ174" i="15" l="1"/>
  <c r="AK174" i="15"/>
  <c r="AL174" i="15"/>
  <c r="AH174" i="15"/>
  <c r="D175" i="15" s="1"/>
  <c r="B175" i="15"/>
  <c r="AA167" i="4"/>
  <c r="AB167" i="4" s="1"/>
  <c r="P167" i="4"/>
  <c r="N167" i="4"/>
  <c r="Q167" i="4" s="1"/>
  <c r="O175" i="15"/>
  <c r="R167" i="4"/>
  <c r="L175" i="15" l="1"/>
  <c r="M175" i="15" s="1"/>
  <c r="U175" i="15"/>
  <c r="V175" i="15" s="1"/>
  <c r="I175" i="15"/>
  <c r="G167" i="4"/>
  <c r="S167" i="4"/>
  <c r="E175" i="15"/>
  <c r="AC167" i="4"/>
  <c r="H168" i="4"/>
  <c r="F175" i="15" l="1"/>
  <c r="W175" i="15"/>
  <c r="Y175" i="15"/>
  <c r="P175" i="15"/>
  <c r="N175" i="15"/>
  <c r="K168" i="4"/>
  <c r="AD167" i="4"/>
  <c r="AE167" i="4" s="1"/>
  <c r="AI167" i="4"/>
  <c r="AJ167" i="4" s="1"/>
  <c r="AF167" i="4"/>
  <c r="AG167" i="4"/>
  <c r="C168" i="4" s="1"/>
  <c r="T167" i="4"/>
  <c r="R175" i="15"/>
  <c r="Z175" i="15"/>
  <c r="X175" i="15" l="1"/>
  <c r="AA175" i="15" s="1"/>
  <c r="AB175" i="15" s="1"/>
  <c r="Q175" i="15"/>
  <c r="S175" i="15" s="1"/>
  <c r="G175" i="15"/>
  <c r="B168" i="4"/>
  <c r="AH167" i="4"/>
  <c r="D168" i="4" s="1"/>
  <c r="AL168" i="4"/>
  <c r="AK168" i="4"/>
  <c r="H176" i="15"/>
  <c r="AC175" i="15"/>
  <c r="O169" i="4"/>
  <c r="J176" i="15" l="1"/>
  <c r="AI175" i="15"/>
  <c r="AG175" i="15"/>
  <c r="C176" i="15" s="1"/>
  <c r="AF175" i="15"/>
  <c r="AD175" i="15"/>
  <c r="AE175" i="15" s="1"/>
  <c r="T175" i="15"/>
  <c r="K176" i="15"/>
  <c r="I168" i="4"/>
  <c r="L168" i="4"/>
  <c r="U168" i="4" s="1"/>
  <c r="V168" i="4" s="1"/>
  <c r="E168" i="4"/>
  <c r="F168" i="4" l="1"/>
  <c r="AJ175" i="15"/>
  <c r="AK175" i="15"/>
  <c r="AL175" i="15"/>
  <c r="B176" i="15"/>
  <c r="AH175" i="15"/>
  <c r="D176" i="15" s="1"/>
  <c r="W168" i="4"/>
  <c r="Y168" i="4"/>
  <c r="M168" i="4"/>
  <c r="O176" i="15"/>
  <c r="Z168" i="4"/>
  <c r="X168" i="4" l="1"/>
  <c r="AA168" i="4" s="1"/>
  <c r="AB168" i="4" s="1"/>
  <c r="I176" i="15"/>
  <c r="U176" i="15"/>
  <c r="V176" i="15" s="1"/>
  <c r="L176" i="15"/>
  <c r="M176" i="15" s="1"/>
  <c r="P168" i="4"/>
  <c r="N168" i="4"/>
  <c r="Q168" i="4" s="1"/>
  <c r="E176" i="15"/>
  <c r="R168" i="4"/>
  <c r="F176" i="15" l="1"/>
  <c r="N176" i="15"/>
  <c r="P176" i="15"/>
  <c r="W176" i="15"/>
  <c r="Y176" i="15"/>
  <c r="G168" i="4"/>
  <c r="S168" i="4"/>
  <c r="Z176" i="15"/>
  <c r="R176" i="15"/>
  <c r="AC168" i="4"/>
  <c r="H169" i="4"/>
  <c r="X176" i="15" l="1"/>
  <c r="AA176" i="15" s="1"/>
  <c r="AB176" i="15" s="1"/>
  <c r="Q176" i="15"/>
  <c r="S176" i="15" s="1"/>
  <c r="G176" i="15"/>
  <c r="K169" i="4"/>
  <c r="AI168" i="4"/>
  <c r="AJ168" i="4" s="1"/>
  <c r="AD168" i="4"/>
  <c r="AE168" i="4" s="1"/>
  <c r="AG168" i="4"/>
  <c r="C169" i="4" s="1"/>
  <c r="AF168" i="4"/>
  <c r="T168" i="4"/>
  <c r="H177" i="15"/>
  <c r="AC176" i="15"/>
  <c r="J177" i="15" l="1"/>
  <c r="AI176" i="15"/>
  <c r="AG176" i="15"/>
  <c r="C177" i="15" s="1"/>
  <c r="AD176" i="15"/>
  <c r="AE176" i="15" s="1"/>
  <c r="AF176" i="15"/>
  <c r="K177" i="15"/>
  <c r="T176" i="15"/>
  <c r="AL169" i="4"/>
  <c r="B169" i="4"/>
  <c r="AH168" i="4"/>
  <c r="D169" i="4" s="1"/>
  <c r="AK169" i="4"/>
  <c r="O170" i="4"/>
  <c r="AJ176" i="15" l="1"/>
  <c r="AL176" i="15"/>
  <c r="AK176" i="15"/>
  <c r="AH176" i="15"/>
  <c r="D177" i="15" s="1"/>
  <c r="B177" i="15"/>
  <c r="L169" i="4"/>
  <c r="U169" i="4" s="1"/>
  <c r="V169" i="4" s="1"/>
  <c r="I169" i="4"/>
  <c r="O177" i="15"/>
  <c r="E169" i="4"/>
  <c r="F169" i="4" l="1"/>
  <c r="U177" i="15"/>
  <c r="V177" i="15" s="1"/>
  <c r="L177" i="15"/>
  <c r="M177" i="15" s="1"/>
  <c r="I177" i="15"/>
  <c r="W169" i="4"/>
  <c r="Y169" i="4"/>
  <c r="M169" i="4"/>
  <c r="E177" i="15"/>
  <c r="Z169" i="4"/>
  <c r="X169" i="4" l="1"/>
  <c r="AA169" i="4" s="1"/>
  <c r="AB169" i="4" s="1"/>
  <c r="F177" i="15"/>
  <c r="N177" i="15"/>
  <c r="Q177" i="15" s="1"/>
  <c r="P177" i="15"/>
  <c r="Y177" i="15"/>
  <c r="W177" i="15"/>
  <c r="X177" i="15" s="1"/>
  <c r="P169" i="4"/>
  <c r="N169" i="4"/>
  <c r="Z177" i="15"/>
  <c r="R177" i="15"/>
  <c r="R169" i="4"/>
  <c r="S177" i="15" l="1"/>
  <c r="AA177" i="15"/>
  <c r="AB177" i="15" s="1"/>
  <c r="G177" i="15"/>
  <c r="Q169" i="4"/>
  <c r="S169" i="4" s="1"/>
  <c r="T169" i="4" s="1"/>
  <c r="G169" i="4"/>
  <c r="H178" i="15"/>
  <c r="AC177" i="15"/>
  <c r="AC169" i="4"/>
  <c r="H170" i="4"/>
  <c r="J178" i="15" l="1"/>
  <c r="AG177" i="15"/>
  <c r="C178" i="15" s="1"/>
  <c r="AF177" i="15"/>
  <c r="AD177" i="15"/>
  <c r="AE177" i="15" s="1"/>
  <c r="AI177" i="15"/>
  <c r="T177" i="15"/>
  <c r="K178" i="15"/>
  <c r="K170" i="4"/>
  <c r="AD169" i="4"/>
  <c r="AE169" i="4" s="1"/>
  <c r="AG169" i="4"/>
  <c r="C170" i="4" s="1"/>
  <c r="AI169" i="4"/>
  <c r="AJ169" i="4" s="1"/>
  <c r="AF169" i="4"/>
  <c r="AH177" i="15" l="1"/>
  <c r="D178" i="15" s="1"/>
  <c r="B178" i="15"/>
  <c r="AK177" i="15"/>
  <c r="AJ177" i="15"/>
  <c r="AL177" i="15"/>
  <c r="AL170" i="4"/>
  <c r="AH169" i="4"/>
  <c r="D170" i="4" s="1"/>
  <c r="AK170" i="4"/>
  <c r="B170" i="4"/>
  <c r="O178" i="15"/>
  <c r="O171" i="4"/>
  <c r="I178" i="15" l="1"/>
  <c r="U178" i="15"/>
  <c r="V178" i="15" s="1"/>
  <c r="L178" i="15"/>
  <c r="M178" i="15" s="1"/>
  <c r="L170" i="4"/>
  <c r="U170" i="4" s="1"/>
  <c r="V170" i="4" s="1"/>
  <c r="I170" i="4"/>
  <c r="E178" i="15"/>
  <c r="E170" i="4"/>
  <c r="F170" i="4" l="1"/>
  <c r="F178" i="15"/>
  <c r="Y178" i="15"/>
  <c r="W178" i="15"/>
  <c r="N178" i="15"/>
  <c r="P178" i="15"/>
  <c r="M170" i="4"/>
  <c r="P170" i="4" s="1"/>
  <c r="Y170" i="4"/>
  <c r="W170" i="4"/>
  <c r="R178" i="15"/>
  <c r="Z178" i="15"/>
  <c r="Z170" i="4"/>
  <c r="R170" i="4"/>
  <c r="X170" i="4" l="1"/>
  <c r="AA170" i="4" s="1"/>
  <c r="AB170" i="4" s="1"/>
  <c r="X178" i="15"/>
  <c r="AA178" i="15" s="1"/>
  <c r="AB178" i="15" s="1"/>
  <c r="Q178" i="15"/>
  <c r="S178" i="15" s="1"/>
  <c r="G178" i="15"/>
  <c r="N170" i="4"/>
  <c r="G170" i="4" s="1"/>
  <c r="H179" i="15"/>
  <c r="AC178" i="15"/>
  <c r="J179" i="15" l="1"/>
  <c r="AG178" i="15"/>
  <c r="C179" i="15" s="1"/>
  <c r="AF178" i="15"/>
  <c r="AI178" i="15"/>
  <c r="AD178" i="15"/>
  <c r="AE178" i="15" s="1"/>
  <c r="K179" i="15"/>
  <c r="T178" i="15"/>
  <c r="Q170" i="4"/>
  <c r="S170" i="4" s="1"/>
  <c r="T170" i="4" s="1"/>
  <c r="AC170" i="4"/>
  <c r="H171" i="4"/>
  <c r="B179" i="15" l="1"/>
  <c r="AH178" i="15"/>
  <c r="D179" i="15" s="1"/>
  <c r="AK178" i="15"/>
  <c r="AL178" i="15"/>
  <c r="AJ178" i="15"/>
  <c r="K171" i="4"/>
  <c r="AG170" i="4"/>
  <c r="C171" i="4" s="1"/>
  <c r="AI170" i="4"/>
  <c r="AJ170" i="4" s="1"/>
  <c r="AF170" i="4"/>
  <c r="AD170" i="4"/>
  <c r="AE170" i="4" s="1"/>
  <c r="O179" i="15"/>
  <c r="AH170" i="4" l="1"/>
  <c r="D171" i="4" s="1"/>
  <c r="L171" i="4" s="1"/>
  <c r="U171" i="4" s="1"/>
  <c r="V171" i="4" s="1"/>
  <c r="L179" i="15"/>
  <c r="M179" i="15" s="1"/>
  <c r="U179" i="15"/>
  <c r="V179" i="15" s="1"/>
  <c r="I179" i="15"/>
  <c r="B171" i="4"/>
  <c r="I171" i="4" s="1"/>
  <c r="AK171" i="4"/>
  <c r="AL171" i="4"/>
  <c r="E179" i="15"/>
  <c r="O172" i="4"/>
  <c r="E171" i="4"/>
  <c r="F171" i="4" l="1"/>
  <c r="W171" i="4"/>
  <c r="M171" i="4"/>
  <c r="P171" i="4" s="1"/>
  <c r="F179" i="15"/>
  <c r="W179" i="15"/>
  <c r="Y179" i="15"/>
  <c r="N179" i="15"/>
  <c r="P179" i="15"/>
  <c r="Y171" i="4"/>
  <c r="R179" i="15"/>
  <c r="Z179" i="15"/>
  <c r="R171" i="4"/>
  <c r="Z171" i="4"/>
  <c r="X171" i="4" l="1"/>
  <c r="AA171" i="4" s="1"/>
  <c r="AB171" i="4" s="1"/>
  <c r="N171" i="4"/>
  <c r="Q171" i="4" s="1"/>
  <c r="S171" i="4" s="1"/>
  <c r="X179" i="15"/>
  <c r="AA179" i="15" s="1"/>
  <c r="AB179" i="15" s="1"/>
  <c r="Q179" i="15"/>
  <c r="S179" i="15" s="1"/>
  <c r="T179" i="15" s="1"/>
  <c r="G179" i="15"/>
  <c r="AC179" i="15"/>
  <c r="H180" i="15"/>
  <c r="AC171" i="4"/>
  <c r="H172" i="4"/>
  <c r="G171" i="4" l="1"/>
  <c r="J180" i="15"/>
  <c r="AF179" i="15"/>
  <c r="AI179" i="15"/>
  <c r="AD179" i="15"/>
  <c r="AE179" i="15" s="1"/>
  <c r="AG179" i="15"/>
  <c r="C180" i="15" s="1"/>
  <c r="K180" i="15"/>
  <c r="K172" i="4"/>
  <c r="AD171" i="4"/>
  <c r="AE171" i="4" s="1"/>
  <c r="AF171" i="4"/>
  <c r="AI171" i="4"/>
  <c r="AJ171" i="4" s="1"/>
  <c r="AG171" i="4"/>
  <c r="C172" i="4" s="1"/>
  <c r="T171" i="4"/>
  <c r="AL179" i="15" l="1"/>
  <c r="AK179" i="15"/>
  <c r="AJ179" i="15"/>
  <c r="AH179" i="15"/>
  <c r="D180" i="15" s="1"/>
  <c r="B180" i="15"/>
  <c r="AK172" i="4"/>
  <c r="B172" i="4"/>
  <c r="AH171" i="4"/>
  <c r="D172" i="4" s="1"/>
  <c r="AL172" i="4"/>
  <c r="O180" i="15"/>
  <c r="O173" i="4"/>
  <c r="L180" i="15" l="1"/>
  <c r="M180" i="15" s="1"/>
  <c r="U180" i="15"/>
  <c r="V180" i="15" s="1"/>
  <c r="I180" i="15"/>
  <c r="I172" i="4"/>
  <c r="L172" i="4"/>
  <c r="U172" i="4" s="1"/>
  <c r="V172" i="4" s="1"/>
  <c r="E180" i="15"/>
  <c r="E172" i="4"/>
  <c r="F172" i="4" l="1"/>
  <c r="F180" i="15"/>
  <c r="Y180" i="15"/>
  <c r="W180" i="15"/>
  <c r="N180" i="15"/>
  <c r="P180" i="15"/>
  <c r="M172" i="4"/>
  <c r="Y172" i="4"/>
  <c r="W172" i="4"/>
  <c r="X172" i="4" s="1"/>
  <c r="R180" i="15"/>
  <c r="Z180" i="15"/>
  <c r="Z172" i="4"/>
  <c r="X180" i="15" l="1"/>
  <c r="AA180" i="15" s="1"/>
  <c r="AB180" i="15" s="1"/>
  <c r="Q180" i="15"/>
  <c r="S180" i="15" s="1"/>
  <c r="G180" i="15"/>
  <c r="AA172" i="4"/>
  <c r="AB172" i="4" s="1"/>
  <c r="N172" i="4"/>
  <c r="P172" i="4"/>
  <c r="AC180" i="15"/>
  <c r="H181" i="15"/>
  <c r="R172" i="4"/>
  <c r="J181" i="15" l="1"/>
  <c r="AF180" i="15"/>
  <c r="AI180" i="15"/>
  <c r="AD180" i="15"/>
  <c r="AE180" i="15" s="1"/>
  <c r="AG180" i="15"/>
  <c r="C181" i="15" s="1"/>
  <c r="T180" i="15"/>
  <c r="K181" i="15"/>
  <c r="G172" i="4"/>
  <c r="Q172" i="4"/>
  <c r="S172" i="4" s="1"/>
  <c r="T172" i="4" s="1"/>
  <c r="AC172" i="4"/>
  <c r="H173" i="4"/>
  <c r="AJ180" i="15" l="1"/>
  <c r="AL180" i="15"/>
  <c r="AK180" i="15"/>
  <c r="B181" i="15"/>
  <c r="AH180" i="15"/>
  <c r="D181" i="15" s="1"/>
  <c r="K173" i="4"/>
  <c r="AI172" i="4"/>
  <c r="AJ172" i="4" s="1"/>
  <c r="AD172" i="4"/>
  <c r="AE172" i="4" s="1"/>
  <c r="AG172" i="4"/>
  <c r="C173" i="4" s="1"/>
  <c r="AF172" i="4"/>
  <c r="O181" i="15"/>
  <c r="I181" i="15" l="1"/>
  <c r="L181" i="15"/>
  <c r="M181" i="15" s="1"/>
  <c r="U181" i="15"/>
  <c r="V181" i="15" s="1"/>
  <c r="AH172" i="4"/>
  <c r="D173" i="4" s="1"/>
  <c r="L173" i="4" s="1"/>
  <c r="B173" i="4"/>
  <c r="I173" i="4" s="1"/>
  <c r="AK173" i="4"/>
  <c r="AL173" i="4"/>
  <c r="E181" i="15"/>
  <c r="E173" i="4"/>
  <c r="O174" i="4"/>
  <c r="F173" i="4" l="1"/>
  <c r="F181" i="15"/>
  <c r="Y181" i="15"/>
  <c r="W181" i="15"/>
  <c r="N181" i="15"/>
  <c r="P181" i="15"/>
  <c r="U173" i="4"/>
  <c r="V173" i="4" s="1"/>
  <c r="M173" i="4"/>
  <c r="R181" i="15"/>
  <c r="Z181" i="15"/>
  <c r="X181" i="15" l="1"/>
  <c r="AA181" i="15" s="1"/>
  <c r="AB181" i="15" s="1"/>
  <c r="Q181" i="15"/>
  <c r="S181" i="15" s="1"/>
  <c r="T181" i="15" s="1"/>
  <c r="G181" i="15"/>
  <c r="Y173" i="4"/>
  <c r="W173" i="4"/>
  <c r="X173" i="4" s="1"/>
  <c r="N173" i="4"/>
  <c r="Q173" i="4" s="1"/>
  <c r="P173" i="4"/>
  <c r="AC181" i="15"/>
  <c r="H182" i="15"/>
  <c r="R173" i="4"/>
  <c r="Z173" i="4"/>
  <c r="J182" i="15" l="1"/>
  <c r="AI181" i="15"/>
  <c r="AD181" i="15"/>
  <c r="AE181" i="15" s="1"/>
  <c r="AG181" i="15"/>
  <c r="C182" i="15" s="1"/>
  <c r="AF181" i="15"/>
  <c r="K182" i="15"/>
  <c r="AA173" i="4"/>
  <c r="AB173" i="4" s="1"/>
  <c r="G173" i="4"/>
  <c r="S173" i="4"/>
  <c r="T173" i="4" s="1"/>
  <c r="H174" i="4"/>
  <c r="AC173" i="4"/>
  <c r="AK181" i="15" l="1"/>
  <c r="AJ181" i="15"/>
  <c r="AL181" i="15"/>
  <c r="B182" i="15"/>
  <c r="AH181" i="15"/>
  <c r="D182" i="15" s="1"/>
  <c r="AI173" i="4"/>
  <c r="AJ173" i="4" s="1"/>
  <c r="AD173" i="4"/>
  <c r="AE173" i="4" s="1"/>
  <c r="AG173" i="4"/>
  <c r="C174" i="4" s="1"/>
  <c r="AF173" i="4"/>
  <c r="K174" i="4"/>
  <c r="O182" i="15"/>
  <c r="I182" i="15" l="1"/>
  <c r="L182" i="15"/>
  <c r="M182" i="15" s="1"/>
  <c r="U182" i="15"/>
  <c r="V182" i="15" s="1"/>
  <c r="AH173" i="4"/>
  <c r="D174" i="4" s="1"/>
  <c r="L174" i="4" s="1"/>
  <c r="U174" i="4" s="1"/>
  <c r="V174" i="4" s="1"/>
  <c r="B174" i="4"/>
  <c r="AK174" i="4"/>
  <c r="AL174" i="4"/>
  <c r="E182" i="15"/>
  <c r="O175" i="4"/>
  <c r="F182" i="15" l="1"/>
  <c r="W182" i="15"/>
  <c r="Y182" i="15"/>
  <c r="P182" i="15"/>
  <c r="N182" i="15"/>
  <c r="M174" i="4"/>
  <c r="N174" i="4" s="1"/>
  <c r="W174" i="4"/>
  <c r="I174" i="4"/>
  <c r="Y174" i="4"/>
  <c r="Z182" i="15"/>
  <c r="R182" i="15"/>
  <c r="E174" i="4"/>
  <c r="Z174" i="4"/>
  <c r="F174" i="4" l="1"/>
  <c r="G174" i="4" s="1"/>
  <c r="Q174" i="4"/>
  <c r="X182" i="15"/>
  <c r="AA182" i="15" s="1"/>
  <c r="AB182" i="15" s="1"/>
  <c r="P174" i="4"/>
  <c r="Q182" i="15"/>
  <c r="S182" i="15" s="1"/>
  <c r="G182" i="15"/>
  <c r="H183" i="15"/>
  <c r="AC182" i="15"/>
  <c r="R174" i="4"/>
  <c r="X174" i="4" l="1"/>
  <c r="AA174" i="4" s="1"/>
  <c r="AB174" i="4" s="1"/>
  <c r="S174" i="4"/>
  <c r="T174" i="4" s="1"/>
  <c r="J183" i="15"/>
  <c r="AD182" i="15"/>
  <c r="AE182" i="15" s="1"/>
  <c r="AG182" i="15"/>
  <c r="C183" i="15" s="1"/>
  <c r="AF182" i="15"/>
  <c r="AI182" i="15"/>
  <c r="T182" i="15"/>
  <c r="K183" i="15"/>
  <c r="H175" i="4"/>
  <c r="AC174" i="4"/>
  <c r="AI174" i="4" l="1"/>
  <c r="AJ174" i="4" s="1"/>
  <c r="AD174" i="4"/>
  <c r="AE174" i="4" s="1"/>
  <c r="AF174" i="4"/>
  <c r="B175" i="4" s="1"/>
  <c r="AG174" i="4"/>
  <c r="C175" i="4" s="1"/>
  <c r="K175" i="4"/>
  <c r="B183" i="15"/>
  <c r="AH182" i="15"/>
  <c r="D183" i="15" s="1"/>
  <c r="AL182" i="15"/>
  <c r="AJ182" i="15"/>
  <c r="AK182" i="15"/>
  <c r="O183" i="15"/>
  <c r="O176" i="4"/>
  <c r="AL175" i="4" l="1"/>
  <c r="AK175" i="4"/>
  <c r="AH174" i="4"/>
  <c r="D175" i="4" s="1"/>
  <c r="L175" i="4" s="1"/>
  <c r="U175" i="4" s="1"/>
  <c r="V175" i="4" s="1"/>
  <c r="I175" i="4"/>
  <c r="L183" i="15"/>
  <c r="M183" i="15" s="1"/>
  <c r="U183" i="15"/>
  <c r="V183" i="15" s="1"/>
  <c r="I183" i="15"/>
  <c r="E183" i="15"/>
  <c r="E175" i="4"/>
  <c r="F175" i="4" l="1"/>
  <c r="F183" i="15"/>
  <c r="Y183" i="15"/>
  <c r="W183" i="15"/>
  <c r="P183" i="15"/>
  <c r="N183" i="15"/>
  <c r="Y175" i="4"/>
  <c r="W175" i="4"/>
  <c r="M175" i="4"/>
  <c r="R183" i="15"/>
  <c r="Z183" i="15"/>
  <c r="Z175" i="4"/>
  <c r="X175" i="4" l="1"/>
  <c r="AA175" i="4" s="1"/>
  <c r="AB175" i="4" s="1"/>
  <c r="X183" i="15"/>
  <c r="AA183" i="15" s="1"/>
  <c r="AB183" i="15" s="1"/>
  <c r="Q183" i="15"/>
  <c r="S183" i="15" s="1"/>
  <c r="G183" i="15"/>
  <c r="P175" i="4"/>
  <c r="N175" i="4"/>
  <c r="Q175" i="4" s="1"/>
  <c r="H184" i="15"/>
  <c r="AC183" i="15"/>
  <c r="R175" i="4"/>
  <c r="J184" i="15" l="1"/>
  <c r="AF183" i="15"/>
  <c r="AI183" i="15"/>
  <c r="AD183" i="15"/>
  <c r="AE183" i="15" s="1"/>
  <c r="AG183" i="15"/>
  <c r="C184" i="15" s="1"/>
  <c r="T183" i="15"/>
  <c r="K184" i="15"/>
  <c r="G175" i="4"/>
  <c r="S175" i="4"/>
  <c r="T175" i="4" s="1"/>
  <c r="AC175" i="4"/>
  <c r="H176" i="4"/>
  <c r="AJ183" i="15" l="1"/>
  <c r="AK183" i="15"/>
  <c r="AL183" i="15"/>
  <c r="B184" i="15"/>
  <c r="AH183" i="15"/>
  <c r="D184" i="15" s="1"/>
  <c r="K176" i="4"/>
  <c r="AI175" i="4"/>
  <c r="AJ175" i="4" s="1"/>
  <c r="AD175" i="4"/>
  <c r="AE175" i="4" s="1"/>
  <c r="AG175" i="4"/>
  <c r="C176" i="4" s="1"/>
  <c r="AF175" i="4"/>
  <c r="O184" i="15"/>
  <c r="I184" i="15" l="1"/>
  <c r="L184" i="15"/>
  <c r="M184" i="15" s="1"/>
  <c r="U184" i="15"/>
  <c r="V184" i="15" s="1"/>
  <c r="B176" i="4"/>
  <c r="AH175" i="4"/>
  <c r="D176" i="4" s="1"/>
  <c r="AL176" i="4"/>
  <c r="AK176" i="4"/>
  <c r="E184" i="15"/>
  <c r="O177" i="4"/>
  <c r="F184" i="15" l="1"/>
  <c r="Y184" i="15"/>
  <c r="W184" i="15"/>
  <c r="P184" i="15"/>
  <c r="N184" i="15"/>
  <c r="L176" i="4"/>
  <c r="U176" i="4" s="1"/>
  <c r="V176" i="4" s="1"/>
  <c r="I176" i="4"/>
  <c r="Z184" i="15"/>
  <c r="R184" i="15"/>
  <c r="E176" i="4"/>
  <c r="F176" i="4" l="1"/>
  <c r="X184" i="15"/>
  <c r="AA184" i="15" s="1"/>
  <c r="AB184" i="15" s="1"/>
  <c r="Q184" i="15"/>
  <c r="S184" i="15" s="1"/>
  <c r="G184" i="15"/>
  <c r="W176" i="4"/>
  <c r="Y176" i="4"/>
  <c r="M176" i="4"/>
  <c r="AC184" i="15"/>
  <c r="H185" i="15"/>
  <c r="Z176" i="4"/>
  <c r="X176" i="4" l="1"/>
  <c r="AA176" i="4" s="1"/>
  <c r="AB176" i="4" s="1"/>
  <c r="J185" i="15"/>
  <c r="AI184" i="15"/>
  <c r="AG184" i="15"/>
  <c r="C185" i="15" s="1"/>
  <c r="AD184" i="15"/>
  <c r="AE184" i="15" s="1"/>
  <c r="AF184" i="15"/>
  <c r="T184" i="15"/>
  <c r="K185" i="15"/>
  <c r="P176" i="4"/>
  <c r="N176" i="4"/>
  <c r="R176" i="4"/>
  <c r="AJ184" i="15" l="1"/>
  <c r="AK184" i="15"/>
  <c r="AL184" i="15"/>
  <c r="AH184" i="15"/>
  <c r="D185" i="15" s="1"/>
  <c r="B185" i="15"/>
  <c r="Q176" i="4"/>
  <c r="S176" i="4" s="1"/>
  <c r="G176" i="4"/>
  <c r="O185" i="15"/>
  <c r="AC176" i="4"/>
  <c r="H177" i="4"/>
  <c r="U185" i="15" l="1"/>
  <c r="V185" i="15" s="1"/>
  <c r="L185" i="15"/>
  <c r="M185" i="15" s="1"/>
  <c r="I185" i="15"/>
  <c r="K177" i="4"/>
  <c r="AI176" i="4"/>
  <c r="AJ176" i="4" s="1"/>
  <c r="AD176" i="4"/>
  <c r="AE176" i="4" s="1"/>
  <c r="AG176" i="4"/>
  <c r="C177" i="4" s="1"/>
  <c r="AF176" i="4"/>
  <c r="T176" i="4"/>
  <c r="E185" i="15"/>
  <c r="F185" i="15" l="1"/>
  <c r="P185" i="15"/>
  <c r="N185" i="15"/>
  <c r="Y185" i="15"/>
  <c r="W185" i="15"/>
  <c r="AK177" i="4"/>
  <c r="AL177" i="4"/>
  <c r="B177" i="4"/>
  <c r="AH176" i="4"/>
  <c r="D177" i="4" s="1"/>
  <c r="Z185" i="15"/>
  <c r="R185" i="15"/>
  <c r="O178" i="4"/>
  <c r="X185" i="15" l="1"/>
  <c r="AA185" i="15" s="1"/>
  <c r="AB185" i="15" s="1"/>
  <c r="Q185" i="15"/>
  <c r="S185" i="15" s="1"/>
  <c r="G185" i="15"/>
  <c r="L177" i="4"/>
  <c r="U177" i="4" s="1"/>
  <c r="V177" i="4" s="1"/>
  <c r="I177" i="4"/>
  <c r="H186" i="15"/>
  <c r="AC185" i="15"/>
  <c r="E177" i="4"/>
  <c r="F177" i="4" l="1"/>
  <c r="J186" i="15"/>
  <c r="AG185" i="15"/>
  <c r="C186" i="15" s="1"/>
  <c r="AF185" i="15"/>
  <c r="AI185" i="15"/>
  <c r="AD185" i="15"/>
  <c r="AE185" i="15" s="1"/>
  <c r="K186" i="15"/>
  <c r="T185" i="15"/>
  <c r="Y177" i="4"/>
  <c r="W177" i="4"/>
  <c r="M177" i="4"/>
  <c r="Z177" i="4"/>
  <c r="X177" i="4" l="1"/>
  <c r="AA177" i="4" s="1"/>
  <c r="AB177" i="4" s="1"/>
  <c r="AK185" i="15"/>
  <c r="AJ185" i="15"/>
  <c r="AL185" i="15"/>
  <c r="AH185" i="15"/>
  <c r="D186" i="15" s="1"/>
  <c r="B186" i="15"/>
  <c r="P177" i="4"/>
  <c r="N177" i="4"/>
  <c r="O186" i="15"/>
  <c r="R177" i="4"/>
  <c r="U186" i="15" l="1"/>
  <c r="V186" i="15" s="1"/>
  <c r="L186" i="15"/>
  <c r="M186" i="15" s="1"/>
  <c r="I186" i="15"/>
  <c r="Q177" i="4"/>
  <c r="S177" i="4" s="1"/>
  <c r="G177" i="4"/>
  <c r="E186" i="15"/>
  <c r="AC177" i="4"/>
  <c r="H178" i="4"/>
  <c r="F186" i="15" l="1"/>
  <c r="N186" i="15"/>
  <c r="P186" i="15"/>
  <c r="Y186" i="15"/>
  <c r="W186" i="15"/>
  <c r="K178" i="4"/>
  <c r="AI177" i="4"/>
  <c r="AJ177" i="4" s="1"/>
  <c r="AD177" i="4"/>
  <c r="AE177" i="4" s="1"/>
  <c r="AG177" i="4"/>
  <c r="C178" i="4" s="1"/>
  <c r="AF177" i="4"/>
  <c r="T177" i="4"/>
  <c r="R186" i="15"/>
  <c r="Z186" i="15"/>
  <c r="X186" i="15" l="1"/>
  <c r="AA186" i="15" s="1"/>
  <c r="AB186" i="15" s="1"/>
  <c r="Q186" i="15"/>
  <c r="S186" i="15" s="1"/>
  <c r="G186" i="15"/>
  <c r="B178" i="4"/>
  <c r="AH177" i="4"/>
  <c r="D178" i="4" s="1"/>
  <c r="AK178" i="4"/>
  <c r="AL178" i="4"/>
  <c r="H187" i="15"/>
  <c r="AC186" i="15"/>
  <c r="O179" i="4"/>
  <c r="J187" i="15" l="1"/>
  <c r="AI186" i="15"/>
  <c r="AD186" i="15"/>
  <c r="AE186" i="15" s="1"/>
  <c r="AG186" i="15"/>
  <c r="C187" i="15" s="1"/>
  <c r="AF186" i="15"/>
  <c r="K187" i="15"/>
  <c r="T186" i="15"/>
  <c r="L178" i="4"/>
  <c r="U178" i="4" s="1"/>
  <c r="V178" i="4" s="1"/>
  <c r="I178" i="4"/>
  <c r="E178" i="4"/>
  <c r="F178" i="4" l="1"/>
  <c r="AL186" i="15"/>
  <c r="AJ186" i="15"/>
  <c r="AK186" i="15"/>
  <c r="AH186" i="15"/>
  <c r="D187" i="15" s="1"/>
  <c r="B187" i="15"/>
  <c r="Y178" i="4"/>
  <c r="W178" i="4"/>
  <c r="M178" i="4"/>
  <c r="O187" i="15"/>
  <c r="Z178" i="4"/>
  <c r="X178" i="4" l="1"/>
  <c r="AA178" i="4" s="1"/>
  <c r="AB178" i="4" s="1"/>
  <c r="L187" i="15"/>
  <c r="M187" i="15" s="1"/>
  <c r="U187" i="15"/>
  <c r="V187" i="15" s="1"/>
  <c r="I187" i="15"/>
  <c r="P178" i="4"/>
  <c r="N178" i="4"/>
  <c r="E187" i="15"/>
  <c r="R178" i="4"/>
  <c r="F187" i="15" l="1"/>
  <c r="Y187" i="15"/>
  <c r="W187" i="15"/>
  <c r="P187" i="15"/>
  <c r="N187" i="15"/>
  <c r="Q178" i="4"/>
  <c r="S178" i="4" s="1"/>
  <c r="G178" i="4"/>
  <c r="R187" i="15"/>
  <c r="Z187" i="15"/>
  <c r="AC178" i="4"/>
  <c r="H179" i="4"/>
  <c r="X187" i="15" l="1"/>
  <c r="AA187" i="15" s="1"/>
  <c r="AB187" i="15" s="1"/>
  <c r="Q187" i="15"/>
  <c r="S187" i="15" s="1"/>
  <c r="G187" i="15"/>
  <c r="K179" i="4"/>
  <c r="AD178" i="4"/>
  <c r="AE178" i="4" s="1"/>
  <c r="AI178" i="4"/>
  <c r="AJ178" i="4" s="1"/>
  <c r="AG178" i="4"/>
  <c r="C179" i="4" s="1"/>
  <c r="AF178" i="4"/>
  <c r="T178" i="4"/>
  <c r="AC187" i="15"/>
  <c r="H188" i="15"/>
  <c r="J188" i="15" l="1"/>
  <c r="AI187" i="15"/>
  <c r="AD187" i="15"/>
  <c r="AE187" i="15" s="1"/>
  <c r="AG187" i="15"/>
  <c r="C188" i="15" s="1"/>
  <c r="AF187" i="15"/>
  <c r="K188" i="15"/>
  <c r="T187" i="15"/>
  <c r="AL179" i="4"/>
  <c r="B179" i="4"/>
  <c r="AH178" i="4"/>
  <c r="D179" i="4" s="1"/>
  <c r="AK179" i="4"/>
  <c r="O180" i="4"/>
  <c r="AK187" i="15" l="1"/>
  <c r="AJ187" i="15"/>
  <c r="AL187" i="15"/>
  <c r="B188" i="15"/>
  <c r="AH187" i="15"/>
  <c r="D188" i="15" s="1"/>
  <c r="L179" i="4"/>
  <c r="U179" i="4" s="1"/>
  <c r="V179" i="4" s="1"/>
  <c r="I179" i="4"/>
  <c r="O188" i="15"/>
  <c r="E179" i="4"/>
  <c r="F179" i="4" l="1"/>
  <c r="I188" i="15"/>
  <c r="L188" i="15"/>
  <c r="M188" i="15" s="1"/>
  <c r="U188" i="15"/>
  <c r="V188" i="15" s="1"/>
  <c r="W179" i="4"/>
  <c r="Y179" i="4"/>
  <c r="M179" i="4"/>
  <c r="E188" i="15"/>
  <c r="Z179" i="4"/>
  <c r="X179" i="4" l="1"/>
  <c r="AA179" i="4" s="1"/>
  <c r="AB179" i="4" s="1"/>
  <c r="F188" i="15"/>
  <c r="N188" i="15"/>
  <c r="P188" i="15"/>
  <c r="W188" i="15"/>
  <c r="Y188" i="15"/>
  <c r="P179" i="4"/>
  <c r="N179" i="4"/>
  <c r="R188" i="15"/>
  <c r="Z188" i="15"/>
  <c r="R179" i="4"/>
  <c r="X188" i="15" l="1"/>
  <c r="AA188" i="15" s="1"/>
  <c r="AB188" i="15" s="1"/>
  <c r="Q188" i="15"/>
  <c r="S188" i="15" s="1"/>
  <c r="G188" i="15"/>
  <c r="Q179" i="4"/>
  <c r="S179" i="4" s="1"/>
  <c r="G179" i="4"/>
  <c r="H189" i="15"/>
  <c r="AC188" i="15"/>
  <c r="AC179" i="4"/>
  <c r="H180" i="4"/>
  <c r="J189" i="15" l="1"/>
  <c r="AF188" i="15"/>
  <c r="AI188" i="15"/>
  <c r="AD188" i="15"/>
  <c r="AE188" i="15" s="1"/>
  <c r="AG188" i="15"/>
  <c r="C189" i="15" s="1"/>
  <c r="K189" i="15"/>
  <c r="T188" i="15"/>
  <c r="K180" i="4"/>
  <c r="AI179" i="4"/>
  <c r="AJ179" i="4" s="1"/>
  <c r="AD179" i="4"/>
  <c r="AE179" i="4" s="1"/>
  <c r="AG179" i="4"/>
  <c r="C180" i="4" s="1"/>
  <c r="AF179" i="4"/>
  <c r="T179" i="4"/>
  <c r="AJ188" i="15" l="1"/>
  <c r="AK188" i="15"/>
  <c r="AL188" i="15"/>
  <c r="AH188" i="15"/>
  <c r="D189" i="15" s="1"/>
  <c r="B189" i="15"/>
  <c r="AK180" i="4"/>
  <c r="B180" i="4"/>
  <c r="AH179" i="4"/>
  <c r="D180" i="4" s="1"/>
  <c r="AL180" i="4"/>
  <c r="O189" i="15"/>
  <c r="O181" i="4"/>
  <c r="L189" i="15" l="1"/>
  <c r="M189" i="15" s="1"/>
  <c r="U189" i="15"/>
  <c r="V189" i="15" s="1"/>
  <c r="I189" i="15"/>
  <c r="I180" i="4"/>
  <c r="L180" i="4"/>
  <c r="U180" i="4" s="1"/>
  <c r="V180" i="4" s="1"/>
  <c r="E189" i="15"/>
  <c r="E180" i="4"/>
  <c r="F180" i="4" l="1"/>
  <c r="F189" i="15"/>
  <c r="W189" i="15"/>
  <c r="Y189" i="15"/>
  <c r="N189" i="15"/>
  <c r="P189" i="15"/>
  <c r="M180" i="4"/>
  <c r="W180" i="4"/>
  <c r="Y180" i="4"/>
  <c r="Z189" i="15"/>
  <c r="R189" i="15"/>
  <c r="Z180" i="4"/>
  <c r="X180" i="4" l="1"/>
  <c r="AA180" i="4" s="1"/>
  <c r="AB180" i="4" s="1"/>
  <c r="X189" i="15"/>
  <c r="AA189" i="15" s="1"/>
  <c r="AB189" i="15" s="1"/>
  <c r="Q189" i="15"/>
  <c r="S189" i="15" s="1"/>
  <c r="G189" i="15"/>
  <c r="P180" i="4"/>
  <c r="N180" i="4"/>
  <c r="H190" i="15"/>
  <c r="AC189" i="15"/>
  <c r="R180" i="4"/>
  <c r="J190" i="15" l="1"/>
  <c r="AF189" i="15"/>
  <c r="AI189" i="15"/>
  <c r="AD189" i="15"/>
  <c r="AE189" i="15" s="1"/>
  <c r="AG189" i="15"/>
  <c r="C190" i="15" s="1"/>
  <c r="T189" i="15"/>
  <c r="K190" i="15"/>
  <c r="Q180" i="4"/>
  <c r="S180" i="4" s="1"/>
  <c r="G180" i="4"/>
  <c r="H181" i="4"/>
  <c r="AC180" i="4"/>
  <c r="AK189" i="15" l="1"/>
  <c r="AL189" i="15"/>
  <c r="AJ189" i="15"/>
  <c r="AH189" i="15"/>
  <c r="D190" i="15" s="1"/>
  <c r="B190" i="15"/>
  <c r="K181" i="4"/>
  <c r="AD180" i="4"/>
  <c r="AE180" i="4" s="1"/>
  <c r="AI180" i="4"/>
  <c r="AJ180" i="4" s="1"/>
  <c r="AG180" i="4"/>
  <c r="C181" i="4" s="1"/>
  <c r="AF180" i="4"/>
  <c r="T180" i="4"/>
  <c r="O190" i="15"/>
  <c r="L190" i="15" l="1"/>
  <c r="M190" i="15" s="1"/>
  <c r="U190" i="15"/>
  <c r="V190" i="15" s="1"/>
  <c r="I190" i="15"/>
  <c r="AL181" i="4"/>
  <c r="B181" i="4"/>
  <c r="AH180" i="4"/>
  <c r="D181" i="4" s="1"/>
  <c r="AK181" i="4"/>
  <c r="E190" i="15"/>
  <c r="O182" i="4"/>
  <c r="F190" i="15" l="1"/>
  <c r="W190" i="15"/>
  <c r="Y190" i="15"/>
  <c r="P190" i="15"/>
  <c r="N190" i="15"/>
  <c r="I181" i="4"/>
  <c r="L181" i="4"/>
  <c r="U181" i="4" s="1"/>
  <c r="V181" i="4" s="1"/>
  <c r="R190" i="15"/>
  <c r="Z190" i="15"/>
  <c r="E181" i="4"/>
  <c r="F181" i="4" l="1"/>
  <c r="X190" i="15"/>
  <c r="AA190" i="15" s="1"/>
  <c r="AB190" i="15" s="1"/>
  <c r="Q190" i="15"/>
  <c r="S190" i="15" s="1"/>
  <c r="G190" i="15"/>
  <c r="M181" i="4"/>
  <c r="P181" i="4" s="1"/>
  <c r="W181" i="4"/>
  <c r="Y181" i="4"/>
  <c r="H191" i="15"/>
  <c r="AC190" i="15"/>
  <c r="Z181" i="4"/>
  <c r="R181" i="4"/>
  <c r="X181" i="4" l="1"/>
  <c r="AA181" i="4" s="1"/>
  <c r="AB181" i="4" s="1"/>
  <c r="J191" i="15"/>
  <c r="AI190" i="15"/>
  <c r="AD190" i="15"/>
  <c r="AE190" i="15" s="1"/>
  <c r="AG190" i="15"/>
  <c r="C191" i="15" s="1"/>
  <c r="AF190" i="15"/>
  <c r="K191" i="15"/>
  <c r="T190" i="15"/>
  <c r="N181" i="4"/>
  <c r="G181" i="4" s="1"/>
  <c r="AL190" i="15" l="1"/>
  <c r="AK190" i="15"/>
  <c r="AJ190" i="15"/>
  <c r="AH190" i="15"/>
  <c r="D191" i="15" s="1"/>
  <c r="B191" i="15"/>
  <c r="Q181" i="4"/>
  <c r="S181" i="4" s="1"/>
  <c r="O191" i="15"/>
  <c r="AC181" i="4"/>
  <c r="H182" i="4"/>
  <c r="L191" i="15" l="1"/>
  <c r="M191" i="15" s="1"/>
  <c r="U191" i="15"/>
  <c r="V191" i="15" s="1"/>
  <c r="I191" i="15"/>
  <c r="AG181" i="4"/>
  <c r="C182" i="4" s="1"/>
  <c r="AD181" i="4"/>
  <c r="AE181" i="4" s="1"/>
  <c r="AF181" i="4"/>
  <c r="B182" i="4" s="1"/>
  <c r="AI181" i="4"/>
  <c r="AJ181" i="4" s="1"/>
  <c r="K182" i="4"/>
  <c r="T181" i="4"/>
  <c r="E191" i="15"/>
  <c r="O183" i="4"/>
  <c r="AK182" i="4" l="1"/>
  <c r="F191" i="15"/>
  <c r="W191" i="15"/>
  <c r="Y191" i="15"/>
  <c r="P191" i="15"/>
  <c r="N191" i="15"/>
  <c r="AH181" i="4"/>
  <c r="D182" i="4" s="1"/>
  <c r="L182" i="4" s="1"/>
  <c r="U182" i="4" s="1"/>
  <c r="V182" i="4" s="1"/>
  <c r="AL182" i="4"/>
  <c r="I182" i="4"/>
  <c r="Z191" i="15"/>
  <c r="R191" i="15"/>
  <c r="E182" i="4"/>
  <c r="F182" i="4" l="1"/>
  <c r="X191" i="15"/>
  <c r="AA191" i="15" s="1"/>
  <c r="AB191" i="15" s="1"/>
  <c r="Q191" i="15"/>
  <c r="S191" i="15" s="1"/>
  <c r="G191" i="15"/>
  <c r="Y182" i="4"/>
  <c r="W182" i="4"/>
  <c r="M182" i="4"/>
  <c r="AC191" i="15"/>
  <c r="H192" i="15"/>
  <c r="Z182" i="4"/>
  <c r="X182" i="4" l="1"/>
  <c r="AA182" i="4" s="1"/>
  <c r="AB182" i="4" s="1"/>
  <c r="J192" i="15"/>
  <c r="AF191" i="15"/>
  <c r="AD191" i="15"/>
  <c r="AE191" i="15" s="1"/>
  <c r="AG191" i="15"/>
  <c r="C192" i="15" s="1"/>
  <c r="AI191" i="15"/>
  <c r="T191" i="15"/>
  <c r="K192" i="15"/>
  <c r="N182" i="4"/>
  <c r="P182" i="4"/>
  <c r="R182" i="4"/>
  <c r="B192" i="15" l="1"/>
  <c r="AH191" i="15"/>
  <c r="D192" i="15" s="1"/>
  <c r="AL191" i="15"/>
  <c r="AJ191" i="15"/>
  <c r="AK191" i="15"/>
  <c r="Q182" i="4"/>
  <c r="S182" i="4" s="1"/>
  <c r="G182" i="4"/>
  <c r="O192" i="15"/>
  <c r="AC182" i="4"/>
  <c r="H183" i="4"/>
  <c r="L192" i="15" l="1"/>
  <c r="M192" i="15" s="1"/>
  <c r="U192" i="15"/>
  <c r="V192" i="15" s="1"/>
  <c r="I192" i="15"/>
  <c r="K183" i="4"/>
  <c r="AD182" i="4"/>
  <c r="AE182" i="4" s="1"/>
  <c r="AI182" i="4"/>
  <c r="AJ182" i="4" s="1"/>
  <c r="AG182" i="4"/>
  <c r="C183" i="4" s="1"/>
  <c r="AF182" i="4"/>
  <c r="B183" i="4" s="1"/>
  <c r="T182" i="4"/>
  <c r="E192" i="15"/>
  <c r="O184" i="4"/>
  <c r="F192" i="15" l="1"/>
  <c r="Y192" i="15"/>
  <c r="W192" i="15"/>
  <c r="N192" i="15"/>
  <c r="P192" i="15"/>
  <c r="AH182" i="4"/>
  <c r="D183" i="4" s="1"/>
  <c r="I183" i="4"/>
  <c r="AK183" i="4"/>
  <c r="AL183" i="4"/>
  <c r="Z192" i="15"/>
  <c r="R192" i="15"/>
  <c r="E183" i="4"/>
  <c r="F183" i="4" l="1"/>
  <c r="X192" i="15"/>
  <c r="AA192" i="15" s="1"/>
  <c r="AB192" i="15" s="1"/>
  <c r="Q192" i="15"/>
  <c r="S192" i="15" s="1"/>
  <c r="G192" i="15"/>
  <c r="L183" i="4"/>
  <c r="U183" i="4" s="1"/>
  <c r="V183" i="4" s="1"/>
  <c r="AC192" i="15"/>
  <c r="H193" i="15"/>
  <c r="J193" i="15" l="1"/>
  <c r="AG192" i="15"/>
  <c r="C193" i="15" s="1"/>
  <c r="AF192" i="15"/>
  <c r="AI192" i="15"/>
  <c r="AD192" i="15"/>
  <c r="AE192" i="15" s="1"/>
  <c r="T192" i="15"/>
  <c r="K193" i="15"/>
  <c r="Y183" i="4"/>
  <c r="W183" i="4"/>
  <c r="X183" i="4" s="1"/>
  <c r="M183" i="4"/>
  <c r="Z183" i="4"/>
  <c r="AK192" i="15" l="1"/>
  <c r="AJ192" i="15"/>
  <c r="AL192" i="15"/>
  <c r="B193" i="15"/>
  <c r="AH192" i="15"/>
  <c r="D193" i="15" s="1"/>
  <c r="AA183" i="4"/>
  <c r="AB183" i="4" s="1"/>
  <c r="P183" i="4"/>
  <c r="N183" i="4"/>
  <c r="O193" i="15"/>
  <c r="R183" i="4"/>
  <c r="I193" i="15" l="1"/>
  <c r="U193" i="15"/>
  <c r="V193" i="15" s="1"/>
  <c r="L193" i="15"/>
  <c r="M193" i="15" s="1"/>
  <c r="Q183" i="4"/>
  <c r="S183" i="4" s="1"/>
  <c r="G183" i="4"/>
  <c r="E193" i="15"/>
  <c r="H184" i="4"/>
  <c r="AC183" i="4"/>
  <c r="F193" i="15" l="1"/>
  <c r="N193" i="15"/>
  <c r="P193" i="15"/>
  <c r="Y193" i="15"/>
  <c r="W193" i="15"/>
  <c r="K184" i="4"/>
  <c r="AI183" i="4"/>
  <c r="AJ183" i="4" s="1"/>
  <c r="AG183" i="4"/>
  <c r="C184" i="4" s="1"/>
  <c r="AD183" i="4"/>
  <c r="AE183" i="4" s="1"/>
  <c r="AF183" i="4"/>
  <c r="T183" i="4"/>
  <c r="Z193" i="15"/>
  <c r="R193" i="15"/>
  <c r="X193" i="15" l="1"/>
  <c r="AA193" i="15" s="1"/>
  <c r="AB193" i="15" s="1"/>
  <c r="Q193" i="15"/>
  <c r="S193" i="15" s="1"/>
  <c r="G193" i="15"/>
  <c r="AL184" i="4"/>
  <c r="B184" i="4"/>
  <c r="AH183" i="4"/>
  <c r="D184" i="4" s="1"/>
  <c r="AK184" i="4"/>
  <c r="AC193" i="15"/>
  <c r="H194" i="15"/>
  <c r="O185" i="4"/>
  <c r="J194" i="15" l="1"/>
  <c r="AI193" i="15"/>
  <c r="AG193" i="15"/>
  <c r="C194" i="15" s="1"/>
  <c r="AD193" i="15"/>
  <c r="AE193" i="15" s="1"/>
  <c r="AF193" i="15"/>
  <c r="T193" i="15"/>
  <c r="K194" i="15"/>
  <c r="I184" i="4"/>
  <c r="L184" i="4"/>
  <c r="U184" i="4" s="1"/>
  <c r="V184" i="4" s="1"/>
  <c r="E184" i="4"/>
  <c r="F184" i="4" l="1"/>
  <c r="AK193" i="15"/>
  <c r="AJ193" i="15"/>
  <c r="AL193" i="15"/>
  <c r="B194" i="15"/>
  <c r="AH193" i="15"/>
  <c r="D194" i="15" s="1"/>
  <c r="M184" i="4"/>
  <c r="W184" i="4"/>
  <c r="Y184" i="4"/>
  <c r="O194" i="15"/>
  <c r="Z184" i="4"/>
  <c r="X184" i="4" l="1"/>
  <c r="AA184" i="4" s="1"/>
  <c r="AB184" i="4" s="1"/>
  <c r="I194" i="15"/>
  <c r="L194" i="15"/>
  <c r="M194" i="15" s="1"/>
  <c r="U194" i="15"/>
  <c r="V194" i="15" s="1"/>
  <c r="N184" i="4"/>
  <c r="P184" i="4"/>
  <c r="E194" i="15"/>
  <c r="R184" i="4"/>
  <c r="F194" i="15" l="1"/>
  <c r="N194" i="15"/>
  <c r="P194" i="15"/>
  <c r="Y194" i="15"/>
  <c r="W194" i="15"/>
  <c r="X194" i="15" s="1"/>
  <c r="G184" i="4"/>
  <c r="Q184" i="4"/>
  <c r="S184" i="4" s="1"/>
  <c r="Z194" i="15"/>
  <c r="R194" i="15"/>
  <c r="H185" i="4"/>
  <c r="AC184" i="4"/>
  <c r="Q194" i="15" l="1"/>
  <c r="S194" i="15" s="1"/>
  <c r="AA194" i="15"/>
  <c r="AB194" i="15" s="1"/>
  <c r="G194" i="15"/>
  <c r="K185" i="4"/>
  <c r="AD184" i="4"/>
  <c r="AE184" i="4" s="1"/>
  <c r="AG184" i="4"/>
  <c r="C185" i="4" s="1"/>
  <c r="AI184" i="4"/>
  <c r="AJ184" i="4" s="1"/>
  <c r="AF184" i="4"/>
  <c r="T184" i="4"/>
  <c r="AC194" i="15"/>
  <c r="H195" i="15"/>
  <c r="J195" i="15" l="1"/>
  <c r="AI194" i="15"/>
  <c r="AD194" i="15"/>
  <c r="AE194" i="15" s="1"/>
  <c r="AF194" i="15"/>
  <c r="AG194" i="15"/>
  <c r="C195" i="15" s="1"/>
  <c r="K195" i="15"/>
  <c r="T194" i="15"/>
  <c r="B185" i="4"/>
  <c r="AH184" i="4"/>
  <c r="D185" i="4" s="1"/>
  <c r="AL185" i="4"/>
  <c r="AK185" i="4"/>
  <c r="O186" i="4"/>
  <c r="AL194" i="15" l="1"/>
  <c r="AK194" i="15"/>
  <c r="AJ194" i="15"/>
  <c r="AH194" i="15"/>
  <c r="D195" i="15" s="1"/>
  <c r="B195" i="15"/>
  <c r="I185" i="4"/>
  <c r="L185" i="4"/>
  <c r="U185" i="4" s="1"/>
  <c r="V185" i="4" s="1"/>
  <c r="O195" i="15"/>
  <c r="E185" i="4"/>
  <c r="F185" i="4" l="1"/>
  <c r="U195" i="15"/>
  <c r="V195" i="15" s="1"/>
  <c r="L195" i="15"/>
  <c r="M195" i="15" s="1"/>
  <c r="I195" i="15"/>
  <c r="Y185" i="4"/>
  <c r="W185" i="4"/>
  <c r="M185" i="4"/>
  <c r="E195" i="15"/>
  <c r="Z185" i="4"/>
  <c r="X185" i="4" l="1"/>
  <c r="AA185" i="4" s="1"/>
  <c r="AB185" i="4" s="1"/>
  <c r="F195" i="15"/>
  <c r="N195" i="15"/>
  <c r="Q195" i="15" s="1"/>
  <c r="P195" i="15"/>
  <c r="Y195" i="15"/>
  <c r="W195" i="15"/>
  <c r="X195" i="15" s="1"/>
  <c r="P185" i="4"/>
  <c r="N185" i="4"/>
  <c r="Z195" i="15"/>
  <c r="R195" i="15"/>
  <c r="R185" i="4"/>
  <c r="AA195" i="15" l="1"/>
  <c r="AB195" i="15" s="1"/>
  <c r="S195" i="15"/>
  <c r="G195" i="15"/>
  <c r="Q185" i="4"/>
  <c r="S185" i="4" s="1"/>
  <c r="G185" i="4"/>
  <c r="AC195" i="15"/>
  <c r="H196" i="15"/>
  <c r="H186" i="4"/>
  <c r="AC185" i="4"/>
  <c r="J196" i="15" l="1"/>
  <c r="AG195" i="15"/>
  <c r="C196" i="15" s="1"/>
  <c r="AI195" i="15"/>
  <c r="AF195" i="15"/>
  <c r="AD195" i="15"/>
  <c r="AE195" i="15" s="1"/>
  <c r="T195" i="15"/>
  <c r="K196" i="15"/>
  <c r="K186" i="4"/>
  <c r="AI185" i="4"/>
  <c r="AJ185" i="4" s="1"/>
  <c r="AD185" i="4"/>
  <c r="AE185" i="4" s="1"/>
  <c r="AG185" i="4"/>
  <c r="C186" i="4" s="1"/>
  <c r="AF185" i="4"/>
  <c r="T185" i="4"/>
  <c r="B196" i="15" l="1"/>
  <c r="AH195" i="15"/>
  <c r="D196" i="15" s="1"/>
  <c r="AK195" i="15"/>
  <c r="AL195" i="15"/>
  <c r="AJ195" i="15"/>
  <c r="AH185" i="4"/>
  <c r="D186" i="4" s="1"/>
  <c r="L186" i="4" s="1"/>
  <c r="U186" i="4" s="1"/>
  <c r="V186" i="4" s="1"/>
  <c r="AK186" i="4"/>
  <c r="AL186" i="4"/>
  <c r="B186" i="4"/>
  <c r="O196" i="15"/>
  <c r="O187" i="4"/>
  <c r="L196" i="15" l="1"/>
  <c r="M196" i="15" s="1"/>
  <c r="U196" i="15"/>
  <c r="V196" i="15" s="1"/>
  <c r="I196" i="15"/>
  <c r="M186" i="4"/>
  <c r="N186" i="4" s="1"/>
  <c r="I186" i="4"/>
  <c r="W186" i="4"/>
  <c r="Y186" i="4"/>
  <c r="E196" i="15"/>
  <c r="Z186" i="4"/>
  <c r="E186" i="4"/>
  <c r="F186" i="4" l="1"/>
  <c r="G186" i="4" s="1"/>
  <c r="P186" i="4"/>
  <c r="F196" i="15"/>
  <c r="W196" i="15"/>
  <c r="Y196" i="15"/>
  <c r="P196" i="15"/>
  <c r="N196" i="15"/>
  <c r="Q186" i="4"/>
  <c r="R196" i="15"/>
  <c r="Z196" i="15"/>
  <c r="R186" i="4"/>
  <c r="X186" i="4" l="1"/>
  <c r="AA186" i="4" s="1"/>
  <c r="AB186" i="4" s="1"/>
  <c r="X196" i="15"/>
  <c r="AA196" i="15" s="1"/>
  <c r="AB196" i="15" s="1"/>
  <c r="S186" i="4"/>
  <c r="T186" i="4" s="1"/>
  <c r="Q196" i="15"/>
  <c r="S196" i="15" s="1"/>
  <c r="G196" i="15"/>
  <c r="H197" i="15"/>
  <c r="AC196" i="15"/>
  <c r="H187" i="4"/>
  <c r="AC186" i="4"/>
  <c r="AI186" i="4" l="1"/>
  <c r="AJ186" i="4" s="1"/>
  <c r="AD186" i="4"/>
  <c r="AE186" i="4" s="1"/>
  <c r="AF186" i="4"/>
  <c r="B187" i="4" s="1"/>
  <c r="AG186" i="4"/>
  <c r="C187" i="4" s="1"/>
  <c r="K187" i="4"/>
  <c r="J197" i="15"/>
  <c r="AI196" i="15"/>
  <c r="AG196" i="15"/>
  <c r="C197" i="15" s="1"/>
  <c r="AF196" i="15"/>
  <c r="AD196" i="15"/>
  <c r="AE196" i="15" s="1"/>
  <c r="T196" i="15"/>
  <c r="K197" i="15"/>
  <c r="O188" i="4"/>
  <c r="AL187" i="4" l="1"/>
  <c r="AK187" i="4"/>
  <c r="AH186" i="4"/>
  <c r="D187" i="4" s="1"/>
  <c r="L187" i="4" s="1"/>
  <c r="U187" i="4" s="1"/>
  <c r="V187" i="4" s="1"/>
  <c r="I187" i="4"/>
  <c r="AH196" i="15"/>
  <c r="D197" i="15" s="1"/>
  <c r="B197" i="15"/>
  <c r="AL196" i="15"/>
  <c r="AK196" i="15"/>
  <c r="AJ196" i="15"/>
  <c r="O197" i="15"/>
  <c r="E187" i="4"/>
  <c r="F187" i="4" l="1"/>
  <c r="I197" i="15"/>
  <c r="U197" i="15"/>
  <c r="V197" i="15" s="1"/>
  <c r="L197" i="15"/>
  <c r="M197" i="15" s="1"/>
  <c r="M187" i="4"/>
  <c r="Y187" i="4"/>
  <c r="W187" i="4"/>
  <c r="E197" i="15"/>
  <c r="Z187" i="4"/>
  <c r="X187" i="4" l="1"/>
  <c r="AA187" i="4" s="1"/>
  <c r="AB187" i="4" s="1"/>
  <c r="F197" i="15"/>
  <c r="Y197" i="15"/>
  <c r="W197" i="15"/>
  <c r="P197" i="15"/>
  <c r="N197" i="15"/>
  <c r="N187" i="4"/>
  <c r="Q187" i="4" s="1"/>
  <c r="P187" i="4"/>
  <c r="R197" i="15"/>
  <c r="Z197" i="15"/>
  <c r="R187" i="4"/>
  <c r="X197" i="15" l="1"/>
  <c r="AA197" i="15" s="1"/>
  <c r="AB197" i="15" s="1"/>
  <c r="Q197" i="15"/>
  <c r="S197" i="15" s="1"/>
  <c r="G197" i="15"/>
  <c r="G187" i="4"/>
  <c r="S187" i="4"/>
  <c r="AC197" i="15"/>
  <c r="H198" i="15"/>
  <c r="H188" i="4"/>
  <c r="AC187" i="4"/>
  <c r="J198" i="15" l="1"/>
  <c r="AF197" i="15"/>
  <c r="AG197" i="15"/>
  <c r="C198" i="15" s="1"/>
  <c r="AI197" i="15"/>
  <c r="AD197" i="15"/>
  <c r="AE197" i="15" s="1"/>
  <c r="T197" i="15"/>
  <c r="K198" i="15"/>
  <c r="K188" i="4"/>
  <c r="AI187" i="4"/>
  <c r="AJ187" i="4" s="1"/>
  <c r="AG187" i="4"/>
  <c r="C188" i="4" s="1"/>
  <c r="AD187" i="4"/>
  <c r="AE187" i="4" s="1"/>
  <c r="AF187" i="4"/>
  <c r="T187" i="4"/>
  <c r="B198" i="15" l="1"/>
  <c r="AH197" i="15"/>
  <c r="D198" i="15" s="1"/>
  <c r="AK197" i="15"/>
  <c r="AJ197" i="15"/>
  <c r="AL197" i="15"/>
  <c r="AL188" i="4"/>
  <c r="AK188" i="4"/>
  <c r="B188" i="4"/>
  <c r="AH187" i="4"/>
  <c r="D188" i="4" s="1"/>
  <c r="O198" i="15"/>
  <c r="O189" i="4"/>
  <c r="L198" i="15" l="1"/>
  <c r="M198" i="15" s="1"/>
  <c r="U198" i="15"/>
  <c r="V198" i="15" s="1"/>
  <c r="I198" i="15"/>
  <c r="L188" i="4"/>
  <c r="U188" i="4" s="1"/>
  <c r="V188" i="4" s="1"/>
  <c r="I188" i="4"/>
  <c r="E198" i="15"/>
  <c r="E188" i="4"/>
  <c r="F188" i="4" l="1"/>
  <c r="F198" i="15"/>
  <c r="Y198" i="15"/>
  <c r="W198" i="15"/>
  <c r="N198" i="15"/>
  <c r="P198" i="15"/>
  <c r="W188" i="4"/>
  <c r="Y188" i="4"/>
  <c r="M188" i="4"/>
  <c r="Z198" i="15"/>
  <c r="R198" i="15"/>
  <c r="Z188" i="4"/>
  <c r="X188" i="4" l="1"/>
  <c r="AA188" i="4" s="1"/>
  <c r="AB188" i="4" s="1"/>
  <c r="X198" i="15"/>
  <c r="AA198" i="15" s="1"/>
  <c r="AB198" i="15" s="1"/>
  <c r="Q198" i="15"/>
  <c r="S198" i="15" s="1"/>
  <c r="G198" i="15"/>
  <c r="P188" i="4"/>
  <c r="N188" i="4"/>
  <c r="H199" i="15"/>
  <c r="AC198" i="15"/>
  <c r="R188" i="4"/>
  <c r="J199" i="15" l="1"/>
  <c r="AF198" i="15"/>
  <c r="AI198" i="15"/>
  <c r="AD198" i="15"/>
  <c r="AE198" i="15" s="1"/>
  <c r="AG198" i="15"/>
  <c r="C199" i="15" s="1"/>
  <c r="T198" i="15"/>
  <c r="K199" i="15"/>
  <c r="Q188" i="4"/>
  <c r="S188" i="4" s="1"/>
  <c r="G188" i="4"/>
  <c r="AC188" i="4"/>
  <c r="H189" i="4"/>
  <c r="AJ198" i="15" l="1"/>
  <c r="AK198" i="15"/>
  <c r="AL198" i="15"/>
  <c r="B199" i="15"/>
  <c r="AH198" i="15"/>
  <c r="D199" i="15" s="1"/>
  <c r="K189" i="4"/>
  <c r="AD188" i="4"/>
  <c r="AE188" i="4" s="1"/>
  <c r="AI188" i="4"/>
  <c r="AJ188" i="4" s="1"/>
  <c r="AG188" i="4"/>
  <c r="C189" i="4" s="1"/>
  <c r="AF188" i="4"/>
  <c r="T188" i="4"/>
  <c r="O199" i="15"/>
  <c r="I199" i="15" l="1"/>
  <c r="U199" i="15"/>
  <c r="V199" i="15" s="1"/>
  <c r="L199" i="15"/>
  <c r="M199" i="15" s="1"/>
  <c r="AH188" i="4"/>
  <c r="D189" i="4" s="1"/>
  <c r="L189" i="4" s="1"/>
  <c r="U189" i="4" s="1"/>
  <c r="V189" i="4" s="1"/>
  <c r="B189" i="4"/>
  <c r="AK189" i="4"/>
  <c r="AL189" i="4"/>
  <c r="E199" i="15"/>
  <c r="O190" i="4"/>
  <c r="W189" i="4" l="1"/>
  <c r="F199" i="15"/>
  <c r="N199" i="15"/>
  <c r="P199" i="15"/>
  <c r="Y199" i="15"/>
  <c r="W199" i="15"/>
  <c r="M189" i="4"/>
  <c r="N189" i="4" s="1"/>
  <c r="Y189" i="4"/>
  <c r="I189" i="4"/>
  <c r="R199" i="15"/>
  <c r="Z199" i="15"/>
  <c r="Z189" i="4"/>
  <c r="E189" i="4"/>
  <c r="F189" i="4" l="1"/>
  <c r="X189" i="4" s="1"/>
  <c r="AA189" i="4" s="1"/>
  <c r="AB189" i="4" s="1"/>
  <c r="X199" i="15"/>
  <c r="AA199" i="15" s="1"/>
  <c r="AB199" i="15" s="1"/>
  <c r="G199" i="15"/>
  <c r="Q199" i="15"/>
  <c r="S199" i="15" s="1"/>
  <c r="P189" i="4"/>
  <c r="Q189" i="4"/>
  <c r="H200" i="15"/>
  <c r="AC199" i="15"/>
  <c r="R189" i="4"/>
  <c r="G189" i="4" l="1"/>
  <c r="J200" i="15"/>
  <c r="AF199" i="15"/>
  <c r="AG199" i="15"/>
  <c r="C200" i="15" s="1"/>
  <c r="AI199" i="15"/>
  <c r="AD199" i="15"/>
  <c r="AE199" i="15" s="1"/>
  <c r="T199" i="15"/>
  <c r="K200" i="15"/>
  <c r="S189" i="4"/>
  <c r="T189" i="4" s="1"/>
  <c r="AC189" i="4"/>
  <c r="H190" i="4"/>
  <c r="AK199" i="15" l="1"/>
  <c r="AL199" i="15"/>
  <c r="AJ199" i="15"/>
  <c r="B200" i="15"/>
  <c r="AH199" i="15"/>
  <c r="D200" i="15" s="1"/>
  <c r="K190" i="4"/>
  <c r="AG189" i="4"/>
  <c r="C190" i="4" s="1"/>
  <c r="AD189" i="4"/>
  <c r="AE189" i="4" s="1"/>
  <c r="AF189" i="4"/>
  <c r="B190" i="4" s="1"/>
  <c r="AI189" i="4"/>
  <c r="AJ189" i="4" s="1"/>
  <c r="O200" i="15"/>
  <c r="O191" i="4"/>
  <c r="I200" i="15" l="1"/>
  <c r="L200" i="15"/>
  <c r="M200" i="15" s="1"/>
  <c r="U200" i="15"/>
  <c r="V200" i="15" s="1"/>
  <c r="AK190" i="4"/>
  <c r="AH189" i="4"/>
  <c r="D190" i="4" s="1"/>
  <c r="L190" i="4" s="1"/>
  <c r="U190" i="4" s="1"/>
  <c r="V190" i="4" s="1"/>
  <c r="AL190" i="4"/>
  <c r="I190" i="4"/>
  <c r="E200" i="15"/>
  <c r="E190" i="4"/>
  <c r="F190" i="4" l="1"/>
  <c r="F200" i="15"/>
  <c r="N200" i="15"/>
  <c r="P200" i="15"/>
  <c r="W200" i="15"/>
  <c r="Y200" i="15"/>
  <c r="M190" i="4"/>
  <c r="P190" i="4" s="1"/>
  <c r="Y190" i="4"/>
  <c r="W190" i="4"/>
  <c r="R200" i="15"/>
  <c r="Z200" i="15"/>
  <c r="Z190" i="4"/>
  <c r="R190" i="4"/>
  <c r="X190" i="4" l="1"/>
  <c r="AA190" i="4" s="1"/>
  <c r="AB190" i="4" s="1"/>
  <c r="X200" i="15"/>
  <c r="AA200" i="15" s="1"/>
  <c r="AB200" i="15" s="1"/>
  <c r="Q200" i="15"/>
  <c r="S200" i="15" s="1"/>
  <c r="G200" i="15"/>
  <c r="N190" i="4"/>
  <c r="Q190" i="4" s="1"/>
  <c r="S190" i="4" s="1"/>
  <c r="AC200" i="15"/>
  <c r="H201" i="15"/>
  <c r="AC190" i="4"/>
  <c r="H191" i="4"/>
  <c r="J201" i="15" l="1"/>
  <c r="AG200" i="15"/>
  <c r="C201" i="15" s="1"/>
  <c r="AI200" i="15"/>
  <c r="AD200" i="15"/>
  <c r="AE200" i="15" s="1"/>
  <c r="AF200" i="15"/>
  <c r="T200" i="15"/>
  <c r="K201" i="15"/>
  <c r="G190" i="4"/>
  <c r="AG190" i="4"/>
  <c r="C191" i="4" s="1"/>
  <c r="AI190" i="4"/>
  <c r="AJ190" i="4" s="1"/>
  <c r="AD190" i="4"/>
  <c r="AE190" i="4" s="1"/>
  <c r="AF190" i="4"/>
  <c r="K191" i="4"/>
  <c r="T190" i="4"/>
  <c r="AJ200" i="15" l="1"/>
  <c r="AK200" i="15"/>
  <c r="AL200" i="15"/>
  <c r="AH200" i="15"/>
  <c r="D201" i="15" s="1"/>
  <c r="B201" i="15"/>
  <c r="AL191" i="4"/>
  <c r="AK191" i="4"/>
  <c r="B191" i="4"/>
  <c r="AH190" i="4"/>
  <c r="D191" i="4" s="1"/>
  <c r="O201" i="15"/>
  <c r="O192" i="4"/>
  <c r="L201" i="15" l="1"/>
  <c r="M201" i="15" s="1"/>
  <c r="U201" i="15"/>
  <c r="V201" i="15" s="1"/>
  <c r="I201" i="15"/>
  <c r="L191" i="4"/>
  <c r="U191" i="4" s="1"/>
  <c r="V191" i="4" s="1"/>
  <c r="I191" i="4"/>
  <c r="E201" i="15"/>
  <c r="E191" i="4"/>
  <c r="F191" i="4" l="1"/>
  <c r="F201" i="15"/>
  <c r="Y201" i="15"/>
  <c r="W201" i="15"/>
  <c r="N201" i="15"/>
  <c r="P201" i="15"/>
  <c r="Y191" i="4"/>
  <c r="W191" i="4"/>
  <c r="M191" i="4"/>
  <c r="R201" i="15"/>
  <c r="Z201" i="15"/>
  <c r="Z191" i="4"/>
  <c r="X191" i="4" l="1"/>
  <c r="AA191" i="4" s="1"/>
  <c r="AB191" i="4" s="1"/>
  <c r="X201" i="15"/>
  <c r="AA201" i="15" s="1"/>
  <c r="AB201" i="15" s="1"/>
  <c r="Q201" i="15"/>
  <c r="S201" i="15" s="1"/>
  <c r="T201" i="15" s="1"/>
  <c r="G201" i="15"/>
  <c r="N191" i="4"/>
  <c r="P191" i="4"/>
  <c r="H202" i="15"/>
  <c r="AC201" i="15"/>
  <c r="R191" i="4"/>
  <c r="J202" i="15" l="1"/>
  <c r="AF201" i="15"/>
  <c r="AI201" i="15"/>
  <c r="AG201" i="15"/>
  <c r="C202" i="15" s="1"/>
  <c r="AD201" i="15"/>
  <c r="AE201" i="15" s="1"/>
  <c r="K202" i="15"/>
  <c r="Q191" i="4"/>
  <c r="S191" i="4" s="1"/>
  <c r="G191" i="4"/>
  <c r="AC191" i="4"/>
  <c r="H192" i="4"/>
  <c r="AJ201" i="15" l="1"/>
  <c r="AL201" i="15"/>
  <c r="AK201" i="15"/>
  <c r="B202" i="15"/>
  <c r="AH201" i="15"/>
  <c r="D202" i="15" s="1"/>
  <c r="K192" i="4"/>
  <c r="AD191" i="4"/>
  <c r="AE191" i="4" s="1"/>
  <c r="AI191" i="4"/>
  <c r="AJ191" i="4" s="1"/>
  <c r="AG191" i="4"/>
  <c r="C192" i="4" s="1"/>
  <c r="AF191" i="4"/>
  <c r="T191" i="4"/>
  <c r="O202" i="15"/>
  <c r="I202" i="15" l="1"/>
  <c r="U202" i="15"/>
  <c r="V202" i="15" s="1"/>
  <c r="L202" i="15"/>
  <c r="M202" i="15" s="1"/>
  <c r="AH191" i="4"/>
  <c r="D192" i="4" s="1"/>
  <c r="L192" i="4" s="1"/>
  <c r="U192" i="4" s="1"/>
  <c r="V192" i="4" s="1"/>
  <c r="AL192" i="4"/>
  <c r="AK192" i="4"/>
  <c r="B192" i="4"/>
  <c r="E202" i="15"/>
  <c r="O193" i="4"/>
  <c r="F202" i="15" l="1"/>
  <c r="N202" i="15"/>
  <c r="Q202" i="15" s="1"/>
  <c r="P202" i="15"/>
  <c r="Y202" i="15"/>
  <c r="W202" i="15"/>
  <c r="M192" i="4"/>
  <c r="P192" i="4" s="1"/>
  <c r="I192" i="4"/>
  <c r="Y192" i="4"/>
  <c r="W192" i="4"/>
  <c r="R202" i="15"/>
  <c r="Z202" i="15"/>
  <c r="E192" i="4"/>
  <c r="R192" i="4"/>
  <c r="Z192" i="4"/>
  <c r="X202" i="15" l="1"/>
  <c r="AA202" i="15" s="1"/>
  <c r="AB202" i="15" s="1"/>
  <c r="F192" i="4"/>
  <c r="X192" i="4" s="1"/>
  <c r="AA192" i="4" s="1"/>
  <c r="AB192" i="4" s="1"/>
  <c r="S202" i="15"/>
  <c r="G202" i="15"/>
  <c r="N192" i="4"/>
  <c r="H203" i="15"/>
  <c r="AC202" i="15"/>
  <c r="J203" i="15" l="1"/>
  <c r="AD202" i="15"/>
  <c r="AE202" i="15" s="1"/>
  <c r="AI202" i="15"/>
  <c r="AG202" i="15"/>
  <c r="C203" i="15" s="1"/>
  <c r="AF202" i="15"/>
  <c r="T202" i="15"/>
  <c r="K203" i="15"/>
  <c r="Q192" i="4"/>
  <c r="S192" i="4" s="1"/>
  <c r="G192" i="4"/>
  <c r="H193" i="4"/>
  <c r="AC192" i="4"/>
  <c r="AK202" i="15" l="1"/>
  <c r="AL202" i="15"/>
  <c r="AJ202" i="15"/>
  <c r="AH202" i="15"/>
  <c r="D203" i="15" s="1"/>
  <c r="B203" i="15"/>
  <c r="K193" i="4"/>
  <c r="AI192" i="4"/>
  <c r="AJ192" i="4" s="1"/>
  <c r="AD192" i="4"/>
  <c r="AE192" i="4" s="1"/>
  <c r="AF192" i="4"/>
  <c r="AG192" i="4"/>
  <c r="C193" i="4" s="1"/>
  <c r="T192" i="4"/>
  <c r="O203" i="15"/>
  <c r="AH192" i="4" l="1"/>
  <c r="D193" i="4" s="1"/>
  <c r="L193" i="4" s="1"/>
  <c r="U193" i="4" s="1"/>
  <c r="V193" i="4" s="1"/>
  <c r="U203" i="15"/>
  <c r="V203" i="15" s="1"/>
  <c r="L203" i="15"/>
  <c r="M203" i="15" s="1"/>
  <c r="I203" i="15"/>
  <c r="B193" i="4"/>
  <c r="I193" i="4" s="1"/>
  <c r="AL193" i="4"/>
  <c r="AK193" i="4"/>
  <c r="E203" i="15"/>
  <c r="E193" i="4"/>
  <c r="O194" i="4"/>
  <c r="F193" i="4" l="1"/>
  <c r="M193" i="4"/>
  <c r="N193" i="4" s="1"/>
  <c r="Q193" i="4" s="1"/>
  <c r="F203" i="15"/>
  <c r="P203" i="15"/>
  <c r="N203" i="15"/>
  <c r="Y203" i="15"/>
  <c r="W203" i="15"/>
  <c r="X203" i="15" s="1"/>
  <c r="Y193" i="4"/>
  <c r="W193" i="4"/>
  <c r="R203" i="15"/>
  <c r="Z203" i="15"/>
  <c r="Z193" i="4"/>
  <c r="X193" i="4" l="1"/>
  <c r="AA193" i="4" s="1"/>
  <c r="AB193" i="4" s="1"/>
  <c r="P193" i="4"/>
  <c r="Q203" i="15"/>
  <c r="S203" i="15" s="1"/>
  <c r="AA203" i="15"/>
  <c r="AB203" i="15" s="1"/>
  <c r="G203" i="15"/>
  <c r="G193" i="4"/>
  <c r="AC203" i="15"/>
  <c r="H204" i="15"/>
  <c r="R193" i="4"/>
  <c r="S193" i="4" l="1"/>
  <c r="T193" i="4" s="1"/>
  <c r="J204" i="15"/>
  <c r="AG203" i="15"/>
  <c r="C204" i="15" s="1"/>
  <c r="AF203" i="15"/>
  <c r="AD203" i="15"/>
  <c r="AE203" i="15" s="1"/>
  <c r="AI203" i="15"/>
  <c r="T203" i="15"/>
  <c r="K204" i="15"/>
  <c r="H194" i="4"/>
  <c r="AC193" i="4"/>
  <c r="AI193" i="4" l="1"/>
  <c r="AJ193" i="4" s="1"/>
  <c r="AD193" i="4"/>
  <c r="AE193" i="4" s="1"/>
  <c r="AG193" i="4"/>
  <c r="C194" i="4" s="1"/>
  <c r="AF193" i="4"/>
  <c r="K194" i="4"/>
  <c r="AH203" i="15"/>
  <c r="D204" i="15" s="1"/>
  <c r="B204" i="15"/>
  <c r="AK203" i="15"/>
  <c r="AJ203" i="15"/>
  <c r="AL203" i="15"/>
  <c r="O204" i="15"/>
  <c r="AK194" i="4" l="1"/>
  <c r="AL194" i="4"/>
  <c r="AH193" i="4"/>
  <c r="D194" i="4" s="1"/>
  <c r="L194" i="4" s="1"/>
  <c r="U194" i="4" s="1"/>
  <c r="V194" i="4" s="1"/>
  <c r="B194" i="4"/>
  <c r="I194" i="4" s="1"/>
  <c r="I204" i="15"/>
  <c r="L204" i="15"/>
  <c r="M204" i="15" s="1"/>
  <c r="U204" i="15"/>
  <c r="V204" i="15" s="1"/>
  <c r="E204" i="15"/>
  <c r="O195" i="4"/>
  <c r="E194" i="4"/>
  <c r="F194" i="4" l="1"/>
  <c r="F204" i="15"/>
  <c r="N204" i="15"/>
  <c r="P204" i="15"/>
  <c r="W204" i="15"/>
  <c r="Y204" i="15"/>
  <c r="M194" i="4"/>
  <c r="W194" i="4"/>
  <c r="Y194" i="4"/>
  <c r="R204" i="15"/>
  <c r="Z204" i="15"/>
  <c r="Z194" i="4"/>
  <c r="X194" i="4" l="1"/>
  <c r="AA194" i="4" s="1"/>
  <c r="AB194" i="4" s="1"/>
  <c r="X204" i="15"/>
  <c r="AA204" i="15" s="1"/>
  <c r="AB204" i="15" s="1"/>
  <c r="Q204" i="15"/>
  <c r="S204" i="15" s="1"/>
  <c r="G204" i="15"/>
  <c r="N194" i="4"/>
  <c r="P194" i="4"/>
  <c r="H205" i="15"/>
  <c r="AC204" i="15"/>
  <c r="R194" i="4"/>
  <c r="J205" i="15" l="1"/>
  <c r="AG204" i="15"/>
  <c r="C205" i="15" s="1"/>
  <c r="AF204" i="15"/>
  <c r="AI204" i="15"/>
  <c r="AD204" i="15"/>
  <c r="AE204" i="15" s="1"/>
  <c r="T204" i="15"/>
  <c r="K205" i="15"/>
  <c r="G194" i="4"/>
  <c r="Q194" i="4"/>
  <c r="S194" i="4" s="1"/>
  <c r="T194" i="4" s="1"/>
  <c r="H195" i="4"/>
  <c r="AC194" i="4"/>
  <c r="AJ204" i="15" l="1"/>
  <c r="AK204" i="15"/>
  <c r="AL204" i="15"/>
  <c r="AH204" i="15"/>
  <c r="D205" i="15" s="1"/>
  <c r="B205" i="15"/>
  <c r="K195" i="4"/>
  <c r="AD194" i="4"/>
  <c r="AE194" i="4" s="1"/>
  <c r="AG194" i="4"/>
  <c r="C195" i="4" s="1"/>
  <c r="AI194" i="4"/>
  <c r="AJ194" i="4" s="1"/>
  <c r="AF194" i="4"/>
  <c r="O205" i="15"/>
  <c r="L205" i="15" l="1"/>
  <c r="M205" i="15" s="1"/>
  <c r="U205" i="15"/>
  <c r="V205" i="15" s="1"/>
  <c r="I205" i="15"/>
  <c r="B195" i="4"/>
  <c r="AH194" i="4"/>
  <c r="D195" i="4" s="1"/>
  <c r="AK195" i="4"/>
  <c r="AL195" i="4"/>
  <c r="E205" i="15"/>
  <c r="O196" i="4"/>
  <c r="F205" i="15" l="1"/>
  <c r="W205" i="15"/>
  <c r="Y205" i="15"/>
  <c r="P205" i="15"/>
  <c r="N205" i="15"/>
  <c r="L195" i="4"/>
  <c r="U195" i="4" s="1"/>
  <c r="V195" i="4" s="1"/>
  <c r="I195" i="4"/>
  <c r="Z205" i="15"/>
  <c r="R205" i="15"/>
  <c r="E195" i="4"/>
  <c r="F195" i="4" l="1"/>
  <c r="X205" i="15"/>
  <c r="AA205" i="15" s="1"/>
  <c r="AB205" i="15" s="1"/>
  <c r="Q205" i="15"/>
  <c r="S205" i="15" s="1"/>
  <c r="G205" i="15"/>
  <c r="W195" i="4"/>
  <c r="Y195" i="4"/>
  <c r="M195" i="4"/>
  <c r="H206" i="15"/>
  <c r="AC205" i="15"/>
  <c r="Z195" i="4"/>
  <c r="X195" i="4" l="1"/>
  <c r="AA195" i="4" s="1"/>
  <c r="AB195" i="4" s="1"/>
  <c r="J206" i="15"/>
  <c r="AI205" i="15"/>
  <c r="AD205" i="15"/>
  <c r="AE205" i="15" s="1"/>
  <c r="AG205" i="15"/>
  <c r="C206" i="15" s="1"/>
  <c r="AF205" i="15"/>
  <c r="T205" i="15"/>
  <c r="K206" i="15"/>
  <c r="N195" i="4"/>
  <c r="Q195" i="4" s="1"/>
  <c r="P195" i="4"/>
  <c r="R195" i="4"/>
  <c r="AK205" i="15" l="1"/>
  <c r="AJ205" i="15"/>
  <c r="AL205" i="15"/>
  <c r="AH205" i="15"/>
  <c r="D206" i="15" s="1"/>
  <c r="B206" i="15"/>
  <c r="G195" i="4"/>
  <c r="S195" i="4"/>
  <c r="T195" i="4" s="1"/>
  <c r="O206" i="15"/>
  <c r="AC195" i="4"/>
  <c r="H196" i="4"/>
  <c r="L206" i="15" l="1"/>
  <c r="M206" i="15" s="1"/>
  <c r="U206" i="15"/>
  <c r="V206" i="15" s="1"/>
  <c r="I206" i="15"/>
  <c r="K196" i="4"/>
  <c r="AD195" i="4"/>
  <c r="AE195" i="4" s="1"/>
  <c r="AI195" i="4"/>
  <c r="AJ195" i="4" s="1"/>
  <c r="AG195" i="4"/>
  <c r="C196" i="4" s="1"/>
  <c r="AF195" i="4"/>
  <c r="E206" i="15"/>
  <c r="F206" i="15" l="1"/>
  <c r="W206" i="15"/>
  <c r="Y206" i="15"/>
  <c r="P206" i="15"/>
  <c r="N206" i="15"/>
  <c r="AH195" i="4"/>
  <c r="D196" i="4" s="1"/>
  <c r="L196" i="4" s="1"/>
  <c r="U196" i="4" s="1"/>
  <c r="V196" i="4" s="1"/>
  <c r="AL196" i="4"/>
  <c r="AK196" i="4"/>
  <c r="B196" i="4"/>
  <c r="R206" i="15"/>
  <c r="Z206" i="15"/>
  <c r="O197" i="4"/>
  <c r="X206" i="15" l="1"/>
  <c r="AA206" i="15" s="1"/>
  <c r="AB206" i="15" s="1"/>
  <c r="Q206" i="15"/>
  <c r="S206" i="15" s="1"/>
  <c r="G206" i="15"/>
  <c r="W196" i="4"/>
  <c r="Y196" i="4"/>
  <c r="I196" i="4"/>
  <c r="M196" i="4"/>
  <c r="AC206" i="15"/>
  <c r="H207" i="15"/>
  <c r="E196" i="4"/>
  <c r="Z196" i="4"/>
  <c r="F196" i="4" l="1"/>
  <c r="X196" i="4" s="1"/>
  <c r="AA196" i="4" s="1"/>
  <c r="AB196" i="4" s="1"/>
  <c r="J207" i="15"/>
  <c r="AG206" i="15"/>
  <c r="C207" i="15" s="1"/>
  <c r="AF206" i="15"/>
  <c r="AI206" i="15"/>
  <c r="AD206" i="15"/>
  <c r="AE206" i="15" s="1"/>
  <c r="T206" i="15"/>
  <c r="K207" i="15"/>
  <c r="P196" i="4"/>
  <c r="N196" i="4"/>
  <c r="R196" i="4"/>
  <c r="AL206" i="15" l="1"/>
  <c r="AJ206" i="15"/>
  <c r="AK206" i="15"/>
  <c r="AH206" i="15"/>
  <c r="D207" i="15" s="1"/>
  <c r="B207" i="15"/>
  <c r="Q196" i="4"/>
  <c r="S196" i="4" s="1"/>
  <c r="G196" i="4"/>
  <c r="O207" i="15"/>
  <c r="AC196" i="4"/>
  <c r="H197" i="4"/>
  <c r="U207" i="15" l="1"/>
  <c r="V207" i="15" s="1"/>
  <c r="L207" i="15"/>
  <c r="M207" i="15" s="1"/>
  <c r="I207" i="15"/>
  <c r="K197" i="4"/>
  <c r="AI196" i="4"/>
  <c r="AJ196" i="4" s="1"/>
  <c r="AD196" i="4"/>
  <c r="AE196" i="4" s="1"/>
  <c r="AG196" i="4"/>
  <c r="C197" i="4" s="1"/>
  <c r="AF196" i="4"/>
  <c r="T196" i="4"/>
  <c r="E207" i="15"/>
  <c r="F207" i="15" l="1"/>
  <c r="N207" i="15"/>
  <c r="P207" i="15"/>
  <c r="Y207" i="15"/>
  <c r="W207" i="15"/>
  <c r="AH196" i="4"/>
  <c r="D197" i="4" s="1"/>
  <c r="L197" i="4" s="1"/>
  <c r="U197" i="4" s="1"/>
  <c r="B197" i="4"/>
  <c r="AL197" i="4"/>
  <c r="AK197" i="4"/>
  <c r="Z207" i="15"/>
  <c r="R207" i="15"/>
  <c r="O198" i="4"/>
  <c r="X207" i="15" l="1"/>
  <c r="AA207" i="15" s="1"/>
  <c r="AB207" i="15" s="1"/>
  <c r="Q207" i="15"/>
  <c r="S207" i="15" s="1"/>
  <c r="G207" i="15"/>
  <c r="V197" i="4"/>
  <c r="W197" i="4" s="1"/>
  <c r="M197" i="4"/>
  <c r="P197" i="4" s="1"/>
  <c r="I197" i="4"/>
  <c r="AC207" i="15"/>
  <c r="H208" i="15"/>
  <c r="E197" i="4"/>
  <c r="R197" i="4"/>
  <c r="F197" i="4" l="1"/>
  <c r="X197" i="4" s="1"/>
  <c r="J208" i="15"/>
  <c r="AG207" i="15"/>
  <c r="C208" i="15" s="1"/>
  <c r="AF207" i="15"/>
  <c r="AD207" i="15"/>
  <c r="AE207" i="15" s="1"/>
  <c r="AI207" i="15"/>
  <c r="T207" i="15"/>
  <c r="K208" i="15"/>
  <c r="N197" i="4"/>
  <c r="Q197" i="4" s="1"/>
  <c r="S197" i="4" s="1"/>
  <c r="Y197" i="4"/>
  <c r="Z197" i="4"/>
  <c r="H198" i="4"/>
  <c r="AC197" i="4"/>
  <c r="G197" i="4" l="1"/>
  <c r="B208" i="15"/>
  <c r="AH207" i="15"/>
  <c r="D208" i="15" s="1"/>
  <c r="AJ207" i="15"/>
  <c r="AK207" i="15"/>
  <c r="AL207" i="15"/>
  <c r="AA197" i="4"/>
  <c r="AB197" i="4" s="1"/>
  <c r="AI197" i="4"/>
  <c r="AJ197" i="4" s="1"/>
  <c r="AD197" i="4"/>
  <c r="AE197" i="4" s="1"/>
  <c r="AG197" i="4"/>
  <c r="C198" i="4" s="1"/>
  <c r="AF197" i="4"/>
  <c r="K198" i="4"/>
  <c r="T197" i="4"/>
  <c r="O208" i="15"/>
  <c r="L208" i="15" l="1"/>
  <c r="M208" i="15" s="1"/>
  <c r="U208" i="15"/>
  <c r="V208" i="15" s="1"/>
  <c r="I208" i="15"/>
  <c r="AH197" i="4"/>
  <c r="D198" i="4" s="1"/>
  <c r="L198" i="4" s="1"/>
  <c r="AK198" i="4"/>
  <c r="B198" i="4"/>
  <c r="AL198" i="4"/>
  <c r="E208" i="15"/>
  <c r="O199" i="4"/>
  <c r="F208" i="15" l="1"/>
  <c r="Y208" i="15"/>
  <c r="W208" i="15"/>
  <c r="P208" i="15"/>
  <c r="N208" i="15"/>
  <c r="U198" i="4"/>
  <c r="V198" i="4" s="1"/>
  <c r="Y198" i="4" s="1"/>
  <c r="M198" i="4"/>
  <c r="N198" i="4" s="1"/>
  <c r="I198" i="4"/>
  <c r="Z208" i="15"/>
  <c r="R208" i="15"/>
  <c r="E198" i="4"/>
  <c r="Z198" i="4"/>
  <c r="F198" i="4" l="1"/>
  <c r="G198" i="4" s="1"/>
  <c r="X208" i="15"/>
  <c r="AA208" i="15" s="1"/>
  <c r="AB208" i="15" s="1"/>
  <c r="P198" i="4"/>
  <c r="Q208" i="15"/>
  <c r="S208" i="15" s="1"/>
  <c r="G208" i="15"/>
  <c r="C30" i="15" s="1"/>
  <c r="W198" i="4"/>
  <c r="Q198" i="4"/>
  <c r="AC208" i="15"/>
  <c r="R198" i="4"/>
  <c r="X198" i="4" l="1"/>
  <c r="AA198" i="4" s="1"/>
  <c r="AB198" i="4" s="1"/>
  <c r="S198" i="4"/>
  <c r="T198" i="4" s="1"/>
  <c r="AF208" i="15"/>
  <c r="AG208" i="15"/>
  <c r="AI208" i="15"/>
  <c r="AD208" i="15"/>
  <c r="AE208" i="15" s="1"/>
  <c r="T208" i="15"/>
  <c r="H199" i="4"/>
  <c r="AC198" i="4"/>
  <c r="AG198" i="4" l="1"/>
  <c r="C199" i="4" s="1"/>
  <c r="AD198" i="4"/>
  <c r="AE198" i="4" s="1"/>
  <c r="AF198" i="4"/>
  <c r="AI198" i="4"/>
  <c r="AJ198" i="4" s="1"/>
  <c r="K199" i="4"/>
  <c r="AH208" i="15"/>
  <c r="AL208" i="15"/>
  <c r="AJ208" i="15"/>
  <c r="C31" i="15" s="1"/>
  <c r="AK208" i="15"/>
  <c r="AH198" i="4" l="1"/>
  <c r="D199" i="4" s="1"/>
  <c r="L199" i="4" s="1"/>
  <c r="U199" i="4" s="1"/>
  <c r="V199" i="4" s="1"/>
  <c r="B199" i="4"/>
  <c r="I199" i="4" s="1"/>
  <c r="AK199" i="4"/>
  <c r="AL199" i="4"/>
  <c r="E199" i="4"/>
  <c r="O200" i="4"/>
  <c r="F199" i="4" l="1"/>
  <c r="Y199" i="4"/>
  <c r="W199" i="4"/>
  <c r="M199" i="4"/>
  <c r="P199" i="4" s="1"/>
  <c r="R199" i="4"/>
  <c r="Z199" i="4"/>
  <c r="X199" i="4" l="1"/>
  <c r="AA199" i="4" s="1"/>
  <c r="AB199" i="4" s="1"/>
  <c r="N199" i="4"/>
  <c r="G199" i="4" s="1"/>
  <c r="Q199" i="4" l="1"/>
  <c r="S199" i="4" s="1"/>
  <c r="AC199" i="4"/>
  <c r="H200" i="4"/>
  <c r="K200" i="4" l="1"/>
  <c r="AD199" i="4"/>
  <c r="AE199" i="4" s="1"/>
  <c r="AI199" i="4"/>
  <c r="AJ199" i="4" s="1"/>
  <c r="AF199" i="4"/>
  <c r="AG199" i="4"/>
  <c r="C200" i="4" s="1"/>
  <c r="T199" i="4"/>
  <c r="AK200" i="4" l="1"/>
  <c r="AH199" i="4"/>
  <c r="D200" i="4" s="1"/>
  <c r="L200" i="4" s="1"/>
  <c r="U200" i="4" s="1"/>
  <c r="V200" i="4" s="1"/>
  <c r="B200" i="4"/>
  <c r="AL200" i="4"/>
  <c r="O201" i="4"/>
  <c r="Y200" i="4" l="1"/>
  <c r="M200" i="4"/>
  <c r="N200" i="4" s="1"/>
  <c r="I200" i="4"/>
  <c r="W200" i="4"/>
  <c r="E200" i="4"/>
  <c r="Z200" i="4"/>
  <c r="F200" i="4" l="1"/>
  <c r="G200" i="4" s="1"/>
  <c r="Q200" i="4"/>
  <c r="P200" i="4"/>
  <c r="R200" i="4"/>
  <c r="X200" i="4" l="1"/>
  <c r="AA200" i="4" s="1"/>
  <c r="AB200" i="4" s="1"/>
  <c r="S200" i="4"/>
  <c r="T200" i="4" s="1"/>
  <c r="H201" i="4"/>
  <c r="AC200" i="4"/>
  <c r="AD200" i="4" l="1"/>
  <c r="AE200" i="4" s="1"/>
  <c r="AI200" i="4"/>
  <c r="AJ200" i="4" s="1"/>
  <c r="AG200" i="4"/>
  <c r="C201" i="4" s="1"/>
  <c r="AF200" i="4"/>
  <c r="B201" i="4" s="1"/>
  <c r="K201" i="4"/>
  <c r="O202" i="4"/>
  <c r="AL201" i="4" l="1"/>
  <c r="I201" i="4"/>
  <c r="AK201" i="4"/>
  <c r="AH200" i="4"/>
  <c r="D201" i="4" s="1"/>
  <c r="L201" i="4" s="1"/>
  <c r="U201" i="4" s="1"/>
  <c r="V201" i="4" s="1"/>
  <c r="Y201" i="4" s="1"/>
  <c r="E201" i="4"/>
  <c r="Z201" i="4"/>
  <c r="F201" i="4" l="1"/>
  <c r="M201" i="4"/>
  <c r="P201" i="4" s="1"/>
  <c r="W201" i="4"/>
  <c r="R201" i="4"/>
  <c r="X201" i="4" l="1"/>
  <c r="AA201" i="4" s="1"/>
  <c r="AB201" i="4" s="1"/>
  <c r="N201" i="4"/>
  <c r="G201" i="4" s="1"/>
  <c r="Q201" i="4" l="1"/>
  <c r="S201" i="4" s="1"/>
  <c r="T201" i="4" s="1"/>
  <c r="H202" i="4"/>
  <c r="AC201" i="4"/>
  <c r="AG201" i="4" l="1"/>
  <c r="C202" i="4" s="1"/>
  <c r="AI201" i="4"/>
  <c r="AJ201" i="4" s="1"/>
  <c r="AF201" i="4"/>
  <c r="B202" i="4" s="1"/>
  <c r="AD201" i="4"/>
  <c r="AE201" i="4" s="1"/>
  <c r="K202" i="4"/>
  <c r="O203" i="4"/>
  <c r="AK202" i="4" l="1"/>
  <c r="AH201" i="4"/>
  <c r="D202" i="4" s="1"/>
  <c r="L202" i="4" s="1"/>
  <c r="U202" i="4" s="1"/>
  <c r="V202" i="4" s="1"/>
  <c r="W202" i="4" s="1"/>
  <c r="I202" i="4"/>
  <c r="AL202" i="4"/>
  <c r="E202" i="4"/>
  <c r="F202" i="4" l="1"/>
  <c r="X202" i="4" s="1"/>
  <c r="Y202" i="4"/>
  <c r="M202" i="4"/>
  <c r="P202" i="4" s="1"/>
  <c r="R202" i="4"/>
  <c r="Z202" i="4"/>
  <c r="N202" i="4" l="1"/>
  <c r="Q202" i="4" s="1"/>
  <c r="S202" i="4" s="1"/>
  <c r="T202" i="4" s="1"/>
  <c r="AA202" i="4"/>
  <c r="AB202" i="4" s="1"/>
  <c r="AC202" i="4"/>
  <c r="H203" i="4"/>
  <c r="G202" i="4" l="1"/>
  <c r="AF202" i="4"/>
  <c r="B203" i="4" s="1"/>
  <c r="AI202" i="4"/>
  <c r="AJ202" i="4" s="1"/>
  <c r="AD202" i="4"/>
  <c r="AE202" i="4" s="1"/>
  <c r="AG202" i="4"/>
  <c r="C203" i="4" s="1"/>
  <c r="K203" i="4"/>
  <c r="O204" i="4"/>
  <c r="AK203" i="4" l="1"/>
  <c r="AL203" i="4"/>
  <c r="AH202" i="4"/>
  <c r="D203" i="4" s="1"/>
  <c r="L203" i="4" s="1"/>
  <c r="U203" i="4" s="1"/>
  <c r="V203" i="4" s="1"/>
  <c r="I203" i="4"/>
  <c r="E203" i="4"/>
  <c r="F203" i="4" l="1"/>
  <c r="W203" i="4"/>
  <c r="Y203" i="4"/>
  <c r="M203" i="4"/>
  <c r="Z203" i="4"/>
  <c r="X203" i="4" l="1"/>
  <c r="AA203" i="4" s="1"/>
  <c r="AB203" i="4" s="1"/>
  <c r="P203" i="4"/>
  <c r="N203" i="4"/>
  <c r="R203" i="4"/>
  <c r="Q203" i="4" l="1"/>
  <c r="S203" i="4" s="1"/>
  <c r="T203" i="4" s="1"/>
  <c r="G203" i="4"/>
  <c r="AC203" i="4"/>
  <c r="H204" i="4"/>
  <c r="K204" i="4" l="1"/>
  <c r="AI203" i="4"/>
  <c r="AJ203" i="4" s="1"/>
  <c r="AD203" i="4"/>
  <c r="AE203" i="4" s="1"/>
  <c r="AG203" i="4"/>
  <c r="C204" i="4" s="1"/>
  <c r="AF203" i="4"/>
  <c r="B204" i="4" l="1"/>
  <c r="AH203" i="4"/>
  <c r="D204" i="4" s="1"/>
  <c r="AL204" i="4"/>
  <c r="AK204" i="4"/>
  <c r="O205" i="4"/>
  <c r="I204" i="4" l="1"/>
  <c r="L204" i="4"/>
  <c r="U204" i="4" s="1"/>
  <c r="V204" i="4" s="1"/>
  <c r="E204" i="4"/>
  <c r="F204" i="4" l="1"/>
  <c r="Y204" i="4"/>
  <c r="W204" i="4"/>
  <c r="M204" i="4"/>
  <c r="Z204" i="4"/>
  <c r="X204" i="4" l="1"/>
  <c r="AA204" i="4" s="1"/>
  <c r="AB204" i="4" s="1"/>
  <c r="N204" i="4"/>
  <c r="P204" i="4"/>
  <c r="R204" i="4"/>
  <c r="G204" i="4" l="1"/>
  <c r="Q204" i="4"/>
  <c r="S204" i="4" s="1"/>
  <c r="T204" i="4" s="1"/>
  <c r="H205" i="4"/>
  <c r="AC204" i="4"/>
  <c r="K205" i="4" l="1"/>
  <c r="AD204" i="4"/>
  <c r="AE204" i="4" s="1"/>
  <c r="AI204" i="4"/>
  <c r="AJ204" i="4" s="1"/>
  <c r="AG204" i="4"/>
  <c r="C205" i="4" s="1"/>
  <c r="AF204" i="4"/>
  <c r="AH204" i="4" l="1"/>
  <c r="D205" i="4" s="1"/>
  <c r="L205" i="4" s="1"/>
  <c r="U205" i="4" s="1"/>
  <c r="V205" i="4" s="1"/>
  <c r="AK205" i="4"/>
  <c r="B205" i="4"/>
  <c r="AL205" i="4"/>
  <c r="O206" i="4"/>
  <c r="M205" i="4" l="1"/>
  <c r="N205" i="4" s="1"/>
  <c r="Y205" i="4"/>
  <c r="W205" i="4"/>
  <c r="I205" i="4"/>
  <c r="E205" i="4"/>
  <c r="Z205" i="4"/>
  <c r="F205" i="4" l="1"/>
  <c r="X205" i="4" s="1"/>
  <c r="AA205" i="4" s="1"/>
  <c r="AB205" i="4" s="1"/>
  <c r="P205" i="4"/>
  <c r="Q205" i="4"/>
  <c r="R205" i="4"/>
  <c r="G205" i="4" l="1"/>
  <c r="S205" i="4"/>
  <c r="AC205" i="4"/>
  <c r="H206" i="4"/>
  <c r="K206" i="4" l="1"/>
  <c r="AG205" i="4"/>
  <c r="C206" i="4" s="1"/>
  <c r="AD205" i="4"/>
  <c r="AE205" i="4" s="1"/>
  <c r="AI205" i="4"/>
  <c r="AJ205" i="4" s="1"/>
  <c r="AF205" i="4"/>
  <c r="B206" i="4" s="1"/>
  <c r="T205" i="4"/>
  <c r="O207" i="4"/>
  <c r="AK206" i="4" l="1"/>
  <c r="AL206" i="4"/>
  <c r="AH205" i="4"/>
  <c r="D206" i="4" s="1"/>
  <c r="I206" i="4"/>
  <c r="E206" i="4"/>
  <c r="F206" i="4" l="1"/>
  <c r="L206" i="4"/>
  <c r="U206" i="4" s="1"/>
  <c r="V206" i="4" s="1"/>
  <c r="M206" i="4" l="1"/>
  <c r="N206" i="4" s="1"/>
  <c r="W206" i="4"/>
  <c r="X206" i="4" s="1"/>
  <c r="Y206" i="4"/>
  <c r="Z206" i="4"/>
  <c r="P206" i="4" l="1"/>
  <c r="AA206" i="4"/>
  <c r="AB206" i="4" s="1"/>
  <c r="Q206" i="4"/>
  <c r="G206" i="4"/>
  <c r="R206" i="4"/>
  <c r="S206" i="4" l="1"/>
  <c r="AC206" i="4"/>
  <c r="H207" i="4"/>
  <c r="K207" i="4" l="1"/>
  <c r="AI206" i="4"/>
  <c r="AJ206" i="4" s="1"/>
  <c r="AF206" i="4"/>
  <c r="B207" i="4" s="1"/>
  <c r="AD206" i="4"/>
  <c r="AE206" i="4" s="1"/>
  <c r="AG206" i="4"/>
  <c r="C207" i="4" s="1"/>
  <c r="T206" i="4"/>
  <c r="O208" i="4"/>
  <c r="AL207" i="4" l="1"/>
  <c r="AK207" i="4"/>
  <c r="I207" i="4"/>
  <c r="AH206" i="4"/>
  <c r="D207" i="4" s="1"/>
  <c r="C32" i="4"/>
  <c r="E207" i="4"/>
  <c r="F207" i="4" l="1"/>
  <c r="L207" i="4"/>
  <c r="U207" i="4" s="1"/>
  <c r="V207" i="4" s="1"/>
  <c r="W207" i="4" l="1"/>
  <c r="X207" i="4" s="1"/>
  <c r="Y207" i="4"/>
  <c r="M207" i="4"/>
  <c r="Z207" i="4"/>
  <c r="N207" i="4" l="1"/>
  <c r="Q207" i="4" s="1"/>
  <c r="P207" i="4"/>
  <c r="AA207" i="4"/>
  <c r="AB207" i="4" s="1"/>
  <c r="R207" i="4"/>
  <c r="S207" i="4" l="1"/>
  <c r="T207" i="4" s="1"/>
  <c r="G207" i="4"/>
  <c r="AC207" i="4"/>
  <c r="H208" i="4"/>
  <c r="K208" i="4" l="1"/>
  <c r="AF207" i="4"/>
  <c r="B208" i="4" s="1"/>
  <c r="AI207" i="4"/>
  <c r="AJ207" i="4" s="1"/>
  <c r="AG207" i="4"/>
  <c r="C208" i="4" s="1"/>
  <c r="AD207" i="4"/>
  <c r="AE207" i="4" s="1"/>
  <c r="O209" i="4"/>
  <c r="I208" i="4" l="1"/>
  <c r="AK208" i="4"/>
  <c r="AL208" i="4"/>
  <c r="AH207" i="4"/>
  <c r="D208" i="4" s="1"/>
  <c r="E208" i="4"/>
  <c r="F208" i="4" l="1"/>
  <c r="L208" i="4"/>
  <c r="U208" i="4" s="1"/>
  <c r="V208" i="4" s="1"/>
  <c r="M208" i="4" l="1"/>
  <c r="P208" i="4" s="1"/>
  <c r="W208" i="4"/>
  <c r="X208" i="4" s="1"/>
  <c r="Y208" i="4"/>
  <c r="Z208" i="4"/>
  <c r="R208" i="4"/>
  <c r="N208" i="4" l="1"/>
  <c r="G208" i="4" s="1"/>
  <c r="AA208" i="4"/>
  <c r="AB208" i="4" s="1"/>
  <c r="Q208" i="4" l="1"/>
  <c r="S208" i="4" s="1"/>
  <c r="T208" i="4" s="1"/>
  <c r="AC208" i="4"/>
  <c r="H209" i="4"/>
  <c r="AG208" i="4" l="1"/>
  <c r="C209" i="4" s="1"/>
  <c r="AD208" i="4"/>
  <c r="AE208" i="4" s="1"/>
  <c r="AF208" i="4"/>
  <c r="B209" i="4" s="1"/>
  <c r="AI208" i="4"/>
  <c r="AJ208" i="4" s="1"/>
  <c r="K209" i="4"/>
  <c r="O210" i="4"/>
  <c r="I209" i="4" l="1"/>
  <c r="AH208" i="4"/>
  <c r="D209" i="4" s="1"/>
  <c r="L209" i="4" s="1"/>
  <c r="U209" i="4" s="1"/>
  <c r="V209" i="4" s="1"/>
  <c r="Y209" i="4" s="1"/>
  <c r="AK209" i="4"/>
  <c r="AL209" i="4"/>
  <c r="Z209" i="4"/>
  <c r="E209" i="4"/>
  <c r="F209" i="4" l="1"/>
  <c r="M209" i="4"/>
  <c r="P209" i="4" s="1"/>
  <c r="W209" i="4"/>
  <c r="R209" i="4"/>
  <c r="X209" i="4" l="1"/>
  <c r="AA209" i="4" s="1"/>
  <c r="AB209" i="4" s="1"/>
  <c r="N209" i="4"/>
  <c r="Q209" i="4" s="1"/>
  <c r="S209" i="4" s="1"/>
  <c r="H210" i="4"/>
  <c r="AC209" i="4"/>
  <c r="G209" i="4" l="1"/>
  <c r="K210" i="4"/>
  <c r="AF209" i="4"/>
  <c r="AD209" i="4"/>
  <c r="AE209" i="4" s="1"/>
  <c r="AI209" i="4"/>
  <c r="AJ209" i="4" s="1"/>
  <c r="AG209" i="4"/>
  <c r="C210" i="4" s="1"/>
  <c r="T209" i="4"/>
  <c r="B210" i="4" l="1"/>
  <c r="AH209" i="4"/>
  <c r="D210" i="4" s="1"/>
  <c r="AL210" i="4"/>
  <c r="AK210" i="4"/>
  <c r="O211" i="4"/>
  <c r="I210" i="4" l="1"/>
  <c r="L210" i="4"/>
  <c r="U210" i="4" s="1"/>
  <c r="V210" i="4" s="1"/>
  <c r="E210" i="4"/>
  <c r="F210" i="4" l="1"/>
  <c r="W210" i="4"/>
  <c r="Y210" i="4"/>
  <c r="M210" i="4"/>
  <c r="Z210" i="4"/>
  <c r="X210" i="4" l="1"/>
  <c r="AA210" i="4" s="1"/>
  <c r="AB210" i="4" s="1"/>
  <c r="N210" i="4"/>
  <c r="P210" i="4"/>
  <c r="R210" i="4"/>
  <c r="G210" i="4" l="1"/>
  <c r="Q210" i="4"/>
  <c r="S210" i="4" s="1"/>
  <c r="T210" i="4" s="1"/>
  <c r="H211" i="4"/>
  <c r="AC210" i="4"/>
  <c r="K211" i="4" l="1"/>
  <c r="AG210" i="4"/>
  <c r="C211" i="4" s="1"/>
  <c r="AF210" i="4"/>
  <c r="AD210" i="4"/>
  <c r="AE210" i="4" s="1"/>
  <c r="AI210" i="4"/>
  <c r="AJ210" i="4" s="1"/>
  <c r="AK211" i="4" l="1"/>
  <c r="AL211" i="4"/>
  <c r="B211" i="4"/>
  <c r="AH210" i="4"/>
  <c r="D211" i="4" s="1"/>
  <c r="O212" i="4"/>
  <c r="I211" i="4" l="1"/>
  <c r="L211" i="4"/>
  <c r="U211" i="4" s="1"/>
  <c r="V211" i="4" s="1"/>
  <c r="E211" i="4"/>
  <c r="F211" i="4" l="1"/>
  <c r="M211" i="4"/>
  <c r="P211" i="4" s="1"/>
  <c r="W211" i="4"/>
  <c r="Y211" i="4"/>
  <c r="Z211" i="4"/>
  <c r="R211" i="4"/>
  <c r="X211" i="4" l="1"/>
  <c r="AA211" i="4" s="1"/>
  <c r="AB211" i="4" s="1"/>
  <c r="N211" i="4"/>
  <c r="G211" i="4" s="1"/>
  <c r="Q211" i="4" l="1"/>
  <c r="S211" i="4" s="1"/>
  <c r="H212" i="4"/>
  <c r="AC211" i="4"/>
  <c r="K212" i="4" l="1"/>
  <c r="AD211" i="4"/>
  <c r="AE211" i="4" s="1"/>
  <c r="AI211" i="4"/>
  <c r="AJ211" i="4" s="1"/>
  <c r="AG211" i="4"/>
  <c r="C212" i="4" s="1"/>
  <c r="AF211" i="4"/>
  <c r="B212" i="4" s="1"/>
  <c r="T211" i="4"/>
  <c r="O213" i="4"/>
  <c r="AK212" i="4" l="1"/>
  <c r="AL212" i="4"/>
  <c r="I212" i="4"/>
  <c r="AH211" i="4"/>
  <c r="D212" i="4" s="1"/>
  <c r="L212" i="4" s="1"/>
  <c r="U212" i="4" s="1"/>
  <c r="V212" i="4" s="1"/>
  <c r="Y212" i="4" s="1"/>
  <c r="Z212" i="4"/>
  <c r="E212" i="4"/>
  <c r="F212" i="4" l="1"/>
  <c r="M212" i="4"/>
  <c r="P212" i="4" s="1"/>
  <c r="W212" i="4"/>
  <c r="R212" i="4"/>
  <c r="X212" i="4" l="1"/>
  <c r="AA212" i="4" s="1"/>
  <c r="AB212" i="4" s="1"/>
  <c r="N212" i="4"/>
  <c r="Q212" i="4" l="1"/>
  <c r="S212" i="4" s="1"/>
  <c r="G212" i="4"/>
  <c r="H213" i="4"/>
  <c r="AC212" i="4"/>
  <c r="K213" i="4" l="1"/>
  <c r="AD212" i="4"/>
  <c r="AE212" i="4" s="1"/>
  <c r="AI212" i="4"/>
  <c r="AJ212" i="4" s="1"/>
  <c r="AF212" i="4"/>
  <c r="AG212" i="4"/>
  <c r="C213" i="4" s="1"/>
  <c r="T212" i="4"/>
  <c r="B213" i="4" l="1"/>
  <c r="AH212" i="4"/>
  <c r="D213" i="4" s="1"/>
  <c r="L213" i="4" s="1"/>
  <c r="U213" i="4" s="1"/>
  <c r="V213" i="4" s="1"/>
  <c r="AK213" i="4"/>
  <c r="AL213" i="4"/>
  <c r="O214" i="4"/>
  <c r="Y213" i="4" l="1"/>
  <c r="I213" i="4"/>
  <c r="W213" i="4"/>
  <c r="M213" i="4"/>
  <c r="N213" i="4" s="1"/>
  <c r="Z213" i="4"/>
  <c r="E213" i="4"/>
  <c r="F213" i="4" l="1"/>
  <c r="X213" i="4" s="1"/>
  <c r="AA213" i="4" s="1"/>
  <c r="AB213" i="4" s="1"/>
  <c r="P213" i="4"/>
  <c r="Q213" i="4"/>
  <c r="R213" i="4"/>
  <c r="G213" i="4" l="1"/>
  <c r="S213" i="4"/>
  <c r="T213" i="4" s="1"/>
  <c r="AC213" i="4"/>
  <c r="H214" i="4"/>
  <c r="AG213" i="4" l="1"/>
  <c r="C214" i="4" s="1"/>
  <c r="AD213" i="4"/>
  <c r="AE213" i="4" s="1"/>
  <c r="AF213" i="4"/>
  <c r="B214" i="4" s="1"/>
  <c r="AI213" i="4"/>
  <c r="AJ213" i="4" s="1"/>
  <c r="K214" i="4"/>
  <c r="O215" i="4"/>
  <c r="AL214" i="4" l="1"/>
  <c r="AK214" i="4"/>
  <c r="AH213" i="4"/>
  <c r="D214" i="4" s="1"/>
  <c r="L214" i="4" s="1"/>
  <c r="U214" i="4" s="1"/>
  <c r="V214" i="4" s="1"/>
  <c r="I214" i="4"/>
  <c r="E214" i="4"/>
  <c r="F214" i="4" l="1"/>
  <c r="Y214" i="4"/>
  <c r="W214" i="4"/>
  <c r="M214" i="4"/>
  <c r="Z214" i="4"/>
  <c r="X214" i="4" l="1"/>
  <c r="AA214" i="4" s="1"/>
  <c r="AB214" i="4" s="1"/>
  <c r="N214" i="4"/>
  <c r="P214" i="4"/>
  <c r="R214" i="4"/>
  <c r="Q214" i="4" l="1"/>
  <c r="S214" i="4" s="1"/>
  <c r="G214" i="4"/>
  <c r="AC214" i="4"/>
  <c r="H215" i="4"/>
  <c r="K215" i="4" l="1"/>
  <c r="AD214" i="4"/>
  <c r="AE214" i="4" s="1"/>
  <c r="AI214" i="4"/>
  <c r="AJ214" i="4" s="1"/>
  <c r="AG214" i="4"/>
  <c r="C215" i="4" s="1"/>
  <c r="AF214" i="4"/>
  <c r="T214" i="4"/>
  <c r="AL215" i="4" l="1"/>
  <c r="B215" i="4"/>
  <c r="AH214" i="4"/>
  <c r="D215" i="4" s="1"/>
  <c r="AK215" i="4"/>
  <c r="O216" i="4"/>
  <c r="I215" i="4" l="1"/>
  <c r="L215" i="4"/>
  <c r="U215" i="4" s="1"/>
  <c r="V215" i="4" s="1"/>
  <c r="E215" i="4"/>
  <c r="F215" i="4" l="1"/>
  <c r="M215" i="4"/>
  <c r="P215" i="4" s="1"/>
  <c r="W215" i="4"/>
  <c r="Y215" i="4"/>
  <c r="R215" i="4"/>
  <c r="Z215" i="4"/>
  <c r="X215" i="4" l="1"/>
  <c r="AA215" i="4" s="1"/>
  <c r="AB215" i="4" s="1"/>
  <c r="N215" i="4"/>
  <c r="Q215" i="4" s="1"/>
  <c r="S215" i="4" s="1"/>
  <c r="H216" i="4"/>
  <c r="AC215" i="4"/>
  <c r="G215" i="4" l="1"/>
  <c r="K216" i="4"/>
  <c r="AD215" i="4"/>
  <c r="AE215" i="4" s="1"/>
  <c r="AI215" i="4"/>
  <c r="AJ215" i="4" s="1"/>
  <c r="AG215" i="4"/>
  <c r="C216" i="4" s="1"/>
  <c r="AF215" i="4"/>
  <c r="T215" i="4"/>
  <c r="AH215" i="4" l="1"/>
  <c r="D216" i="4" s="1"/>
  <c r="B216" i="4"/>
  <c r="AL216" i="4"/>
  <c r="AK216" i="4"/>
  <c r="O217" i="4"/>
  <c r="I216" i="4" l="1"/>
  <c r="L216" i="4"/>
  <c r="U216" i="4" s="1"/>
  <c r="V216" i="4" s="1"/>
  <c r="E216" i="4"/>
  <c r="F216" i="4" l="1"/>
  <c r="Y216" i="4"/>
  <c r="W216" i="4"/>
  <c r="M216" i="4"/>
  <c r="Z216" i="4"/>
  <c r="X216" i="4" l="1"/>
  <c r="AA216" i="4" s="1"/>
  <c r="AB216" i="4" s="1"/>
  <c r="P216" i="4"/>
  <c r="N216" i="4"/>
  <c r="R216" i="4"/>
  <c r="Q216" i="4" l="1"/>
  <c r="S216" i="4" s="1"/>
  <c r="G216" i="4"/>
  <c r="H217" i="4"/>
  <c r="AC216" i="4"/>
  <c r="K217" i="4" l="1"/>
  <c r="AD216" i="4"/>
  <c r="AE216" i="4" s="1"/>
  <c r="AI216" i="4"/>
  <c r="AJ216" i="4" s="1"/>
  <c r="AG216" i="4"/>
  <c r="C217" i="4" s="1"/>
  <c r="AF216" i="4"/>
  <c r="T216" i="4"/>
  <c r="B217" i="4" l="1"/>
  <c r="AH216" i="4"/>
  <c r="D217" i="4" s="1"/>
  <c r="AK217" i="4"/>
  <c r="AL217" i="4"/>
  <c r="O218" i="4"/>
  <c r="L217" i="4" l="1"/>
  <c r="U217" i="4" s="1"/>
  <c r="V217" i="4" s="1"/>
  <c r="I217" i="4"/>
  <c r="E217" i="4"/>
  <c r="F217" i="4" l="1"/>
  <c r="W217" i="4"/>
  <c r="Y217" i="4"/>
  <c r="M217" i="4"/>
  <c r="Z217" i="4"/>
  <c r="X217" i="4" l="1"/>
  <c r="AA217" i="4" s="1"/>
  <c r="AB217" i="4" s="1"/>
  <c r="N217" i="4"/>
  <c r="P217" i="4"/>
  <c r="R217" i="4"/>
  <c r="Q217" i="4" l="1"/>
  <c r="S217" i="4" s="1"/>
  <c r="G217" i="4"/>
  <c r="AC217" i="4"/>
  <c r="H218" i="4"/>
  <c r="K218" i="4" l="1"/>
  <c r="AD217" i="4"/>
  <c r="AE217" i="4" s="1"/>
  <c r="AI217" i="4"/>
  <c r="AJ217" i="4" s="1"/>
  <c r="AG217" i="4"/>
  <c r="C218" i="4" s="1"/>
  <c r="AF217" i="4"/>
  <c r="T217" i="4"/>
  <c r="AK218" i="4" l="1"/>
  <c r="B218" i="4"/>
  <c r="AH217" i="4"/>
  <c r="D218" i="4" s="1"/>
  <c r="AL218" i="4"/>
  <c r="O219" i="4"/>
  <c r="I218" i="4" l="1"/>
  <c r="L218" i="4"/>
  <c r="U218" i="4" s="1"/>
  <c r="V218" i="4" s="1"/>
  <c r="E218" i="4"/>
  <c r="F218" i="4" l="1"/>
  <c r="M218" i="4"/>
  <c r="N218" i="4" s="1"/>
  <c r="Q218" i="4" s="1"/>
  <c r="W218" i="4"/>
  <c r="Y218" i="4"/>
  <c r="Z218" i="4"/>
  <c r="X218" i="4" l="1"/>
  <c r="AA218" i="4" s="1"/>
  <c r="AB218" i="4" s="1"/>
  <c r="P218" i="4"/>
  <c r="G218" i="4"/>
  <c r="R218" i="4"/>
  <c r="S218" i="4" l="1"/>
  <c r="T218" i="4" s="1"/>
  <c r="H219" i="4"/>
  <c r="AC218" i="4"/>
  <c r="K219" i="4" l="1"/>
  <c r="AD218" i="4"/>
  <c r="AE218" i="4" s="1"/>
  <c r="AF218" i="4"/>
  <c r="B219" i="4" s="1"/>
  <c r="AG218" i="4"/>
  <c r="C219" i="4" s="1"/>
  <c r="AI218" i="4"/>
  <c r="AJ218" i="4" s="1"/>
  <c r="O220" i="4"/>
  <c r="I219" i="4" l="1"/>
  <c r="AL219" i="4"/>
  <c r="AH218" i="4"/>
  <c r="D219" i="4" s="1"/>
  <c r="L219" i="4" s="1"/>
  <c r="U219" i="4" s="1"/>
  <c r="V219" i="4" s="1"/>
  <c r="AK219" i="4"/>
  <c r="E219" i="4"/>
  <c r="F219" i="4" l="1"/>
  <c r="W219" i="4"/>
  <c r="Y219" i="4"/>
  <c r="M219" i="4"/>
  <c r="Z219" i="4"/>
  <c r="X219" i="4" l="1"/>
  <c r="AA219" i="4" s="1"/>
  <c r="AB219" i="4" s="1"/>
  <c r="P219" i="4"/>
  <c r="N219" i="4"/>
  <c r="R219" i="4"/>
  <c r="Q219" i="4" l="1"/>
  <c r="S219" i="4" s="1"/>
  <c r="G219" i="4"/>
  <c r="H220" i="4"/>
  <c r="AC219" i="4"/>
  <c r="K220" i="4" l="1"/>
  <c r="AI219" i="4"/>
  <c r="AJ219" i="4" s="1"/>
  <c r="AD219" i="4"/>
  <c r="AE219" i="4" s="1"/>
  <c r="AG219" i="4"/>
  <c r="C220" i="4" s="1"/>
  <c r="AF219" i="4"/>
  <c r="T219" i="4"/>
  <c r="AL220" i="4" l="1"/>
  <c r="B220" i="4"/>
  <c r="AH219" i="4"/>
  <c r="D220" i="4" s="1"/>
  <c r="AK220" i="4"/>
  <c r="O221" i="4"/>
  <c r="I220" i="4" l="1"/>
  <c r="L220" i="4"/>
  <c r="U220" i="4" s="1"/>
  <c r="V220" i="4" s="1"/>
  <c r="E220" i="4"/>
  <c r="F220" i="4" l="1"/>
  <c r="M220" i="4"/>
  <c r="P220" i="4" s="1"/>
  <c r="Y220" i="4"/>
  <c r="W220" i="4"/>
  <c r="R220" i="4"/>
  <c r="Z220" i="4"/>
  <c r="X220" i="4" l="1"/>
  <c r="AA220" i="4" s="1"/>
  <c r="AB220" i="4" s="1"/>
  <c r="N220" i="4"/>
  <c r="G220" i="4" s="1"/>
  <c r="Q220" i="4" l="1"/>
  <c r="S220" i="4" s="1"/>
  <c r="H221" i="4"/>
  <c r="AC220" i="4"/>
  <c r="K221" i="4" l="1"/>
  <c r="AG220" i="4"/>
  <c r="C221" i="4" s="1"/>
  <c r="AD220" i="4"/>
  <c r="AE220" i="4" s="1"/>
  <c r="AI220" i="4"/>
  <c r="AJ220" i="4" s="1"/>
  <c r="AF220" i="4"/>
  <c r="T220" i="4"/>
  <c r="AH220" i="4" l="1"/>
  <c r="D221" i="4" s="1"/>
  <c r="L221" i="4" s="1"/>
  <c r="M221" i="4" s="1"/>
  <c r="AK221" i="4"/>
  <c r="AL221" i="4"/>
  <c r="B221" i="4"/>
  <c r="I221" i="4" s="1"/>
  <c r="E221" i="4"/>
  <c r="O222" i="4"/>
  <c r="F221" i="4" l="1"/>
  <c r="U221" i="4"/>
  <c r="V221" i="4" s="1"/>
  <c r="Y221" i="4" s="1"/>
  <c r="P221" i="4"/>
  <c r="N221" i="4"/>
  <c r="R221" i="4"/>
  <c r="Z221" i="4"/>
  <c r="W221" i="4" l="1"/>
  <c r="X221" i="4" s="1"/>
  <c r="AA221" i="4" s="1"/>
  <c r="AB221" i="4" s="1"/>
  <c r="G221" i="4"/>
  <c r="Q221" i="4"/>
  <c r="S221" i="4" s="1"/>
  <c r="AC221" i="4"/>
  <c r="H222" i="4"/>
  <c r="AI221" i="4" l="1"/>
  <c r="AJ221" i="4" s="1"/>
  <c r="AD221" i="4"/>
  <c r="AE221" i="4" s="1"/>
  <c r="AG221" i="4"/>
  <c r="C222" i="4" s="1"/>
  <c r="AF221" i="4"/>
  <c r="K222" i="4"/>
  <c r="T221" i="4"/>
  <c r="AK222" i="4" l="1"/>
  <c r="AL222" i="4"/>
  <c r="B222" i="4"/>
  <c r="AH221" i="4"/>
  <c r="D222" i="4" s="1"/>
  <c r="O223" i="4"/>
  <c r="L222" i="4" l="1"/>
  <c r="U222" i="4" s="1"/>
  <c r="V222" i="4" s="1"/>
  <c r="I222" i="4"/>
  <c r="E222" i="4"/>
  <c r="F222" i="4" l="1"/>
  <c r="Y222" i="4"/>
  <c r="W222" i="4"/>
  <c r="M222" i="4"/>
  <c r="Z222" i="4"/>
  <c r="X222" i="4" l="1"/>
  <c r="AA222" i="4" s="1"/>
  <c r="AB222" i="4" s="1"/>
  <c r="N222" i="4"/>
  <c r="P222" i="4"/>
  <c r="R222" i="4"/>
  <c r="G222" i="4" l="1"/>
  <c r="Q222" i="4"/>
  <c r="S222" i="4" s="1"/>
  <c r="H223" i="4"/>
  <c r="AC222" i="4"/>
  <c r="K223" i="4" l="1"/>
  <c r="AI222" i="4"/>
  <c r="AJ222" i="4" s="1"/>
  <c r="AD222" i="4"/>
  <c r="AE222" i="4" s="1"/>
  <c r="AG222" i="4"/>
  <c r="C223" i="4" s="1"/>
  <c r="AF222" i="4"/>
  <c r="T222" i="4"/>
  <c r="AK223" i="4" l="1"/>
  <c r="B223" i="4"/>
  <c r="AH222" i="4"/>
  <c r="D223" i="4" s="1"/>
  <c r="AL223" i="4"/>
  <c r="O224" i="4"/>
  <c r="L223" i="4" l="1"/>
  <c r="U223" i="4" s="1"/>
  <c r="V223" i="4" s="1"/>
  <c r="I223" i="4"/>
  <c r="E223" i="4"/>
  <c r="F223" i="4" l="1"/>
  <c r="W223" i="4"/>
  <c r="Y223" i="4"/>
  <c r="M223" i="4"/>
  <c r="Z223" i="4"/>
  <c r="X223" i="4" l="1"/>
  <c r="AA223" i="4" s="1"/>
  <c r="AB223" i="4" s="1"/>
  <c r="P223" i="4"/>
  <c r="N223" i="4"/>
  <c r="Q223" i="4" s="1"/>
  <c r="R223" i="4"/>
  <c r="S223" i="4" l="1"/>
  <c r="G223" i="4"/>
  <c r="H224" i="4"/>
  <c r="AC223" i="4"/>
  <c r="K224" i="4" l="1"/>
  <c r="AI223" i="4"/>
  <c r="AJ223" i="4" s="1"/>
  <c r="AD223" i="4"/>
  <c r="AE223" i="4" s="1"/>
  <c r="AG223" i="4"/>
  <c r="C224" i="4" s="1"/>
  <c r="AF223" i="4"/>
  <c r="T223" i="4"/>
  <c r="AK224" i="4" l="1"/>
  <c r="AH223" i="4"/>
  <c r="D224" i="4" s="1"/>
  <c r="B224" i="4"/>
  <c r="AL224" i="4"/>
  <c r="O225" i="4"/>
  <c r="L224" i="4" l="1"/>
  <c r="U224" i="4" s="1"/>
  <c r="V224" i="4" s="1"/>
  <c r="I224" i="4"/>
  <c r="E224" i="4"/>
  <c r="F224" i="4" l="1"/>
  <c r="M224" i="4"/>
  <c r="P224" i="4" s="1"/>
  <c r="Y224" i="4"/>
  <c r="W224" i="4"/>
  <c r="Z224" i="4"/>
  <c r="R224" i="4"/>
  <c r="X224" i="4" l="1"/>
  <c r="AA224" i="4" s="1"/>
  <c r="AB224" i="4" s="1"/>
  <c r="N224" i="4"/>
  <c r="Q224" i="4" s="1"/>
  <c r="S224" i="4" s="1"/>
  <c r="H225" i="4"/>
  <c r="AC224" i="4"/>
  <c r="G224" i="4" l="1"/>
  <c r="K225" i="4"/>
  <c r="AD224" i="4"/>
  <c r="AE224" i="4" s="1"/>
  <c r="AI224" i="4"/>
  <c r="AJ224" i="4" s="1"/>
  <c r="AG224" i="4"/>
  <c r="C225" i="4" s="1"/>
  <c r="AF224" i="4"/>
  <c r="T224" i="4"/>
  <c r="B225" i="4" l="1"/>
  <c r="AH224" i="4"/>
  <c r="D225" i="4" s="1"/>
  <c r="AL225" i="4"/>
  <c r="AK225" i="4"/>
  <c r="O226" i="4"/>
  <c r="I225" i="4" l="1"/>
  <c r="L225" i="4"/>
  <c r="U225" i="4" s="1"/>
  <c r="V225" i="4" s="1"/>
  <c r="E225" i="4"/>
  <c r="F225" i="4" l="1"/>
  <c r="M225" i="4"/>
  <c r="N225" i="4" s="1"/>
  <c r="W225" i="4"/>
  <c r="Y225" i="4"/>
  <c r="Z225" i="4"/>
  <c r="X225" i="4" l="1"/>
  <c r="AA225" i="4" s="1"/>
  <c r="AB225" i="4" s="1"/>
  <c r="P225" i="4"/>
  <c r="Q225" i="4"/>
  <c r="G225" i="4"/>
  <c r="R225" i="4"/>
  <c r="S225" i="4" l="1"/>
  <c r="AC225" i="4"/>
  <c r="H226" i="4"/>
  <c r="K226" i="4" l="1"/>
  <c r="AG225" i="4"/>
  <c r="C226" i="4" s="1"/>
  <c r="AF225" i="4"/>
  <c r="AD225" i="4"/>
  <c r="AE225" i="4" s="1"/>
  <c r="AI225" i="4"/>
  <c r="AJ225" i="4" s="1"/>
  <c r="T225" i="4"/>
  <c r="AK226" i="4" l="1"/>
  <c r="AL226" i="4"/>
  <c r="AH225" i="4"/>
  <c r="D226" i="4" s="1"/>
  <c r="L226" i="4" s="1"/>
  <c r="U226" i="4" s="1"/>
  <c r="V226" i="4" s="1"/>
  <c r="B226" i="4"/>
  <c r="I226" i="4" s="1"/>
  <c r="E226" i="4"/>
  <c r="O227" i="4"/>
  <c r="F226" i="4" l="1"/>
  <c r="W226" i="4"/>
  <c r="Y226" i="4"/>
  <c r="M226" i="4"/>
  <c r="Z226" i="4"/>
  <c r="X226" i="4" l="1"/>
  <c r="AA226" i="4" s="1"/>
  <c r="AB226" i="4" s="1"/>
  <c r="P226" i="4"/>
  <c r="N226" i="4"/>
  <c r="R226" i="4"/>
  <c r="Q226" i="4" l="1"/>
  <c r="S226" i="4" s="1"/>
  <c r="G226" i="4"/>
  <c r="H227" i="4"/>
  <c r="AC226" i="4"/>
  <c r="K227" i="4" l="1"/>
  <c r="AG226" i="4"/>
  <c r="C227" i="4" s="1"/>
  <c r="AD226" i="4"/>
  <c r="AE226" i="4" s="1"/>
  <c r="AI226" i="4"/>
  <c r="AJ226" i="4" s="1"/>
  <c r="AF226" i="4"/>
  <c r="T226" i="4"/>
  <c r="AK227" i="4" l="1"/>
  <c r="B227" i="4"/>
  <c r="AH226" i="4"/>
  <c r="D227" i="4" s="1"/>
  <c r="AL227" i="4"/>
  <c r="O228" i="4"/>
  <c r="I227" i="4" l="1"/>
  <c r="L227" i="4"/>
  <c r="U227" i="4" s="1"/>
  <c r="V227" i="4" s="1"/>
  <c r="E227" i="4"/>
  <c r="F227" i="4" l="1"/>
  <c r="M227" i="4"/>
  <c r="P227" i="4" s="1"/>
  <c r="W227" i="4"/>
  <c r="Y227" i="4"/>
  <c r="R227" i="4"/>
  <c r="Z227" i="4"/>
  <c r="X227" i="4" l="1"/>
  <c r="AA227" i="4" s="1"/>
  <c r="AB227" i="4" s="1"/>
  <c r="N227" i="4"/>
  <c r="Q227" i="4" s="1"/>
  <c r="S227" i="4" s="1"/>
  <c r="AC227" i="4"/>
  <c r="H228" i="4"/>
  <c r="G227" i="4" l="1"/>
  <c r="AD227" i="4"/>
  <c r="AE227" i="4" s="1"/>
  <c r="AI227" i="4"/>
  <c r="AJ227" i="4" s="1"/>
  <c r="AG227" i="4"/>
  <c r="C228" i="4" s="1"/>
  <c r="AF227" i="4"/>
  <c r="K228" i="4"/>
  <c r="T227" i="4"/>
  <c r="AL228" i="4" l="1"/>
  <c r="AK228" i="4"/>
  <c r="B228" i="4"/>
  <c r="AH227" i="4"/>
  <c r="D228" i="4" s="1"/>
  <c r="O229" i="4"/>
  <c r="I228" i="4" l="1"/>
  <c r="L228" i="4"/>
  <c r="U228" i="4" s="1"/>
  <c r="V228" i="4" s="1"/>
  <c r="E228" i="4"/>
  <c r="F228" i="4" l="1"/>
  <c r="M228" i="4"/>
  <c r="P228" i="4" s="1"/>
  <c r="Y228" i="4"/>
  <c r="W228" i="4"/>
  <c r="Z228" i="4"/>
  <c r="R228" i="4"/>
  <c r="X228" i="4" l="1"/>
  <c r="AA228" i="4" s="1"/>
  <c r="AB228" i="4" s="1"/>
  <c r="N228" i="4"/>
  <c r="Q228" i="4" s="1"/>
  <c r="S228" i="4" s="1"/>
  <c r="H229" i="4"/>
  <c r="AC228" i="4"/>
  <c r="G228" i="4" l="1"/>
  <c r="K229" i="4"/>
  <c r="AD228" i="4"/>
  <c r="AE228" i="4" s="1"/>
  <c r="AI228" i="4"/>
  <c r="AJ228" i="4" s="1"/>
  <c r="AG228" i="4"/>
  <c r="C229" i="4" s="1"/>
  <c r="AF228" i="4"/>
  <c r="T228" i="4"/>
  <c r="AH228" i="4" l="1"/>
  <c r="D229" i="4" s="1"/>
  <c r="L229" i="4" s="1"/>
  <c r="U229" i="4" s="1"/>
  <c r="V229" i="4" s="1"/>
  <c r="AK229" i="4"/>
  <c r="B229" i="4"/>
  <c r="AL229" i="4"/>
  <c r="O230" i="4"/>
  <c r="W229" i="4" l="1"/>
  <c r="M229" i="4"/>
  <c r="N229" i="4" s="1"/>
  <c r="I229" i="4"/>
  <c r="Y229" i="4"/>
  <c r="E229" i="4"/>
  <c r="Z229" i="4"/>
  <c r="F229" i="4" l="1"/>
  <c r="X229" i="4" s="1"/>
  <c r="AA229" i="4" s="1"/>
  <c r="AB229" i="4" s="1"/>
  <c r="P229" i="4"/>
  <c r="Q229" i="4"/>
  <c r="R229" i="4"/>
  <c r="G229" i="4" l="1"/>
  <c r="S229" i="4"/>
  <c r="H230" i="4"/>
  <c r="AC229" i="4"/>
  <c r="K230" i="4" l="1"/>
  <c r="AD229" i="4"/>
  <c r="AE229" i="4" s="1"/>
  <c r="AF229" i="4"/>
  <c r="AG229" i="4"/>
  <c r="C230" i="4" s="1"/>
  <c r="AI229" i="4"/>
  <c r="AJ229" i="4" s="1"/>
  <c r="T229" i="4"/>
  <c r="AK230" i="4" l="1"/>
  <c r="AL230" i="4"/>
  <c r="AH229" i="4"/>
  <c r="D230" i="4" s="1"/>
  <c r="L230" i="4" s="1"/>
  <c r="U230" i="4" s="1"/>
  <c r="V230" i="4" s="1"/>
  <c r="B230" i="4"/>
  <c r="O231" i="4"/>
  <c r="I230" i="4" l="1"/>
  <c r="W230" i="4"/>
  <c r="Y230" i="4"/>
  <c r="M230" i="4"/>
  <c r="E230" i="4"/>
  <c r="Z230" i="4"/>
  <c r="F230" i="4" l="1"/>
  <c r="X230" i="4" s="1"/>
  <c r="AA230" i="4" s="1"/>
  <c r="AB230" i="4" s="1"/>
  <c r="N230" i="4"/>
  <c r="P230" i="4"/>
  <c r="R230" i="4"/>
  <c r="G230" i="4" l="1"/>
  <c r="Q230" i="4"/>
  <c r="S230" i="4" s="1"/>
  <c r="T230" i="4" s="1"/>
  <c r="H231" i="4"/>
  <c r="AC230" i="4"/>
  <c r="K231" i="4" l="1"/>
  <c r="AD230" i="4"/>
  <c r="AE230" i="4" s="1"/>
  <c r="AG230" i="4"/>
  <c r="C231" i="4" s="1"/>
  <c r="AI230" i="4"/>
  <c r="AJ230" i="4" s="1"/>
  <c r="AF230" i="4"/>
  <c r="AH230" i="4" l="1"/>
  <c r="D231" i="4" s="1"/>
  <c r="L231" i="4" s="1"/>
  <c r="U231" i="4" s="1"/>
  <c r="V231" i="4" s="1"/>
  <c r="AL231" i="4"/>
  <c r="AK231" i="4"/>
  <c r="B231" i="4"/>
  <c r="O232" i="4"/>
  <c r="Y231" i="4" l="1"/>
  <c r="M231" i="4"/>
  <c r="P231" i="4" s="1"/>
  <c r="I231" i="4"/>
  <c r="W231" i="4"/>
  <c r="E231" i="4"/>
  <c r="Z231" i="4"/>
  <c r="R231" i="4"/>
  <c r="F231" i="4" l="1"/>
  <c r="X231" i="4" s="1"/>
  <c r="AA231" i="4" s="1"/>
  <c r="AB231" i="4" s="1"/>
  <c r="N231" i="4"/>
  <c r="G231" i="4" l="1"/>
  <c r="Q231" i="4"/>
  <c r="S231" i="4" s="1"/>
  <c r="T231" i="4" s="1"/>
  <c r="H232" i="4"/>
  <c r="AC231" i="4"/>
  <c r="AD231" i="4" l="1"/>
  <c r="AE231" i="4" s="1"/>
  <c r="AI231" i="4"/>
  <c r="AJ231" i="4" s="1"/>
  <c r="AG231" i="4"/>
  <c r="C232" i="4" s="1"/>
  <c r="AF231" i="4"/>
  <c r="B232" i="4" s="1"/>
  <c r="K232" i="4"/>
  <c r="O233" i="4"/>
  <c r="AL232" i="4" l="1"/>
  <c r="AK232" i="4"/>
  <c r="AH231" i="4"/>
  <c r="D232" i="4" s="1"/>
  <c r="L232" i="4" s="1"/>
  <c r="U232" i="4" s="1"/>
  <c r="V232" i="4" s="1"/>
  <c r="I232" i="4"/>
  <c r="E232" i="4"/>
  <c r="F232" i="4" l="1"/>
  <c r="M232" i="4"/>
  <c r="P232" i="4" s="1"/>
  <c r="Y232" i="4"/>
  <c r="W232" i="4"/>
  <c r="Z232" i="4"/>
  <c r="R232" i="4"/>
  <c r="X232" i="4" l="1"/>
  <c r="AA232" i="4" s="1"/>
  <c r="AB232" i="4" s="1"/>
  <c r="N232" i="4"/>
  <c r="Q232" i="4" s="1"/>
  <c r="S232" i="4" s="1"/>
  <c r="AC232" i="4"/>
  <c r="H233" i="4"/>
  <c r="G232" i="4" l="1"/>
  <c r="AD232" i="4"/>
  <c r="AE232" i="4" s="1"/>
  <c r="AI232" i="4"/>
  <c r="AJ232" i="4" s="1"/>
  <c r="AG232" i="4"/>
  <c r="C233" i="4" s="1"/>
  <c r="AF232" i="4"/>
  <c r="K233" i="4"/>
  <c r="T232" i="4"/>
  <c r="AK233" i="4" l="1"/>
  <c r="AL233" i="4"/>
  <c r="B233" i="4"/>
  <c r="AH232" i="4"/>
  <c r="D233" i="4" s="1"/>
  <c r="O234" i="4"/>
  <c r="L233" i="4" l="1"/>
  <c r="U233" i="4" s="1"/>
  <c r="V233" i="4" s="1"/>
  <c r="I233" i="4"/>
  <c r="E233" i="4"/>
  <c r="F233" i="4" l="1"/>
  <c r="W233" i="4"/>
  <c r="Y233" i="4"/>
  <c r="M233" i="4"/>
  <c r="Z233" i="4"/>
  <c r="X233" i="4" l="1"/>
  <c r="AA233" i="4" s="1"/>
  <c r="AB233" i="4" s="1"/>
  <c r="N233" i="4"/>
  <c r="Q233" i="4" s="1"/>
  <c r="P233" i="4"/>
  <c r="R233" i="4"/>
  <c r="G233" i="4" l="1"/>
  <c r="S233" i="4"/>
  <c r="AC233" i="4"/>
  <c r="H234" i="4"/>
  <c r="K234" i="4" l="1"/>
  <c r="AI233" i="4"/>
  <c r="AJ233" i="4" s="1"/>
  <c r="AD233" i="4"/>
  <c r="AE233" i="4" s="1"/>
  <c r="AG233" i="4"/>
  <c r="C234" i="4" s="1"/>
  <c r="AF233" i="4"/>
  <c r="T233" i="4"/>
  <c r="AK234" i="4" l="1"/>
  <c r="B234" i="4"/>
  <c r="AH233" i="4"/>
  <c r="D234" i="4" s="1"/>
  <c r="AL234" i="4"/>
  <c r="O235" i="4"/>
  <c r="L234" i="4" l="1"/>
  <c r="U234" i="4" s="1"/>
  <c r="V234" i="4" s="1"/>
  <c r="I234" i="4"/>
  <c r="E234" i="4"/>
  <c r="F234" i="4" l="1"/>
  <c r="Y234" i="4"/>
  <c r="W234" i="4"/>
  <c r="M234" i="4"/>
  <c r="Z234" i="4"/>
  <c r="X234" i="4" l="1"/>
  <c r="AA234" i="4" s="1"/>
  <c r="AB234" i="4" s="1"/>
  <c r="N234" i="4"/>
  <c r="P234" i="4"/>
  <c r="R234" i="4"/>
  <c r="Q234" i="4" l="1"/>
  <c r="S234" i="4" s="1"/>
  <c r="G234" i="4"/>
  <c r="H235" i="4"/>
  <c r="AC234" i="4"/>
  <c r="K235" i="4" l="1"/>
  <c r="AI234" i="4"/>
  <c r="AJ234" i="4" s="1"/>
  <c r="AD234" i="4"/>
  <c r="AE234" i="4" s="1"/>
  <c r="AG234" i="4"/>
  <c r="C235" i="4" s="1"/>
  <c r="AF234" i="4"/>
  <c r="T234" i="4"/>
  <c r="B235" i="4" l="1"/>
  <c r="AH234" i="4"/>
  <c r="D235" i="4" s="1"/>
  <c r="AK235" i="4"/>
  <c r="AL235" i="4"/>
  <c r="O236" i="4"/>
  <c r="L235" i="4" l="1"/>
  <c r="U235" i="4" s="1"/>
  <c r="V235" i="4" s="1"/>
  <c r="I235" i="4"/>
  <c r="E235" i="4"/>
  <c r="F235" i="4" l="1"/>
  <c r="M235" i="4"/>
  <c r="N235" i="4" s="1"/>
  <c r="W235" i="4"/>
  <c r="Y235" i="4"/>
  <c r="Z235" i="4"/>
  <c r="X235" i="4" l="1"/>
  <c r="AA235" i="4" s="1"/>
  <c r="AB235" i="4" s="1"/>
  <c r="P235" i="4"/>
  <c r="Q235" i="4"/>
  <c r="G235" i="4"/>
  <c r="R235" i="4"/>
  <c r="S235" i="4" l="1"/>
  <c r="T235" i="4" s="1"/>
  <c r="AC235" i="4"/>
  <c r="H236" i="4"/>
  <c r="K236" i="4" l="1"/>
  <c r="AG235" i="4"/>
  <c r="C236" i="4" s="1"/>
  <c r="AI235" i="4"/>
  <c r="AJ235" i="4" s="1"/>
  <c r="AD235" i="4"/>
  <c r="AE235" i="4" s="1"/>
  <c r="AF235" i="4"/>
  <c r="AH235" i="4" l="1"/>
  <c r="D236" i="4" s="1"/>
  <c r="L236" i="4" s="1"/>
  <c r="U236" i="4" s="1"/>
  <c r="V236" i="4" s="1"/>
  <c r="AK236" i="4"/>
  <c r="B236" i="4"/>
  <c r="I236" i="4" s="1"/>
  <c r="AL236" i="4"/>
  <c r="O237" i="4"/>
  <c r="E236" i="4"/>
  <c r="F236" i="4" l="1"/>
  <c r="W236" i="4"/>
  <c r="Y236" i="4"/>
  <c r="M236" i="4"/>
  <c r="Z236" i="4"/>
  <c r="X236" i="4" l="1"/>
  <c r="AA236" i="4" s="1"/>
  <c r="AB236" i="4" s="1"/>
  <c r="N236" i="4"/>
  <c r="P236" i="4"/>
  <c r="R236" i="4"/>
  <c r="G236" i="4" l="1"/>
  <c r="Q236" i="4"/>
  <c r="S236" i="4" s="1"/>
  <c r="AC236" i="4"/>
  <c r="H237" i="4"/>
  <c r="K237" i="4" l="1"/>
  <c r="AG236" i="4"/>
  <c r="C237" i="4" s="1"/>
  <c r="AD236" i="4"/>
  <c r="AE236" i="4" s="1"/>
  <c r="AI236" i="4"/>
  <c r="AJ236" i="4" s="1"/>
  <c r="AF236" i="4"/>
  <c r="T236" i="4"/>
  <c r="AK237" i="4" l="1"/>
  <c r="B237" i="4"/>
  <c r="AH236" i="4"/>
  <c r="D237" i="4" s="1"/>
  <c r="AL237" i="4"/>
  <c r="O238" i="4"/>
  <c r="L237" i="4" l="1"/>
  <c r="U237" i="4" s="1"/>
  <c r="V237" i="4" s="1"/>
  <c r="I237" i="4"/>
  <c r="E237" i="4"/>
  <c r="F237" i="4" l="1"/>
  <c r="W237" i="4"/>
  <c r="Y237" i="4"/>
  <c r="M237" i="4"/>
  <c r="Z237" i="4"/>
  <c r="X237" i="4" l="1"/>
  <c r="AA237" i="4" s="1"/>
  <c r="AB237" i="4" s="1"/>
  <c r="N237" i="4"/>
  <c r="Q237" i="4" s="1"/>
  <c r="P237" i="4"/>
  <c r="R237" i="4"/>
  <c r="G237" i="4" l="1"/>
  <c r="S237" i="4"/>
  <c r="T237" i="4" s="1"/>
  <c r="AC237" i="4"/>
  <c r="H238" i="4"/>
  <c r="K238" i="4" l="1"/>
  <c r="AD237" i="4"/>
  <c r="AE237" i="4" s="1"/>
  <c r="AG237" i="4"/>
  <c r="C238" i="4" s="1"/>
  <c r="AI237" i="4"/>
  <c r="AJ237" i="4" s="1"/>
  <c r="AF237" i="4"/>
  <c r="AL238" i="4" l="1"/>
  <c r="B238" i="4"/>
  <c r="AH237" i="4"/>
  <c r="D238" i="4" s="1"/>
  <c r="AK238" i="4"/>
  <c r="O239" i="4"/>
  <c r="I238" i="4" l="1"/>
  <c r="L238" i="4"/>
  <c r="U238" i="4" s="1"/>
  <c r="V238" i="4" s="1"/>
  <c r="E238" i="4"/>
  <c r="F238" i="4" l="1"/>
  <c r="W238" i="4"/>
  <c r="Y238" i="4"/>
  <c r="M238" i="4"/>
  <c r="Z238" i="4"/>
  <c r="X238" i="4" l="1"/>
  <c r="AA238" i="4" s="1"/>
  <c r="AB238" i="4" s="1"/>
  <c r="P238" i="4"/>
  <c r="N238" i="4"/>
  <c r="R238" i="4"/>
  <c r="G238" i="4" l="1"/>
  <c r="Q238" i="4"/>
  <c r="S238" i="4" s="1"/>
  <c r="T238" i="4" s="1"/>
  <c r="AC238" i="4"/>
  <c r="H239" i="4"/>
  <c r="K239" i="4" l="1"/>
  <c r="AD238" i="4"/>
  <c r="AE238" i="4" s="1"/>
  <c r="AI238" i="4"/>
  <c r="AJ238" i="4" s="1"/>
  <c r="AG238" i="4"/>
  <c r="C239" i="4" s="1"/>
  <c r="AF238" i="4"/>
  <c r="AK239" i="4" l="1"/>
  <c r="B239" i="4"/>
  <c r="AH238" i="4"/>
  <c r="D239" i="4" s="1"/>
  <c r="AL239" i="4"/>
  <c r="O240" i="4"/>
  <c r="I239" i="4" l="1"/>
  <c r="L239" i="4"/>
  <c r="U239" i="4" s="1"/>
  <c r="V239" i="4" s="1"/>
  <c r="E239" i="4"/>
  <c r="F239" i="4" l="1"/>
  <c r="W239" i="4"/>
  <c r="Y239" i="4"/>
  <c r="M239" i="4"/>
  <c r="Z239" i="4"/>
  <c r="X239" i="4" l="1"/>
  <c r="AA239" i="4" s="1"/>
  <c r="AB239" i="4" s="1"/>
  <c r="P239" i="4"/>
  <c r="N239" i="4"/>
  <c r="Q239" i="4" s="1"/>
  <c r="R239" i="4"/>
  <c r="S239" i="4" l="1"/>
  <c r="T239" i="4" s="1"/>
  <c r="G239" i="4"/>
  <c r="AC239" i="4"/>
  <c r="H240" i="4"/>
  <c r="K240" i="4" l="1"/>
  <c r="AD239" i="4"/>
  <c r="AE239" i="4" s="1"/>
  <c r="AI239" i="4"/>
  <c r="AJ239" i="4" s="1"/>
  <c r="AG239" i="4"/>
  <c r="C240" i="4" s="1"/>
  <c r="AF239" i="4"/>
  <c r="AK240" i="4" l="1"/>
  <c r="B240" i="4"/>
  <c r="AH239" i="4"/>
  <c r="D240" i="4" s="1"/>
  <c r="AL240" i="4"/>
  <c r="O241" i="4"/>
  <c r="L240" i="4" l="1"/>
  <c r="U240" i="4" s="1"/>
  <c r="V240" i="4" s="1"/>
  <c r="I240" i="4"/>
  <c r="E240" i="4"/>
  <c r="F240" i="4" l="1"/>
  <c r="Y240" i="4"/>
  <c r="W240" i="4"/>
  <c r="M240" i="4"/>
  <c r="Z240" i="4"/>
  <c r="X240" i="4" l="1"/>
  <c r="AA240" i="4" s="1"/>
  <c r="AB240" i="4" s="1"/>
  <c r="N240" i="4"/>
  <c r="P240" i="4"/>
  <c r="R240" i="4"/>
  <c r="Q240" i="4" l="1"/>
  <c r="S240" i="4" s="1"/>
  <c r="G240" i="4"/>
  <c r="H241" i="4"/>
  <c r="AC240" i="4"/>
  <c r="K241" i="4" l="1"/>
  <c r="AI240" i="4"/>
  <c r="AJ240" i="4" s="1"/>
  <c r="AD240" i="4"/>
  <c r="AE240" i="4" s="1"/>
  <c r="AG240" i="4"/>
  <c r="C241" i="4" s="1"/>
  <c r="AF240" i="4"/>
  <c r="T240" i="4"/>
  <c r="AL241" i="4" l="1"/>
  <c r="AK241" i="4"/>
  <c r="B241" i="4"/>
  <c r="AH240" i="4"/>
  <c r="D241" i="4" s="1"/>
  <c r="O242" i="4"/>
  <c r="I241" i="4" l="1"/>
  <c r="L241" i="4"/>
  <c r="U241" i="4" s="1"/>
  <c r="V241" i="4" s="1"/>
  <c r="E241" i="4"/>
  <c r="F241" i="4" l="1"/>
  <c r="Y241" i="4"/>
  <c r="W241" i="4"/>
  <c r="M241" i="4"/>
  <c r="Z241" i="4"/>
  <c r="X241" i="4" l="1"/>
  <c r="AA241" i="4" s="1"/>
  <c r="AB241" i="4" s="1"/>
  <c r="P241" i="4"/>
  <c r="N241" i="4"/>
  <c r="Q241" i="4" s="1"/>
  <c r="R241" i="4"/>
  <c r="G241" i="4" l="1"/>
  <c r="S241" i="4"/>
  <c r="AC241" i="4"/>
  <c r="H242" i="4"/>
  <c r="K242" i="4" l="1"/>
  <c r="AI241" i="4"/>
  <c r="AJ241" i="4" s="1"/>
  <c r="AG241" i="4"/>
  <c r="C242" i="4" s="1"/>
  <c r="AD241" i="4"/>
  <c r="AE241" i="4" s="1"/>
  <c r="AF241" i="4"/>
  <c r="T241" i="4"/>
  <c r="AK242" i="4" l="1"/>
  <c r="B242" i="4"/>
  <c r="AH241" i="4"/>
  <c r="D242" i="4" s="1"/>
  <c r="AL242" i="4"/>
  <c r="O243" i="4"/>
  <c r="I242" i="4" l="1"/>
  <c r="L242" i="4"/>
  <c r="U242" i="4" s="1"/>
  <c r="V242" i="4" s="1"/>
  <c r="E242" i="4"/>
  <c r="F242" i="4" l="1"/>
  <c r="Y242" i="4"/>
  <c r="W242" i="4"/>
  <c r="M242" i="4"/>
  <c r="Z242" i="4"/>
  <c r="X242" i="4" l="1"/>
  <c r="AA242" i="4" s="1"/>
  <c r="AB242" i="4" s="1"/>
  <c r="P242" i="4"/>
  <c r="N242" i="4"/>
  <c r="Q242" i="4" s="1"/>
  <c r="R242" i="4"/>
  <c r="G242" i="4" l="1"/>
  <c r="S242" i="4"/>
  <c r="H243" i="4"/>
  <c r="AC242" i="4"/>
  <c r="K243" i="4" l="1"/>
  <c r="AD242" i="4"/>
  <c r="AE242" i="4" s="1"/>
  <c r="AI242" i="4"/>
  <c r="AJ242" i="4" s="1"/>
  <c r="AG242" i="4"/>
  <c r="C243" i="4" s="1"/>
  <c r="AF242" i="4"/>
  <c r="T242" i="4"/>
  <c r="AH242" i="4" l="1"/>
  <c r="D243" i="4" s="1"/>
  <c r="L243" i="4" s="1"/>
  <c r="U243" i="4" s="1"/>
  <c r="V243" i="4" s="1"/>
  <c r="AK243" i="4"/>
  <c r="AL243" i="4"/>
  <c r="B243" i="4"/>
  <c r="O244" i="4"/>
  <c r="M243" i="4" l="1"/>
  <c r="P243" i="4" s="1"/>
  <c r="I243" i="4"/>
  <c r="W243" i="4"/>
  <c r="Y243" i="4"/>
  <c r="R243" i="4"/>
  <c r="Z243" i="4"/>
  <c r="E243" i="4"/>
  <c r="F243" i="4" l="1"/>
  <c r="X243" i="4" s="1"/>
  <c r="AA243" i="4" s="1"/>
  <c r="AB243" i="4" s="1"/>
  <c r="N243" i="4"/>
  <c r="G243" i="4" l="1"/>
  <c r="Q243" i="4"/>
  <c r="S243" i="4" s="1"/>
  <c r="H244" i="4"/>
  <c r="AC243" i="4"/>
  <c r="AI243" i="4" l="1"/>
  <c r="AJ243" i="4" s="1"/>
  <c r="AF243" i="4"/>
  <c r="B244" i="4" s="1"/>
  <c r="AG243" i="4"/>
  <c r="C244" i="4" s="1"/>
  <c r="AD243" i="4"/>
  <c r="AE243" i="4" s="1"/>
  <c r="K244" i="4"/>
  <c r="T243" i="4"/>
  <c r="O245" i="4"/>
  <c r="AL244" i="4" l="1"/>
  <c r="AK244" i="4"/>
  <c r="AH243" i="4"/>
  <c r="D244" i="4" s="1"/>
  <c r="L244" i="4" s="1"/>
  <c r="U244" i="4" s="1"/>
  <c r="V244" i="4" s="1"/>
  <c r="I244" i="4"/>
  <c r="E244" i="4"/>
  <c r="F244" i="4" l="1"/>
  <c r="Y244" i="4"/>
  <c r="W244" i="4"/>
  <c r="M244" i="4"/>
  <c r="Z244" i="4"/>
  <c r="X244" i="4" l="1"/>
  <c r="AA244" i="4" s="1"/>
  <c r="AB244" i="4" s="1"/>
  <c r="P244" i="4"/>
  <c r="N244" i="4"/>
  <c r="Q244" i="4" s="1"/>
  <c r="R244" i="4"/>
  <c r="G244" i="4" l="1"/>
  <c r="S244" i="4"/>
  <c r="H245" i="4"/>
  <c r="AC244" i="4"/>
  <c r="K245" i="4" l="1"/>
  <c r="AD244" i="4"/>
  <c r="AE244" i="4" s="1"/>
  <c r="AI244" i="4"/>
  <c r="AJ244" i="4" s="1"/>
  <c r="AG244" i="4"/>
  <c r="C245" i="4" s="1"/>
  <c r="AF244" i="4"/>
  <c r="T244" i="4"/>
  <c r="B245" i="4" l="1"/>
  <c r="AH244" i="4"/>
  <c r="D245" i="4" s="1"/>
  <c r="AL245" i="4"/>
  <c r="AK245" i="4"/>
  <c r="O246" i="4"/>
  <c r="I245" i="4" l="1"/>
  <c r="L245" i="4"/>
  <c r="U245" i="4" s="1"/>
  <c r="V245" i="4" s="1"/>
  <c r="E245" i="4"/>
  <c r="F245" i="4" l="1"/>
  <c r="M245" i="4"/>
  <c r="N245" i="4" s="1"/>
  <c r="Y245" i="4"/>
  <c r="W245" i="4"/>
  <c r="Z245" i="4"/>
  <c r="X245" i="4" l="1"/>
  <c r="AA245" i="4" s="1"/>
  <c r="AB245" i="4" s="1"/>
  <c r="P245" i="4"/>
  <c r="G245" i="4"/>
  <c r="Q245" i="4"/>
  <c r="R245" i="4"/>
  <c r="S245" i="4" l="1"/>
  <c r="T245" i="4" s="1"/>
  <c r="AC245" i="4"/>
  <c r="H246" i="4"/>
  <c r="K246" i="4" l="1"/>
  <c r="AI245" i="4"/>
  <c r="AJ245" i="4" s="1"/>
  <c r="AF245" i="4"/>
  <c r="B246" i="4" s="1"/>
  <c r="AG245" i="4"/>
  <c r="C246" i="4" s="1"/>
  <c r="AD245" i="4"/>
  <c r="AE245" i="4" s="1"/>
  <c r="O247" i="4"/>
  <c r="AK246" i="4" l="1"/>
  <c r="AH245" i="4"/>
  <c r="D246" i="4" s="1"/>
  <c r="L246" i="4" s="1"/>
  <c r="U246" i="4" s="1"/>
  <c r="V246" i="4" s="1"/>
  <c r="AL246" i="4"/>
  <c r="I246" i="4"/>
  <c r="E246" i="4"/>
  <c r="F246" i="4" l="1"/>
  <c r="W246" i="4"/>
  <c r="Y246" i="4"/>
  <c r="M246" i="4"/>
  <c r="Z246" i="4"/>
  <c r="X246" i="4" l="1"/>
  <c r="AA246" i="4" s="1"/>
  <c r="AB246" i="4" s="1"/>
  <c r="N246" i="4"/>
  <c r="P246" i="4"/>
  <c r="R246" i="4"/>
  <c r="G246" i="4" l="1"/>
  <c r="Q246" i="4"/>
  <c r="S246" i="4" s="1"/>
  <c r="AC246" i="4"/>
  <c r="H247" i="4"/>
  <c r="K247" i="4" l="1"/>
  <c r="AI246" i="4"/>
  <c r="AJ246" i="4" s="1"/>
  <c r="AD246" i="4"/>
  <c r="AE246" i="4" s="1"/>
  <c r="AG246" i="4"/>
  <c r="C247" i="4" s="1"/>
  <c r="AF246" i="4"/>
  <c r="T246" i="4"/>
  <c r="AL247" i="4" l="1"/>
  <c r="AK247" i="4"/>
  <c r="B247" i="4"/>
  <c r="AH246" i="4"/>
  <c r="D247" i="4" s="1"/>
  <c r="O248" i="4"/>
  <c r="L247" i="4" l="1"/>
  <c r="U247" i="4" s="1"/>
  <c r="V247" i="4" s="1"/>
  <c r="I247" i="4"/>
  <c r="E247" i="4"/>
  <c r="F247" i="4" l="1"/>
  <c r="Y247" i="4"/>
  <c r="W247" i="4"/>
  <c r="M247" i="4"/>
  <c r="Z247" i="4"/>
  <c r="X247" i="4" l="1"/>
  <c r="AA247" i="4" s="1"/>
  <c r="AB247" i="4" s="1"/>
  <c r="N247" i="4"/>
  <c r="P247" i="4"/>
  <c r="R247" i="4"/>
  <c r="G247" i="4" l="1"/>
  <c r="Q247" i="4"/>
  <c r="S247" i="4" s="1"/>
  <c r="AC247" i="4"/>
  <c r="H248" i="4"/>
  <c r="K248" i="4" l="1"/>
  <c r="AI247" i="4"/>
  <c r="AJ247" i="4" s="1"/>
  <c r="AD247" i="4"/>
  <c r="AE247" i="4" s="1"/>
  <c r="AG247" i="4"/>
  <c r="C248" i="4" s="1"/>
  <c r="AF247" i="4"/>
  <c r="T247" i="4"/>
  <c r="AK248" i="4" l="1"/>
  <c r="B248" i="4"/>
  <c r="AH247" i="4"/>
  <c r="D248" i="4" s="1"/>
  <c r="AL248" i="4"/>
  <c r="O249" i="4"/>
  <c r="I248" i="4" l="1"/>
  <c r="L248" i="4"/>
  <c r="U248" i="4" s="1"/>
  <c r="V248" i="4" s="1"/>
  <c r="E248" i="4"/>
  <c r="F248" i="4" l="1"/>
  <c r="M248" i="4"/>
  <c r="N248" i="4" s="1"/>
  <c r="Y248" i="4"/>
  <c r="W248" i="4"/>
  <c r="Z248" i="4"/>
  <c r="X248" i="4" l="1"/>
  <c r="AA248" i="4" s="1"/>
  <c r="AB248" i="4" s="1"/>
  <c r="P248" i="4"/>
  <c r="G248" i="4"/>
  <c r="Q248" i="4"/>
  <c r="R248" i="4"/>
  <c r="S248" i="4" l="1"/>
  <c r="H249" i="4"/>
  <c r="AC248" i="4"/>
  <c r="K249" i="4" l="1"/>
  <c r="AI248" i="4"/>
  <c r="AJ248" i="4" s="1"/>
  <c r="AD248" i="4"/>
  <c r="AE248" i="4" s="1"/>
  <c r="AF248" i="4"/>
  <c r="B249" i="4" s="1"/>
  <c r="AG248" i="4"/>
  <c r="C249" i="4" s="1"/>
  <c r="T248" i="4"/>
  <c r="O250" i="4"/>
  <c r="AH248" i="4" l="1"/>
  <c r="D249" i="4" s="1"/>
  <c r="L249" i="4" s="1"/>
  <c r="U249" i="4" s="1"/>
  <c r="V249" i="4" s="1"/>
  <c r="AL249" i="4"/>
  <c r="AK249" i="4"/>
  <c r="I249" i="4"/>
  <c r="E249" i="4"/>
  <c r="F249" i="4" l="1"/>
  <c r="W249" i="4"/>
  <c r="Y249" i="4"/>
  <c r="M249" i="4"/>
  <c r="Z249" i="4"/>
  <c r="X249" i="4" l="1"/>
  <c r="AA249" i="4" s="1"/>
  <c r="AB249" i="4" s="1"/>
  <c r="P249" i="4"/>
  <c r="N249" i="4"/>
  <c r="Q249" i="4" s="1"/>
  <c r="R249" i="4"/>
  <c r="G249" i="4" l="1"/>
  <c r="S249" i="4"/>
  <c r="AC249" i="4"/>
  <c r="H250" i="4"/>
  <c r="K250" i="4" l="1"/>
  <c r="AD249" i="4"/>
  <c r="AE249" i="4" s="1"/>
  <c r="AI249" i="4"/>
  <c r="AJ249" i="4" s="1"/>
  <c r="AG249" i="4"/>
  <c r="C250" i="4" s="1"/>
  <c r="AF249" i="4"/>
  <c r="T249" i="4"/>
  <c r="B250" i="4" l="1"/>
  <c r="AH249" i="4"/>
  <c r="D250" i="4" s="1"/>
  <c r="AL250" i="4"/>
  <c r="AK250" i="4"/>
  <c r="O251" i="4"/>
  <c r="I250" i="4" l="1"/>
  <c r="L250" i="4"/>
  <c r="U250" i="4" s="1"/>
  <c r="V250" i="4" s="1"/>
  <c r="E250" i="4"/>
  <c r="F250" i="4" l="1"/>
  <c r="W250" i="4"/>
  <c r="Y250" i="4"/>
  <c r="M250" i="4"/>
  <c r="Z250" i="4"/>
  <c r="X250" i="4" l="1"/>
  <c r="AA250" i="4" s="1"/>
  <c r="AB250" i="4" s="1"/>
  <c r="N250" i="4"/>
  <c r="P250" i="4"/>
  <c r="R250" i="4"/>
  <c r="G250" i="4" l="1"/>
  <c r="Q250" i="4"/>
  <c r="S250" i="4" s="1"/>
  <c r="AC250" i="4"/>
  <c r="H251" i="4"/>
  <c r="K251" i="4" l="1"/>
  <c r="AD250" i="4"/>
  <c r="AE250" i="4" s="1"/>
  <c r="AI250" i="4"/>
  <c r="AJ250" i="4" s="1"/>
  <c r="AG250" i="4"/>
  <c r="C251" i="4" s="1"/>
  <c r="AF250" i="4"/>
  <c r="T250" i="4"/>
  <c r="AL251" i="4" l="1"/>
  <c r="B251" i="4"/>
  <c r="AH250" i="4"/>
  <c r="D251" i="4" s="1"/>
  <c r="AK251" i="4"/>
  <c r="O252" i="4"/>
  <c r="I251" i="4" l="1"/>
  <c r="L251" i="4"/>
  <c r="U251" i="4" s="1"/>
  <c r="V251" i="4" s="1"/>
  <c r="E251" i="4"/>
  <c r="F251" i="4" l="1"/>
  <c r="Y251" i="4"/>
  <c r="W251" i="4"/>
  <c r="M251" i="4"/>
  <c r="Z251" i="4"/>
  <c r="X251" i="4" l="1"/>
  <c r="AA251" i="4" s="1"/>
  <c r="AB251" i="4" s="1"/>
  <c r="P251" i="4"/>
  <c r="N251" i="4"/>
  <c r="Q251" i="4" s="1"/>
  <c r="R251" i="4"/>
  <c r="S251" i="4" l="1"/>
  <c r="G251" i="4"/>
  <c r="H252" i="4"/>
  <c r="AC251" i="4"/>
  <c r="K252" i="4" l="1"/>
  <c r="AI251" i="4"/>
  <c r="AJ251" i="4" s="1"/>
  <c r="AG251" i="4"/>
  <c r="C252" i="4" s="1"/>
  <c r="AD251" i="4"/>
  <c r="AE251" i="4" s="1"/>
  <c r="AF251" i="4"/>
  <c r="T251" i="4"/>
  <c r="AH251" i="4" l="1"/>
  <c r="D252" i="4" s="1"/>
  <c r="L252" i="4" s="1"/>
  <c r="U252" i="4" s="1"/>
  <c r="V252" i="4" s="1"/>
  <c r="B252" i="4"/>
  <c r="AL252" i="4"/>
  <c r="AK252" i="4"/>
  <c r="O253" i="4"/>
  <c r="W252" i="4" l="1"/>
  <c r="Y252" i="4"/>
  <c r="M252" i="4"/>
  <c r="P252" i="4" s="1"/>
  <c r="I252" i="4"/>
  <c r="Z252" i="4"/>
  <c r="E252" i="4"/>
  <c r="R252" i="4"/>
  <c r="F252" i="4" l="1"/>
  <c r="X252" i="4" s="1"/>
  <c r="AA252" i="4" s="1"/>
  <c r="AB252" i="4" s="1"/>
  <c r="N252" i="4"/>
  <c r="Q252" i="4" s="1"/>
  <c r="S252" i="4" s="1"/>
  <c r="H253" i="4"/>
  <c r="AC252" i="4"/>
  <c r="G252" i="4" l="1"/>
  <c r="K253" i="4"/>
  <c r="AG252" i="4"/>
  <c r="C253" i="4" s="1"/>
  <c r="AD252" i="4"/>
  <c r="AE252" i="4" s="1"/>
  <c r="AI252" i="4"/>
  <c r="AJ252" i="4" s="1"/>
  <c r="AF252" i="4"/>
  <c r="T252" i="4"/>
  <c r="AH252" i="4" l="1"/>
  <c r="D253" i="4" s="1"/>
  <c r="L253" i="4" s="1"/>
  <c r="U253" i="4" s="1"/>
  <c r="V253" i="4" s="1"/>
  <c r="AK253" i="4"/>
  <c r="AL253" i="4"/>
  <c r="B253" i="4"/>
  <c r="O254" i="4"/>
  <c r="W253" i="4" l="1"/>
  <c r="M253" i="4"/>
  <c r="N253" i="4" s="1"/>
  <c r="I253" i="4"/>
  <c r="Y253" i="4"/>
  <c r="E253" i="4"/>
  <c r="Z253" i="4"/>
  <c r="F253" i="4" l="1"/>
  <c r="X253" i="4" s="1"/>
  <c r="AA253" i="4" s="1"/>
  <c r="AB253" i="4" s="1"/>
  <c r="P253" i="4"/>
  <c r="Q253" i="4"/>
  <c r="R253" i="4"/>
  <c r="G253" i="4" l="1"/>
  <c r="S253" i="4"/>
  <c r="H254" i="4"/>
  <c r="AC253" i="4"/>
  <c r="K254" i="4" l="1"/>
  <c r="AG253" i="4"/>
  <c r="C254" i="4" s="1"/>
  <c r="AF253" i="4"/>
  <c r="B254" i="4" s="1"/>
  <c r="AI253" i="4"/>
  <c r="AJ253" i="4" s="1"/>
  <c r="AD253" i="4"/>
  <c r="AE253" i="4" s="1"/>
  <c r="T253" i="4"/>
  <c r="O255" i="4"/>
  <c r="AH253" i="4" l="1"/>
  <c r="D254" i="4" s="1"/>
  <c r="L254" i="4" s="1"/>
  <c r="U254" i="4" s="1"/>
  <c r="V254" i="4" s="1"/>
  <c r="AL254" i="4"/>
  <c r="AK254" i="4"/>
  <c r="I254" i="4"/>
  <c r="E254" i="4"/>
  <c r="F254" i="4" l="1"/>
  <c r="Y254" i="4"/>
  <c r="W254" i="4"/>
  <c r="M254" i="4"/>
  <c r="Z254" i="4"/>
  <c r="X254" i="4" l="1"/>
  <c r="AA254" i="4" s="1"/>
  <c r="AB254" i="4" s="1"/>
  <c r="P254" i="4"/>
  <c r="N254" i="4"/>
  <c r="Q254" i="4" s="1"/>
  <c r="R254" i="4"/>
  <c r="S254" i="4" l="1"/>
  <c r="G254" i="4"/>
  <c r="AC254" i="4"/>
  <c r="H255" i="4"/>
  <c r="K255" i="4" l="1"/>
  <c r="AD254" i="4"/>
  <c r="AE254" i="4" s="1"/>
  <c r="AI254" i="4"/>
  <c r="AJ254" i="4" s="1"/>
  <c r="AG254" i="4"/>
  <c r="C255" i="4" s="1"/>
  <c r="AF254" i="4"/>
  <c r="T254" i="4"/>
  <c r="AL255" i="4" l="1"/>
  <c r="AK255" i="4"/>
  <c r="B255" i="4"/>
  <c r="AH254" i="4"/>
  <c r="D255" i="4" s="1"/>
  <c r="O256" i="4"/>
  <c r="L255" i="4" l="1"/>
  <c r="U255" i="4" s="1"/>
  <c r="V255" i="4" s="1"/>
  <c r="I255" i="4"/>
  <c r="E255" i="4"/>
  <c r="F255" i="4" l="1"/>
  <c r="W255" i="4"/>
  <c r="Y255" i="4"/>
  <c r="M255" i="4"/>
  <c r="Z255" i="4"/>
  <c r="X255" i="4" l="1"/>
  <c r="AA255" i="4" s="1"/>
  <c r="AB255" i="4" s="1"/>
  <c r="P255" i="4"/>
  <c r="N255" i="4"/>
  <c r="Q255" i="4" s="1"/>
  <c r="R255" i="4"/>
  <c r="G255" i="4" l="1"/>
  <c r="S255" i="4"/>
  <c r="H256" i="4"/>
  <c r="AC255" i="4"/>
  <c r="K256" i="4" l="1"/>
  <c r="AI255" i="4"/>
  <c r="AJ255" i="4" s="1"/>
  <c r="AD255" i="4"/>
  <c r="AE255" i="4" s="1"/>
  <c r="AG255" i="4"/>
  <c r="C256" i="4" s="1"/>
  <c r="AF255" i="4"/>
  <c r="T255" i="4"/>
  <c r="B256" i="4" l="1"/>
  <c r="AH255" i="4"/>
  <c r="D256" i="4" s="1"/>
  <c r="AL256" i="4"/>
  <c r="AK256" i="4"/>
  <c r="O257" i="4"/>
  <c r="L256" i="4" l="1"/>
  <c r="U256" i="4" s="1"/>
  <c r="V256" i="4" s="1"/>
  <c r="I256" i="4"/>
  <c r="E256" i="4"/>
  <c r="F256" i="4" l="1"/>
  <c r="W256" i="4"/>
  <c r="Y256" i="4"/>
  <c r="M256" i="4"/>
  <c r="Z256" i="4"/>
  <c r="X256" i="4" l="1"/>
  <c r="AA256" i="4" s="1"/>
  <c r="AB256" i="4" s="1"/>
  <c r="P256" i="4"/>
  <c r="N256" i="4"/>
  <c r="R256" i="4"/>
  <c r="Q256" i="4" l="1"/>
  <c r="S256" i="4" s="1"/>
  <c r="G256" i="4"/>
  <c r="AC256" i="4"/>
  <c r="H257" i="4"/>
  <c r="K257" i="4" l="1"/>
  <c r="AI256" i="4"/>
  <c r="AJ256" i="4" s="1"/>
  <c r="AD256" i="4"/>
  <c r="AE256" i="4" s="1"/>
  <c r="AG256" i="4"/>
  <c r="C257" i="4" s="1"/>
  <c r="AF256" i="4"/>
  <c r="T256" i="4"/>
  <c r="AH256" i="4" l="1"/>
  <c r="D257" i="4" s="1"/>
  <c r="L257" i="4" s="1"/>
  <c r="U257" i="4" s="1"/>
  <c r="V257" i="4" s="1"/>
  <c r="AL257" i="4"/>
  <c r="AK257" i="4"/>
  <c r="B257" i="4"/>
  <c r="O258" i="4"/>
  <c r="W257" i="4" l="1"/>
  <c r="M257" i="4"/>
  <c r="N257" i="4" s="1"/>
  <c r="I257" i="4"/>
  <c r="Y257" i="4"/>
  <c r="E257" i="4"/>
  <c r="Z257" i="4"/>
  <c r="F257" i="4" l="1"/>
  <c r="G257" i="4" s="1"/>
  <c r="P257" i="4"/>
  <c r="Q257" i="4"/>
  <c r="R257" i="4"/>
  <c r="X257" i="4" l="1"/>
  <c r="AA257" i="4" s="1"/>
  <c r="AB257" i="4" s="1"/>
  <c r="S257" i="4"/>
  <c r="AC257" i="4"/>
  <c r="H258" i="4"/>
  <c r="AF257" i="4" l="1"/>
  <c r="B258" i="4" s="1"/>
  <c r="AG257" i="4"/>
  <c r="C258" i="4" s="1"/>
  <c r="AD257" i="4"/>
  <c r="AE257" i="4" s="1"/>
  <c r="AI257" i="4"/>
  <c r="AJ257" i="4" s="1"/>
  <c r="K258" i="4"/>
  <c r="T257" i="4"/>
  <c r="O259" i="4"/>
  <c r="AK258" i="4" l="1"/>
  <c r="AH257" i="4"/>
  <c r="D258" i="4" s="1"/>
  <c r="L258" i="4" s="1"/>
  <c r="U258" i="4" s="1"/>
  <c r="V258" i="4" s="1"/>
  <c r="AL258" i="4"/>
  <c r="I258" i="4"/>
  <c r="E258" i="4"/>
  <c r="F258" i="4" l="1"/>
  <c r="W258" i="4"/>
  <c r="Y258" i="4"/>
  <c r="M258" i="4"/>
  <c r="Z258" i="4"/>
  <c r="X258" i="4" l="1"/>
  <c r="AA258" i="4" s="1"/>
  <c r="AB258" i="4" s="1"/>
  <c r="P258" i="4"/>
  <c r="N258" i="4"/>
  <c r="Q258" i="4" s="1"/>
  <c r="R258" i="4"/>
  <c r="S258" i="4" l="1"/>
  <c r="G258" i="4"/>
  <c r="AC258" i="4"/>
  <c r="H259" i="4"/>
  <c r="K259" i="4" l="1"/>
  <c r="AI258" i="4"/>
  <c r="AJ258" i="4" s="1"/>
  <c r="AD258" i="4"/>
  <c r="AE258" i="4" s="1"/>
  <c r="AG258" i="4"/>
  <c r="C259" i="4" s="1"/>
  <c r="AF258" i="4"/>
  <c r="T258" i="4"/>
  <c r="AK259" i="4" l="1"/>
  <c r="AL259" i="4"/>
  <c r="B259" i="4"/>
  <c r="AH258" i="4"/>
  <c r="D259" i="4" s="1"/>
  <c r="O260" i="4"/>
  <c r="I259" i="4" l="1"/>
  <c r="L259" i="4"/>
  <c r="U259" i="4" s="1"/>
  <c r="V259" i="4" s="1"/>
  <c r="E259" i="4"/>
  <c r="F259" i="4" l="1"/>
  <c r="Y259" i="4"/>
  <c r="W259" i="4"/>
  <c r="M259" i="4"/>
  <c r="Z259" i="4"/>
  <c r="X259" i="4" l="1"/>
  <c r="AA259" i="4" s="1"/>
  <c r="AB259" i="4" s="1"/>
  <c r="N259" i="4"/>
  <c r="Q259" i="4" s="1"/>
  <c r="P259" i="4"/>
  <c r="R259" i="4"/>
  <c r="G259" i="4" l="1"/>
  <c r="S259" i="4"/>
  <c r="H260" i="4"/>
  <c r="AC259" i="4"/>
  <c r="K260" i="4" l="1"/>
  <c r="AD259" i="4"/>
  <c r="AE259" i="4" s="1"/>
  <c r="AI259" i="4"/>
  <c r="AJ259" i="4" s="1"/>
  <c r="AG259" i="4"/>
  <c r="C260" i="4" s="1"/>
  <c r="AF259" i="4"/>
  <c r="T259" i="4"/>
  <c r="B260" i="4" l="1"/>
  <c r="AH259" i="4"/>
  <c r="D260" i="4" s="1"/>
  <c r="AK260" i="4"/>
  <c r="AL260" i="4"/>
  <c r="O261" i="4"/>
  <c r="I260" i="4" l="1"/>
  <c r="L260" i="4"/>
  <c r="U260" i="4" s="1"/>
  <c r="V260" i="4" s="1"/>
  <c r="E260" i="4"/>
  <c r="F260" i="4" l="1"/>
  <c r="M260" i="4"/>
  <c r="N260" i="4" s="1"/>
  <c r="W260" i="4"/>
  <c r="Y260" i="4"/>
  <c r="Z260" i="4"/>
  <c r="X260" i="4" l="1"/>
  <c r="AA260" i="4" s="1"/>
  <c r="AB260" i="4" s="1"/>
  <c r="P260" i="4"/>
  <c r="Q260" i="4"/>
  <c r="G260" i="4"/>
  <c r="R260" i="4"/>
  <c r="S260" i="4" l="1"/>
  <c r="H261" i="4"/>
  <c r="AC260" i="4"/>
  <c r="K261" i="4" l="1"/>
  <c r="AD260" i="4"/>
  <c r="AE260" i="4" s="1"/>
  <c r="AI260" i="4"/>
  <c r="AJ260" i="4" s="1"/>
  <c r="AF260" i="4"/>
  <c r="B261" i="4" s="1"/>
  <c r="AG260" i="4"/>
  <c r="C261" i="4" s="1"/>
  <c r="T260" i="4"/>
  <c r="O262" i="4"/>
  <c r="AL261" i="4" l="1"/>
  <c r="AK261" i="4"/>
  <c r="AH260" i="4"/>
  <c r="D261" i="4" s="1"/>
  <c r="L261" i="4" s="1"/>
  <c r="U261" i="4" s="1"/>
  <c r="V261" i="4" s="1"/>
  <c r="I261" i="4"/>
  <c r="E261" i="4"/>
  <c r="F261" i="4" l="1"/>
  <c r="M261" i="4"/>
  <c r="W261" i="4"/>
  <c r="Y261" i="4"/>
  <c r="Z261" i="4"/>
  <c r="X261" i="4" l="1"/>
  <c r="AA261" i="4" s="1"/>
  <c r="AB261" i="4" s="1"/>
  <c r="N261" i="4"/>
  <c r="Q261" i="4" s="1"/>
  <c r="P261" i="4"/>
  <c r="R261" i="4"/>
  <c r="G261" i="4" l="1"/>
  <c r="S261" i="4"/>
  <c r="H262" i="4"/>
  <c r="AC261" i="4"/>
  <c r="K262" i="4" l="1"/>
  <c r="AD261" i="4"/>
  <c r="AE261" i="4" s="1"/>
  <c r="AG261" i="4"/>
  <c r="C262" i="4" s="1"/>
  <c r="AI261" i="4"/>
  <c r="AJ261" i="4" s="1"/>
  <c r="AF261" i="4"/>
  <c r="B262" i="4" s="1"/>
  <c r="T261" i="4"/>
  <c r="O263" i="4"/>
  <c r="I262" i="4" l="1"/>
  <c r="AH261" i="4"/>
  <c r="D262" i="4" s="1"/>
  <c r="AL262" i="4"/>
  <c r="AK262" i="4"/>
  <c r="E262" i="4"/>
  <c r="F262" i="4" l="1"/>
  <c r="L262" i="4"/>
  <c r="U262" i="4" s="1"/>
  <c r="V262" i="4" s="1"/>
  <c r="M262" i="4" l="1"/>
  <c r="P262" i="4" s="1"/>
  <c r="Y262" i="4"/>
  <c r="W262" i="4"/>
  <c r="X262" i="4" s="1"/>
  <c r="Z262" i="4"/>
  <c r="R262" i="4"/>
  <c r="N262" i="4" l="1"/>
  <c r="G262" i="4" s="1"/>
  <c r="AA262" i="4"/>
  <c r="AB262" i="4" s="1"/>
  <c r="Q262" i="4" l="1"/>
  <c r="S262" i="4" s="1"/>
  <c r="AC262" i="4"/>
  <c r="H263" i="4"/>
  <c r="K263" i="4" l="1"/>
  <c r="AF262" i="4"/>
  <c r="AD262" i="4"/>
  <c r="AE262" i="4" s="1"/>
  <c r="AG262" i="4"/>
  <c r="C263" i="4" s="1"/>
  <c r="AI262" i="4"/>
  <c r="AJ262" i="4" s="1"/>
  <c r="T262" i="4"/>
  <c r="AH262" i="4" l="1"/>
  <c r="D263" i="4" s="1"/>
  <c r="L263" i="4" s="1"/>
  <c r="U263" i="4" s="1"/>
  <c r="V263" i="4" s="1"/>
  <c r="B263" i="4"/>
  <c r="AL263" i="4"/>
  <c r="AK263" i="4"/>
  <c r="O264" i="4"/>
  <c r="I263" i="4" l="1"/>
  <c r="M263" i="4"/>
  <c r="P263" i="4" s="1"/>
  <c r="Y263" i="4"/>
  <c r="W263" i="4"/>
  <c r="E263" i="4"/>
  <c r="Z263" i="4"/>
  <c r="R263" i="4"/>
  <c r="F263" i="4" l="1"/>
  <c r="X263" i="4" s="1"/>
  <c r="AA263" i="4" s="1"/>
  <c r="AB263" i="4" s="1"/>
  <c r="N263" i="4"/>
  <c r="Q263" i="4" s="1"/>
  <c r="S263" i="4" s="1"/>
  <c r="AC263" i="4"/>
  <c r="H264" i="4"/>
  <c r="G263" i="4" l="1"/>
  <c r="AD263" i="4"/>
  <c r="AE263" i="4" s="1"/>
  <c r="AI263" i="4"/>
  <c r="AJ263" i="4" s="1"/>
  <c r="AF263" i="4"/>
  <c r="B264" i="4" s="1"/>
  <c r="AG263" i="4"/>
  <c r="C264" i="4" s="1"/>
  <c r="K264" i="4"/>
  <c r="T263" i="4"/>
  <c r="O265" i="4"/>
  <c r="AL264" i="4" l="1"/>
  <c r="AK264" i="4"/>
  <c r="I264" i="4"/>
  <c r="AH263" i="4"/>
  <c r="D264" i="4" s="1"/>
  <c r="E264" i="4"/>
  <c r="F264" i="4" l="1"/>
  <c r="L264" i="4"/>
  <c r="U264" i="4" s="1"/>
  <c r="V264" i="4" s="1"/>
  <c r="M264" i="4" l="1"/>
  <c r="N264" i="4" s="1"/>
  <c r="Y264" i="4"/>
  <c r="W264" i="4"/>
  <c r="X264" i="4" s="1"/>
  <c r="Z264" i="4"/>
  <c r="P264" i="4" l="1"/>
  <c r="Q264" i="4"/>
  <c r="AA264" i="4"/>
  <c r="AB264" i="4" s="1"/>
  <c r="G264" i="4"/>
  <c r="R264" i="4"/>
  <c r="S264" i="4" l="1"/>
  <c r="H265" i="4"/>
  <c r="AC264" i="4"/>
  <c r="K265" i="4" l="1"/>
  <c r="AF264" i="4"/>
  <c r="B265" i="4" s="1"/>
  <c r="AI264" i="4"/>
  <c r="AJ264" i="4" s="1"/>
  <c r="AD264" i="4"/>
  <c r="AE264" i="4" s="1"/>
  <c r="AG264" i="4"/>
  <c r="C265" i="4" s="1"/>
  <c r="T264" i="4"/>
  <c r="O266" i="4"/>
  <c r="AL265" i="4" l="1"/>
  <c r="AK265" i="4"/>
  <c r="AH264" i="4"/>
  <c r="D265" i="4" s="1"/>
  <c r="L265" i="4" s="1"/>
  <c r="U265" i="4" s="1"/>
  <c r="V265" i="4" s="1"/>
  <c r="I265" i="4"/>
  <c r="E265" i="4"/>
  <c r="F265" i="4" l="1"/>
  <c r="Y265" i="4"/>
  <c r="W265" i="4"/>
  <c r="M265" i="4"/>
  <c r="Z265" i="4"/>
  <c r="X265" i="4" l="1"/>
  <c r="AA265" i="4" s="1"/>
  <c r="AB265" i="4" s="1"/>
  <c r="N265" i="4"/>
  <c r="P265" i="4"/>
  <c r="R265" i="4"/>
  <c r="G265" i="4" l="1"/>
  <c r="Q265" i="4"/>
  <c r="S265" i="4" s="1"/>
  <c r="T265" i="4" s="1"/>
  <c r="AC265" i="4"/>
  <c r="H266" i="4"/>
  <c r="K266" i="4" l="1"/>
  <c r="AD265" i="4"/>
  <c r="AE265" i="4" s="1"/>
  <c r="AI265" i="4"/>
  <c r="AJ265" i="4" s="1"/>
  <c r="AG265" i="4"/>
  <c r="C266" i="4" s="1"/>
  <c r="AF265" i="4"/>
  <c r="AH265" i="4" l="1"/>
  <c r="D266" i="4" s="1"/>
  <c r="L266" i="4" s="1"/>
  <c r="U266" i="4" s="1"/>
  <c r="V266" i="4" s="1"/>
  <c r="B266" i="4"/>
  <c r="AK266" i="4"/>
  <c r="AL266" i="4"/>
  <c r="O267" i="4"/>
  <c r="M266" i="4" l="1"/>
  <c r="P266" i="4" s="1"/>
  <c r="Y266" i="4"/>
  <c r="W266" i="4"/>
  <c r="I266" i="4"/>
  <c r="R266" i="4"/>
  <c r="E266" i="4"/>
  <c r="Z266" i="4"/>
  <c r="F266" i="4" l="1"/>
  <c r="X266" i="4" s="1"/>
  <c r="AA266" i="4" s="1"/>
  <c r="AB266" i="4" s="1"/>
  <c r="N266" i="4"/>
  <c r="G266" i="4" l="1"/>
  <c r="Q266" i="4"/>
  <c r="S266" i="4" s="1"/>
  <c r="T266" i="4" s="1"/>
  <c r="AC266" i="4"/>
  <c r="H267" i="4"/>
  <c r="AD266" i="4" l="1"/>
  <c r="AE266" i="4" s="1"/>
  <c r="AI266" i="4"/>
  <c r="AJ266" i="4" s="1"/>
  <c r="AF266" i="4"/>
  <c r="B267" i="4" s="1"/>
  <c r="AG266" i="4"/>
  <c r="C267" i="4" s="1"/>
  <c r="K267" i="4"/>
  <c r="O268" i="4"/>
  <c r="AL267" i="4" l="1"/>
  <c r="AK267" i="4"/>
  <c r="AH266" i="4"/>
  <c r="D267" i="4" s="1"/>
  <c r="L267" i="4" s="1"/>
  <c r="U267" i="4" s="1"/>
  <c r="V267" i="4" s="1"/>
  <c r="I267" i="4"/>
  <c r="E267" i="4"/>
  <c r="F267" i="4" l="1"/>
  <c r="Y267" i="4"/>
  <c r="W267" i="4"/>
  <c r="M267" i="4"/>
  <c r="Z267" i="4"/>
  <c r="X267" i="4" l="1"/>
  <c r="AA267" i="4" s="1"/>
  <c r="AB267" i="4" s="1"/>
  <c r="N267" i="4"/>
  <c r="Q267" i="4" s="1"/>
  <c r="P267" i="4"/>
  <c r="R267" i="4"/>
  <c r="G267" i="4" l="1"/>
  <c r="S267" i="4"/>
  <c r="T267" i="4" s="1"/>
  <c r="AC267" i="4"/>
  <c r="H268" i="4"/>
  <c r="K268" i="4" l="1"/>
  <c r="AI267" i="4"/>
  <c r="AJ267" i="4" s="1"/>
  <c r="AD267" i="4"/>
  <c r="AE267" i="4" s="1"/>
  <c r="AG267" i="4"/>
  <c r="C268" i="4" s="1"/>
  <c r="AF267" i="4"/>
  <c r="B268" i="4" l="1"/>
  <c r="AH267" i="4"/>
  <c r="D268" i="4" s="1"/>
  <c r="AL268" i="4"/>
  <c r="AK268" i="4"/>
  <c r="O269" i="4"/>
  <c r="L268" i="4" l="1"/>
  <c r="U268" i="4" s="1"/>
  <c r="V268" i="4" s="1"/>
  <c r="I268" i="4"/>
  <c r="E268" i="4"/>
  <c r="F268" i="4" l="1"/>
  <c r="W268" i="4"/>
  <c r="Y268" i="4"/>
  <c r="M268" i="4"/>
  <c r="Z268" i="4"/>
  <c r="X268" i="4" l="1"/>
  <c r="AA268" i="4" s="1"/>
  <c r="AB268" i="4" s="1"/>
  <c r="P268" i="4"/>
  <c r="N268" i="4"/>
  <c r="R268" i="4"/>
  <c r="Q268" i="4" l="1"/>
  <c r="S268" i="4" s="1"/>
  <c r="G268" i="4"/>
  <c r="H269" i="4"/>
  <c r="AC268" i="4"/>
  <c r="K269" i="4" l="1"/>
  <c r="AD268" i="4"/>
  <c r="AE268" i="4" s="1"/>
  <c r="AI268" i="4"/>
  <c r="AJ268" i="4" s="1"/>
  <c r="AG268" i="4"/>
  <c r="C269" i="4" s="1"/>
  <c r="AF268" i="4"/>
  <c r="T268" i="4"/>
  <c r="AH268" i="4" l="1"/>
  <c r="D269" i="4" s="1"/>
  <c r="AK269" i="4"/>
  <c r="B269" i="4"/>
  <c r="AL269" i="4"/>
  <c r="O270" i="4"/>
  <c r="L269" i="4" l="1"/>
  <c r="U269" i="4" s="1"/>
  <c r="V269" i="4" s="1"/>
  <c r="I269" i="4"/>
  <c r="E269" i="4"/>
  <c r="F269" i="4" l="1"/>
  <c r="W269" i="4"/>
  <c r="Y269" i="4"/>
  <c r="M269" i="4"/>
  <c r="Z269" i="4"/>
  <c r="X269" i="4" l="1"/>
  <c r="AA269" i="4" s="1"/>
  <c r="AB269" i="4" s="1"/>
  <c r="P269" i="4"/>
  <c r="N269" i="4"/>
  <c r="R269" i="4"/>
  <c r="Q269" i="4" l="1"/>
  <c r="S269" i="4" s="1"/>
  <c r="G269" i="4"/>
  <c r="H270" i="4"/>
  <c r="AC269" i="4"/>
  <c r="K270" i="4" l="1"/>
  <c r="AI269" i="4"/>
  <c r="AJ269" i="4" s="1"/>
  <c r="AD269" i="4"/>
  <c r="AE269" i="4" s="1"/>
  <c r="AG269" i="4"/>
  <c r="C270" i="4" s="1"/>
  <c r="AF269" i="4"/>
  <c r="T269" i="4"/>
  <c r="AH269" i="4" l="1"/>
  <c r="D270" i="4" s="1"/>
  <c r="L270" i="4" s="1"/>
  <c r="U270" i="4" s="1"/>
  <c r="V270" i="4" s="1"/>
  <c r="B270" i="4"/>
  <c r="AL270" i="4"/>
  <c r="AK270" i="4"/>
  <c r="O271" i="4"/>
  <c r="Y270" i="4" l="1"/>
  <c r="M270" i="4"/>
  <c r="N270" i="4" s="1"/>
  <c r="I270" i="4"/>
  <c r="W270" i="4"/>
  <c r="Z270" i="4"/>
  <c r="E270" i="4"/>
  <c r="F270" i="4" l="1"/>
  <c r="X270" i="4" s="1"/>
  <c r="AA270" i="4" s="1"/>
  <c r="AB270" i="4" s="1"/>
  <c r="P270" i="4"/>
  <c r="Q270" i="4"/>
  <c r="R270" i="4"/>
  <c r="G270" i="4" l="1"/>
  <c r="S270" i="4"/>
  <c r="T270" i="4" s="1"/>
  <c r="AC270" i="4"/>
  <c r="H271" i="4"/>
  <c r="AF270" i="4" l="1"/>
  <c r="AG270" i="4"/>
  <c r="C271" i="4" s="1"/>
  <c r="AD270" i="4"/>
  <c r="AE270" i="4" s="1"/>
  <c r="AI270" i="4"/>
  <c r="AJ270" i="4" s="1"/>
  <c r="K271" i="4"/>
  <c r="AH270" i="4" l="1"/>
  <c r="D271" i="4" s="1"/>
  <c r="L271" i="4" s="1"/>
  <c r="U271" i="4" s="1"/>
  <c r="V271" i="4" s="1"/>
  <c r="B271" i="4"/>
  <c r="AL271" i="4"/>
  <c r="AK271" i="4"/>
  <c r="O272" i="4"/>
  <c r="M271" i="4" l="1"/>
  <c r="N271" i="4" s="1"/>
  <c r="W271" i="4"/>
  <c r="I271" i="4"/>
  <c r="Y271" i="4"/>
  <c r="Z271" i="4"/>
  <c r="E271" i="4"/>
  <c r="F271" i="4" l="1"/>
  <c r="X271" i="4" s="1"/>
  <c r="AA271" i="4" s="1"/>
  <c r="AB271" i="4" s="1"/>
  <c r="Q271" i="4"/>
  <c r="P271" i="4"/>
  <c r="R271" i="4"/>
  <c r="G271" i="4" l="1"/>
  <c r="S271" i="4"/>
  <c r="H272" i="4"/>
  <c r="AC271" i="4"/>
  <c r="AI271" i="4" l="1"/>
  <c r="AJ271" i="4" s="1"/>
  <c r="AF271" i="4"/>
  <c r="B272" i="4" s="1"/>
  <c r="AD271" i="4"/>
  <c r="AE271" i="4" s="1"/>
  <c r="AG271" i="4"/>
  <c r="C272" i="4" s="1"/>
  <c r="K272" i="4"/>
  <c r="T271" i="4"/>
  <c r="O273" i="4"/>
  <c r="AL272" i="4" l="1"/>
  <c r="AH271" i="4"/>
  <c r="D272" i="4" s="1"/>
  <c r="L272" i="4" s="1"/>
  <c r="U272" i="4" s="1"/>
  <c r="V272" i="4" s="1"/>
  <c r="W272" i="4" s="1"/>
  <c r="AK272" i="4"/>
  <c r="I272" i="4"/>
  <c r="E272" i="4"/>
  <c r="F272" i="4" l="1"/>
  <c r="X272" i="4" s="1"/>
  <c r="Y272" i="4"/>
  <c r="M272" i="4"/>
  <c r="P272" i="4" s="1"/>
  <c r="R272" i="4"/>
  <c r="Z272" i="4"/>
  <c r="N272" i="4" l="1"/>
  <c r="Q272" i="4" s="1"/>
  <c r="S272" i="4" s="1"/>
  <c r="AA272" i="4"/>
  <c r="AB272" i="4" s="1"/>
  <c r="AC272" i="4"/>
  <c r="H273" i="4"/>
  <c r="G272" i="4" l="1"/>
  <c r="K273" i="4"/>
  <c r="AI272" i="4"/>
  <c r="AJ272" i="4" s="1"/>
  <c r="AD272" i="4"/>
  <c r="AE272" i="4" s="1"/>
  <c r="AG272" i="4"/>
  <c r="C273" i="4" s="1"/>
  <c r="AF272" i="4"/>
  <c r="T272" i="4"/>
  <c r="B273" i="4" l="1"/>
  <c r="AH272" i="4"/>
  <c r="D273" i="4" s="1"/>
  <c r="AL273" i="4"/>
  <c r="AK273" i="4"/>
  <c r="O274" i="4"/>
  <c r="L273" i="4" l="1"/>
  <c r="U273" i="4" s="1"/>
  <c r="V273" i="4" s="1"/>
  <c r="I273" i="4"/>
  <c r="E273" i="4"/>
  <c r="F273" i="4" l="1"/>
  <c r="Y273" i="4"/>
  <c r="W273" i="4"/>
  <c r="M273" i="4"/>
  <c r="Z273" i="4"/>
  <c r="X273" i="4" l="1"/>
  <c r="AA273" i="4" s="1"/>
  <c r="AB273" i="4" s="1"/>
  <c r="P273" i="4"/>
  <c r="N273" i="4"/>
  <c r="R273" i="4"/>
  <c r="Q273" i="4" l="1"/>
  <c r="S273" i="4" s="1"/>
  <c r="G273" i="4"/>
  <c r="H274" i="4"/>
  <c r="AC273" i="4"/>
  <c r="K274" i="4" l="1"/>
  <c r="AI273" i="4"/>
  <c r="AJ273" i="4" s="1"/>
  <c r="AD273" i="4"/>
  <c r="AE273" i="4" s="1"/>
  <c r="AG273" i="4"/>
  <c r="C274" i="4" s="1"/>
  <c r="AF273" i="4"/>
  <c r="T273" i="4"/>
  <c r="AK274" i="4" l="1"/>
  <c r="B274" i="4"/>
  <c r="AH273" i="4"/>
  <c r="D274" i="4" s="1"/>
  <c r="AL274" i="4"/>
  <c r="O275" i="4"/>
  <c r="L274" i="4" l="1"/>
  <c r="U274" i="4" s="1"/>
  <c r="V274" i="4" s="1"/>
  <c r="I274" i="4"/>
  <c r="E274" i="4"/>
  <c r="F274" i="4" l="1"/>
  <c r="M274" i="4"/>
  <c r="P274" i="4" s="1"/>
  <c r="W274" i="4"/>
  <c r="Y274" i="4"/>
  <c r="R274" i="4"/>
  <c r="Z274" i="4"/>
  <c r="X274" i="4" l="1"/>
  <c r="AA274" i="4" s="1"/>
  <c r="AB274" i="4" s="1"/>
  <c r="N274" i="4"/>
  <c r="Q274" i="4" s="1"/>
  <c r="S274" i="4" s="1"/>
  <c r="T274" i="4" s="1"/>
  <c r="AC274" i="4"/>
  <c r="H275" i="4"/>
  <c r="G274" i="4" l="1"/>
  <c r="K275" i="4"/>
  <c r="AD274" i="4"/>
  <c r="AE274" i="4" s="1"/>
  <c r="AI274" i="4"/>
  <c r="AJ274" i="4" s="1"/>
  <c r="AG274" i="4"/>
  <c r="C275" i="4" s="1"/>
  <c r="AF274" i="4"/>
  <c r="AL275" i="4" l="1"/>
  <c r="B275" i="4"/>
  <c r="AH274" i="4"/>
  <c r="D275" i="4" s="1"/>
  <c r="AK275" i="4"/>
  <c r="O276" i="4"/>
  <c r="I275" i="4" l="1"/>
  <c r="L275" i="4"/>
  <c r="U275" i="4" s="1"/>
  <c r="V275" i="4" s="1"/>
  <c r="E275" i="4"/>
  <c r="F275" i="4" l="1"/>
  <c r="M275" i="4"/>
  <c r="N275" i="4" s="1"/>
  <c r="Q275" i="4" s="1"/>
  <c r="W275" i="4"/>
  <c r="Y275" i="4"/>
  <c r="Z275" i="4"/>
  <c r="X275" i="4" l="1"/>
  <c r="AA275" i="4" s="1"/>
  <c r="AB275" i="4" s="1"/>
  <c r="P275" i="4"/>
  <c r="G275" i="4"/>
  <c r="R275" i="4"/>
  <c r="S275" i="4" l="1"/>
  <c r="T275" i="4" s="1"/>
  <c r="AC275" i="4"/>
  <c r="H276" i="4"/>
  <c r="K276" i="4" l="1"/>
  <c r="AI275" i="4"/>
  <c r="AJ275" i="4" s="1"/>
  <c r="AF275" i="4"/>
  <c r="B276" i="4" s="1"/>
  <c r="AG275" i="4"/>
  <c r="C276" i="4" s="1"/>
  <c r="AD275" i="4"/>
  <c r="AE275" i="4" s="1"/>
  <c r="O277" i="4"/>
  <c r="AK276" i="4" l="1"/>
  <c r="AH275" i="4"/>
  <c r="D276" i="4" s="1"/>
  <c r="L276" i="4" s="1"/>
  <c r="U276" i="4" s="1"/>
  <c r="V276" i="4" s="1"/>
  <c r="AL276" i="4"/>
  <c r="I276" i="4"/>
  <c r="E276" i="4"/>
  <c r="F276" i="4" l="1"/>
  <c r="M276" i="4"/>
  <c r="P276" i="4" s="1"/>
  <c r="Y276" i="4"/>
  <c r="W276" i="4"/>
  <c r="R276" i="4"/>
  <c r="Z276" i="4"/>
  <c r="X276" i="4" l="1"/>
  <c r="AA276" i="4" s="1"/>
  <c r="AB276" i="4" s="1"/>
  <c r="N276" i="4"/>
  <c r="Q276" i="4" s="1"/>
  <c r="S276" i="4" s="1"/>
  <c r="AC276" i="4"/>
  <c r="H277" i="4"/>
  <c r="G276" i="4" l="1"/>
  <c r="AI276" i="4"/>
  <c r="AJ276" i="4" s="1"/>
  <c r="AD276" i="4"/>
  <c r="AE276" i="4" s="1"/>
  <c r="AG276" i="4"/>
  <c r="C277" i="4" s="1"/>
  <c r="AF276" i="4"/>
  <c r="K277" i="4"/>
  <c r="T276" i="4"/>
  <c r="AK277" i="4" l="1"/>
  <c r="AL277" i="4"/>
  <c r="B277" i="4"/>
  <c r="AH276" i="4"/>
  <c r="D277" i="4" s="1"/>
  <c r="O278" i="4"/>
  <c r="L277" i="4" l="1"/>
  <c r="U277" i="4" s="1"/>
  <c r="V277" i="4" s="1"/>
  <c r="I277" i="4"/>
  <c r="E277" i="4"/>
  <c r="F277" i="4" l="1"/>
  <c r="W277" i="4"/>
  <c r="Y277" i="4"/>
  <c r="M277" i="4"/>
  <c r="Z277" i="4"/>
  <c r="X277" i="4" l="1"/>
  <c r="AA277" i="4" s="1"/>
  <c r="AB277" i="4" s="1"/>
  <c r="P277" i="4"/>
  <c r="N277" i="4"/>
  <c r="R277" i="4"/>
  <c r="G277" i="4" l="1"/>
  <c r="Q277" i="4"/>
  <c r="S277" i="4" s="1"/>
  <c r="H278" i="4"/>
  <c r="AC277" i="4"/>
  <c r="K278" i="4" l="1"/>
  <c r="AI277" i="4"/>
  <c r="AJ277" i="4" s="1"/>
  <c r="AD277" i="4"/>
  <c r="AE277" i="4" s="1"/>
  <c r="AG277" i="4"/>
  <c r="C278" i="4" s="1"/>
  <c r="AF277" i="4"/>
  <c r="T277" i="4"/>
  <c r="B278" i="4" l="1"/>
  <c r="AH277" i="4"/>
  <c r="D278" i="4" s="1"/>
  <c r="AK278" i="4"/>
  <c r="AL278" i="4"/>
  <c r="O279" i="4"/>
  <c r="I278" i="4" l="1"/>
  <c r="L278" i="4"/>
  <c r="U278" i="4" s="1"/>
  <c r="V278" i="4" s="1"/>
  <c r="E278" i="4"/>
  <c r="F278" i="4" l="1"/>
  <c r="M278" i="4"/>
  <c r="N278" i="4" s="1"/>
  <c r="Q278" i="4" s="1"/>
  <c r="W278" i="4"/>
  <c r="Y278" i="4"/>
  <c r="Z278" i="4"/>
  <c r="X278" i="4" l="1"/>
  <c r="AA278" i="4" s="1"/>
  <c r="AB278" i="4" s="1"/>
  <c r="P278" i="4"/>
  <c r="G278" i="4"/>
  <c r="R278" i="4"/>
  <c r="S278" i="4" l="1"/>
  <c r="H279" i="4"/>
  <c r="AC278" i="4"/>
  <c r="K279" i="4" l="1"/>
  <c r="AG278" i="4"/>
  <c r="C279" i="4" s="1"/>
  <c r="AI278" i="4"/>
  <c r="AJ278" i="4" s="1"/>
  <c r="AD278" i="4"/>
  <c r="AE278" i="4" s="1"/>
  <c r="AF278" i="4"/>
  <c r="B279" i="4" s="1"/>
  <c r="T278" i="4"/>
  <c r="O280" i="4"/>
  <c r="AL279" i="4" l="1"/>
  <c r="AK279" i="4"/>
  <c r="AH278" i="4"/>
  <c r="D279" i="4" s="1"/>
  <c r="L279" i="4" s="1"/>
  <c r="U279" i="4" s="1"/>
  <c r="V279" i="4" s="1"/>
  <c r="I279" i="4"/>
  <c r="E279" i="4"/>
  <c r="F279" i="4" l="1"/>
  <c r="W279" i="4"/>
  <c r="Y279" i="4"/>
  <c r="M279" i="4"/>
  <c r="Z279" i="4"/>
  <c r="X279" i="4" l="1"/>
  <c r="AA279" i="4" s="1"/>
  <c r="AB279" i="4" s="1"/>
  <c r="P279" i="4"/>
  <c r="N279" i="4"/>
  <c r="R279" i="4"/>
  <c r="Q279" i="4" l="1"/>
  <c r="S279" i="4" s="1"/>
  <c r="G279" i="4"/>
  <c r="AC279" i="4"/>
  <c r="H280" i="4"/>
  <c r="K280" i="4" l="1"/>
  <c r="AI279" i="4"/>
  <c r="AJ279" i="4" s="1"/>
  <c r="AD279" i="4"/>
  <c r="AE279" i="4" s="1"/>
  <c r="AG279" i="4"/>
  <c r="C280" i="4" s="1"/>
  <c r="AF279" i="4"/>
  <c r="T279" i="4"/>
  <c r="AL280" i="4" l="1"/>
  <c r="B280" i="4"/>
  <c r="AH279" i="4"/>
  <c r="D280" i="4" s="1"/>
  <c r="AK280" i="4"/>
  <c r="O281" i="4"/>
  <c r="I280" i="4" l="1"/>
  <c r="L280" i="4"/>
  <c r="U280" i="4" s="1"/>
  <c r="V280" i="4" s="1"/>
  <c r="E280" i="4"/>
  <c r="F280" i="4" l="1"/>
  <c r="Y280" i="4"/>
  <c r="W280" i="4"/>
  <c r="M280" i="4"/>
  <c r="Z280" i="4"/>
  <c r="X280" i="4" l="1"/>
  <c r="AA280" i="4" s="1"/>
  <c r="AB280" i="4" s="1"/>
  <c r="N280" i="4"/>
  <c r="P280" i="4"/>
  <c r="R280" i="4"/>
  <c r="G280" i="4" l="1"/>
  <c r="Q280" i="4"/>
  <c r="S280" i="4" s="1"/>
  <c r="AC280" i="4"/>
  <c r="H281" i="4"/>
  <c r="K281" i="4" l="1"/>
  <c r="AD280" i="4"/>
  <c r="AE280" i="4" s="1"/>
  <c r="AI280" i="4"/>
  <c r="AJ280" i="4" s="1"/>
  <c r="AG280" i="4"/>
  <c r="C281" i="4" s="1"/>
  <c r="AF280" i="4"/>
  <c r="T280" i="4"/>
  <c r="B281" i="4" l="1"/>
  <c r="AH280" i="4"/>
  <c r="D281" i="4" s="1"/>
  <c r="AK281" i="4"/>
  <c r="AL281" i="4"/>
  <c r="O282" i="4"/>
  <c r="I281" i="4" l="1"/>
  <c r="L281" i="4"/>
  <c r="U281" i="4" s="1"/>
  <c r="V281" i="4" s="1"/>
  <c r="E281" i="4"/>
  <c r="F281" i="4" l="1"/>
  <c r="M281" i="4"/>
  <c r="P281" i="4" s="1"/>
  <c r="W281" i="4"/>
  <c r="Y281" i="4"/>
  <c r="R281" i="4"/>
  <c r="Z281" i="4"/>
  <c r="X281" i="4" l="1"/>
  <c r="AA281" i="4" s="1"/>
  <c r="AB281" i="4" s="1"/>
  <c r="N281" i="4"/>
  <c r="Q281" i="4" s="1"/>
  <c r="S281" i="4" s="1"/>
  <c r="AC281" i="4"/>
  <c r="H282" i="4"/>
  <c r="G281" i="4" l="1"/>
  <c r="AD281" i="4"/>
  <c r="AE281" i="4" s="1"/>
  <c r="AI281" i="4"/>
  <c r="AJ281" i="4" s="1"/>
  <c r="AG281" i="4"/>
  <c r="C282" i="4" s="1"/>
  <c r="AF281" i="4"/>
  <c r="K282" i="4"/>
  <c r="T281" i="4"/>
  <c r="AL282" i="4" l="1"/>
  <c r="AK282" i="4"/>
  <c r="B282" i="4"/>
  <c r="AH281" i="4"/>
  <c r="D282" i="4" s="1"/>
  <c r="O283" i="4"/>
  <c r="I282" i="4" l="1"/>
  <c r="L282" i="4"/>
  <c r="U282" i="4" s="1"/>
  <c r="V282" i="4" s="1"/>
  <c r="E282" i="4"/>
  <c r="F282" i="4" l="1"/>
  <c r="M282" i="4"/>
  <c r="N282" i="4" s="1"/>
  <c r="Y282" i="4"/>
  <c r="W282" i="4"/>
  <c r="Z282" i="4"/>
  <c r="X282" i="4" l="1"/>
  <c r="AA282" i="4" s="1"/>
  <c r="AB282" i="4" s="1"/>
  <c r="P282" i="4"/>
  <c r="G282" i="4"/>
  <c r="Q282" i="4"/>
  <c r="R282" i="4"/>
  <c r="S282" i="4" l="1"/>
  <c r="H283" i="4"/>
  <c r="AC282" i="4"/>
  <c r="K283" i="4" l="1"/>
  <c r="AG282" i="4"/>
  <c r="C283" i="4" s="1"/>
  <c r="AD282" i="4"/>
  <c r="AE282" i="4" s="1"/>
  <c r="AI282" i="4"/>
  <c r="AJ282" i="4" s="1"/>
  <c r="AF282" i="4"/>
  <c r="B283" i="4" s="1"/>
  <c r="T282" i="4"/>
  <c r="O284" i="4"/>
  <c r="I283" i="4" l="1"/>
  <c r="AH282" i="4"/>
  <c r="D283" i="4" s="1"/>
  <c r="L283" i="4" s="1"/>
  <c r="U283" i="4" s="1"/>
  <c r="V283" i="4" s="1"/>
  <c r="AL283" i="4"/>
  <c r="AK283" i="4"/>
  <c r="E283" i="4"/>
  <c r="F283" i="4" l="1"/>
  <c r="M283" i="4"/>
  <c r="N283" i="4" s="1"/>
  <c r="W283" i="4"/>
  <c r="Y283" i="4"/>
  <c r="Z283" i="4"/>
  <c r="X283" i="4" l="1"/>
  <c r="AA283" i="4" s="1"/>
  <c r="AB283" i="4" s="1"/>
  <c r="P283" i="4"/>
  <c r="Q283" i="4"/>
  <c r="G283" i="4"/>
  <c r="R283" i="4"/>
  <c r="S283" i="4" l="1"/>
  <c r="AC283" i="4"/>
  <c r="H284" i="4"/>
  <c r="K284" i="4" l="1"/>
  <c r="AG283" i="4"/>
  <c r="C284" i="4" s="1"/>
  <c r="AI283" i="4"/>
  <c r="AJ283" i="4" s="1"/>
  <c r="AD283" i="4"/>
  <c r="AE283" i="4" s="1"/>
  <c r="AF283" i="4"/>
  <c r="B284" i="4" s="1"/>
  <c r="T283" i="4"/>
  <c r="O285" i="4"/>
  <c r="AL284" i="4" l="1"/>
  <c r="AK284" i="4"/>
  <c r="AH283" i="4"/>
  <c r="D284" i="4" s="1"/>
  <c r="L284" i="4" s="1"/>
  <c r="U284" i="4" s="1"/>
  <c r="V284" i="4" s="1"/>
  <c r="I284" i="4"/>
  <c r="E284" i="4"/>
  <c r="F284" i="4" l="1"/>
  <c r="M284" i="4"/>
  <c r="N284" i="4" s="1"/>
  <c r="Y284" i="4"/>
  <c r="W284" i="4"/>
  <c r="Z284" i="4"/>
  <c r="X284" i="4" l="1"/>
  <c r="AA284" i="4" s="1"/>
  <c r="AB284" i="4" s="1"/>
  <c r="P284" i="4"/>
  <c r="Q284" i="4"/>
  <c r="G284" i="4"/>
  <c r="R284" i="4"/>
  <c r="S284" i="4" l="1"/>
  <c r="T284" i="4" s="1"/>
  <c r="AC284" i="4"/>
  <c r="H285" i="4"/>
  <c r="K285" i="4" l="1"/>
  <c r="AI284" i="4"/>
  <c r="AJ284" i="4" s="1"/>
  <c r="AF284" i="4"/>
  <c r="B285" i="4" s="1"/>
  <c r="AG284" i="4"/>
  <c r="C285" i="4" s="1"/>
  <c r="AD284" i="4"/>
  <c r="AE284" i="4" s="1"/>
  <c r="O286" i="4"/>
  <c r="AK285" i="4" l="1"/>
  <c r="AL285" i="4"/>
  <c r="AH284" i="4"/>
  <c r="D285" i="4" s="1"/>
  <c r="L285" i="4" s="1"/>
  <c r="U285" i="4" s="1"/>
  <c r="V285" i="4" s="1"/>
  <c r="I285" i="4"/>
  <c r="E285" i="4"/>
  <c r="F285" i="4" l="1"/>
  <c r="W285" i="4"/>
  <c r="Y285" i="4"/>
  <c r="M285" i="4"/>
  <c r="Z285" i="4"/>
  <c r="X285" i="4" l="1"/>
  <c r="AA285" i="4" s="1"/>
  <c r="AB285" i="4" s="1"/>
  <c r="N285" i="4"/>
  <c r="P285" i="4"/>
  <c r="R285" i="4"/>
  <c r="Q285" i="4" l="1"/>
  <c r="S285" i="4" s="1"/>
  <c r="G285" i="4"/>
  <c r="H286" i="4"/>
  <c r="AC285" i="4"/>
  <c r="K286" i="4" l="1"/>
  <c r="AI285" i="4"/>
  <c r="AJ285" i="4" s="1"/>
  <c r="AD285" i="4"/>
  <c r="AE285" i="4" s="1"/>
  <c r="AG285" i="4"/>
  <c r="C286" i="4" s="1"/>
  <c r="AF285" i="4"/>
  <c r="T285" i="4"/>
  <c r="AL286" i="4" l="1"/>
  <c r="B286" i="4"/>
  <c r="AH285" i="4"/>
  <c r="D286" i="4" s="1"/>
  <c r="AK286" i="4"/>
  <c r="O287" i="4"/>
  <c r="I286" i="4" l="1"/>
  <c r="L286" i="4"/>
  <c r="U286" i="4" s="1"/>
  <c r="V286" i="4" s="1"/>
  <c r="E286" i="4"/>
  <c r="F286" i="4" l="1"/>
  <c r="M286" i="4"/>
  <c r="N286" i="4" s="1"/>
  <c r="Q286" i="4" s="1"/>
  <c r="Y286" i="4"/>
  <c r="W286" i="4"/>
  <c r="Z286" i="4"/>
  <c r="X286" i="4" l="1"/>
  <c r="AA286" i="4" s="1"/>
  <c r="AB286" i="4" s="1"/>
  <c r="P286" i="4"/>
  <c r="G286" i="4"/>
  <c r="R286" i="4"/>
  <c r="S286" i="4" l="1"/>
  <c r="H287" i="4"/>
  <c r="AC286" i="4"/>
  <c r="K287" i="4" l="1"/>
  <c r="AD286" i="4"/>
  <c r="AE286" i="4" s="1"/>
  <c r="AI286" i="4"/>
  <c r="AJ286" i="4" s="1"/>
  <c r="AF286" i="4"/>
  <c r="B287" i="4" s="1"/>
  <c r="AG286" i="4"/>
  <c r="C287" i="4" s="1"/>
  <c r="T286" i="4"/>
  <c r="O288" i="4"/>
  <c r="AL287" i="4" l="1"/>
  <c r="AH286" i="4"/>
  <c r="D287" i="4" s="1"/>
  <c r="L287" i="4" s="1"/>
  <c r="U287" i="4" s="1"/>
  <c r="V287" i="4" s="1"/>
  <c r="AK287" i="4"/>
  <c r="I287" i="4"/>
  <c r="E287" i="4"/>
  <c r="F287" i="4" l="1"/>
  <c r="Y287" i="4"/>
  <c r="W287" i="4"/>
  <c r="M287" i="4"/>
  <c r="Z287" i="4"/>
  <c r="X287" i="4" l="1"/>
  <c r="AA287" i="4" s="1"/>
  <c r="AB287" i="4" s="1"/>
  <c r="N287" i="4"/>
  <c r="P287" i="4"/>
  <c r="R287" i="4"/>
  <c r="G287" i="4" l="1"/>
  <c r="Q287" i="4"/>
  <c r="S287" i="4" s="1"/>
  <c r="H288" i="4"/>
  <c r="AC287" i="4"/>
  <c r="K288" i="4" l="1"/>
  <c r="AG287" i="4"/>
  <c r="C288" i="4" s="1"/>
  <c r="AD287" i="4"/>
  <c r="AE287" i="4" s="1"/>
  <c r="AI287" i="4"/>
  <c r="AJ287" i="4" s="1"/>
  <c r="AF287" i="4"/>
  <c r="T287" i="4"/>
  <c r="AL288" i="4" l="1"/>
  <c r="B288" i="4"/>
  <c r="AH287" i="4"/>
  <c r="D288" i="4" s="1"/>
  <c r="AK288" i="4"/>
  <c r="O289" i="4"/>
  <c r="L288" i="4" l="1"/>
  <c r="U288" i="4" s="1"/>
  <c r="V288" i="4" s="1"/>
  <c r="I288" i="4"/>
  <c r="E288" i="4"/>
  <c r="F288" i="4" l="1"/>
  <c r="W288" i="4"/>
  <c r="Y288" i="4"/>
  <c r="M288" i="4"/>
  <c r="Z288" i="4"/>
  <c r="X288" i="4" l="1"/>
  <c r="AA288" i="4" s="1"/>
  <c r="AB288" i="4" s="1"/>
  <c r="P288" i="4"/>
  <c r="N288" i="4"/>
  <c r="Q288" i="4" s="1"/>
  <c r="R288" i="4"/>
  <c r="S288" i="4" l="1"/>
  <c r="G288" i="4"/>
  <c r="H289" i="4"/>
  <c r="AC288" i="4"/>
  <c r="K289" i="4" l="1"/>
  <c r="AI288" i="4"/>
  <c r="AJ288" i="4" s="1"/>
  <c r="AD288" i="4"/>
  <c r="AE288" i="4" s="1"/>
  <c r="AG288" i="4"/>
  <c r="C289" i="4" s="1"/>
  <c r="AF288" i="4"/>
  <c r="B289" i="4" s="1"/>
  <c r="T288" i="4"/>
  <c r="O290" i="4"/>
  <c r="I289" i="4" l="1"/>
  <c r="AK289" i="4"/>
  <c r="AH288" i="4"/>
  <c r="D289" i="4" s="1"/>
  <c r="AL289" i="4"/>
  <c r="E289" i="4"/>
  <c r="F289" i="4" l="1"/>
  <c r="L289" i="4"/>
  <c r="U289" i="4" s="1"/>
  <c r="V289" i="4" s="1"/>
  <c r="M289" i="4" l="1"/>
  <c r="P289" i="4" s="1"/>
  <c r="W289" i="4"/>
  <c r="X289" i="4" s="1"/>
  <c r="Y289" i="4"/>
  <c r="R289" i="4"/>
  <c r="Z289" i="4"/>
  <c r="N289" i="4" l="1"/>
  <c r="G289" i="4" s="1"/>
  <c r="AA289" i="4"/>
  <c r="AB289" i="4" s="1"/>
  <c r="Q289" i="4" l="1"/>
  <c r="S289" i="4" s="1"/>
  <c r="H290" i="4"/>
  <c r="AC289" i="4"/>
  <c r="K290" i="4" l="1"/>
  <c r="AD289" i="4"/>
  <c r="AE289" i="4" s="1"/>
  <c r="AI289" i="4"/>
  <c r="AJ289" i="4" s="1"/>
  <c r="AG289" i="4"/>
  <c r="C290" i="4" s="1"/>
  <c r="AF289" i="4"/>
  <c r="B290" i="4" s="1"/>
  <c r="T289" i="4"/>
  <c r="O291" i="4"/>
  <c r="AK290" i="4" l="1"/>
  <c r="AH289" i="4"/>
  <c r="D290" i="4" s="1"/>
  <c r="L290" i="4" s="1"/>
  <c r="U290" i="4" s="1"/>
  <c r="V290" i="4" s="1"/>
  <c r="AL290" i="4"/>
  <c r="I290" i="4"/>
  <c r="E290" i="4"/>
  <c r="F290" i="4" l="1"/>
  <c r="W290" i="4"/>
  <c r="Y290" i="4"/>
  <c r="M290" i="4"/>
  <c r="Z290" i="4"/>
  <c r="X290" i="4" l="1"/>
  <c r="AA290" i="4" s="1"/>
  <c r="AB290" i="4" s="1"/>
  <c r="N290" i="4"/>
  <c r="P290" i="4"/>
  <c r="R290" i="4"/>
  <c r="G290" i="4" l="1"/>
  <c r="Q290" i="4"/>
  <c r="S290" i="4" s="1"/>
  <c r="H291" i="4"/>
  <c r="AC290" i="4"/>
  <c r="K291" i="4" l="1"/>
  <c r="AI290" i="4"/>
  <c r="AJ290" i="4" s="1"/>
  <c r="AG290" i="4"/>
  <c r="C291" i="4" s="1"/>
  <c r="AD290" i="4"/>
  <c r="AE290" i="4" s="1"/>
  <c r="AF290" i="4"/>
  <c r="T290" i="4"/>
  <c r="AK291" i="4" l="1"/>
  <c r="AH290" i="4"/>
  <c r="D291" i="4" s="1"/>
  <c r="B291" i="4"/>
  <c r="AL291" i="4"/>
  <c r="O292" i="4"/>
  <c r="I291" i="4" l="1"/>
  <c r="L291" i="4"/>
  <c r="U291" i="4" s="1"/>
  <c r="V291" i="4" s="1"/>
  <c r="E291" i="4"/>
  <c r="F291" i="4" l="1"/>
  <c r="M291" i="4"/>
  <c r="N291" i="4" s="1"/>
  <c r="Y291" i="4"/>
  <c r="W291" i="4"/>
  <c r="Z291" i="4"/>
  <c r="X291" i="4" l="1"/>
  <c r="AA291" i="4" s="1"/>
  <c r="AB291" i="4" s="1"/>
  <c r="P291" i="4"/>
  <c r="Q291" i="4"/>
  <c r="G291" i="4"/>
  <c r="R291" i="4"/>
  <c r="S291" i="4" l="1"/>
  <c r="T291" i="4" s="1"/>
  <c r="AC291" i="4"/>
  <c r="H292" i="4"/>
  <c r="K292" i="4" l="1"/>
  <c r="AD291" i="4"/>
  <c r="AE291" i="4" s="1"/>
  <c r="AF291" i="4"/>
  <c r="B292" i="4" s="1"/>
  <c r="AG291" i="4"/>
  <c r="C292" i="4" s="1"/>
  <c r="AI291" i="4"/>
  <c r="AJ291" i="4" s="1"/>
  <c r="O293" i="4"/>
  <c r="AH291" i="4" l="1"/>
  <c r="D292" i="4" s="1"/>
  <c r="L292" i="4" s="1"/>
  <c r="U292" i="4" s="1"/>
  <c r="V292" i="4" s="1"/>
  <c r="AK292" i="4"/>
  <c r="AL292" i="4"/>
  <c r="I292" i="4"/>
  <c r="E292" i="4"/>
  <c r="F292" i="4" l="1"/>
  <c r="W292" i="4"/>
  <c r="Y292" i="4"/>
  <c r="M292" i="4"/>
  <c r="Z292" i="4"/>
  <c r="X292" i="4" l="1"/>
  <c r="AA292" i="4" s="1"/>
  <c r="AB292" i="4" s="1"/>
  <c r="N292" i="4"/>
  <c r="Q292" i="4" s="1"/>
  <c r="P292" i="4"/>
  <c r="R292" i="4"/>
  <c r="G292" i="4" l="1"/>
  <c r="S292" i="4"/>
  <c r="H293" i="4"/>
  <c r="AC292" i="4"/>
  <c r="K293" i="4" l="1"/>
  <c r="AG292" i="4"/>
  <c r="C293" i="4" s="1"/>
  <c r="AD292" i="4"/>
  <c r="AE292" i="4" s="1"/>
  <c r="AI292" i="4"/>
  <c r="AJ292" i="4" s="1"/>
  <c r="AF292" i="4"/>
  <c r="T292" i="4"/>
  <c r="B293" i="4" l="1"/>
  <c r="AH292" i="4"/>
  <c r="D293" i="4" s="1"/>
  <c r="AL293" i="4"/>
  <c r="AK293" i="4"/>
  <c r="O294" i="4"/>
  <c r="I293" i="4" l="1"/>
  <c r="L293" i="4"/>
  <c r="U293" i="4" s="1"/>
  <c r="V293" i="4" s="1"/>
  <c r="E293" i="4"/>
  <c r="F293" i="4" l="1"/>
  <c r="M293" i="4"/>
  <c r="N293" i="4" s="1"/>
  <c r="W293" i="4"/>
  <c r="Y293" i="4"/>
  <c r="Z293" i="4"/>
  <c r="X293" i="4" l="1"/>
  <c r="AA293" i="4" s="1"/>
  <c r="AB293" i="4" s="1"/>
  <c r="P293" i="4"/>
  <c r="Q293" i="4"/>
  <c r="G293" i="4"/>
  <c r="R293" i="4"/>
  <c r="S293" i="4" l="1"/>
  <c r="T293" i="4" s="1"/>
  <c r="H294" i="4"/>
  <c r="AC293" i="4"/>
  <c r="K294" i="4" l="1"/>
  <c r="AI293" i="4"/>
  <c r="AJ293" i="4" s="1"/>
  <c r="AD293" i="4"/>
  <c r="AE293" i="4" s="1"/>
  <c r="AG293" i="4"/>
  <c r="C294" i="4" s="1"/>
  <c r="AF293" i="4"/>
  <c r="B294" i="4" s="1"/>
  <c r="O295" i="4"/>
  <c r="AL294" i="4" l="1"/>
  <c r="AH293" i="4"/>
  <c r="D294" i="4" s="1"/>
  <c r="L294" i="4" s="1"/>
  <c r="U294" i="4" s="1"/>
  <c r="V294" i="4" s="1"/>
  <c r="AK294" i="4"/>
  <c r="I294" i="4"/>
  <c r="E294" i="4"/>
  <c r="F294" i="4" l="1"/>
  <c r="Y294" i="4"/>
  <c r="W294" i="4"/>
  <c r="M294" i="4"/>
  <c r="Z294" i="4"/>
  <c r="X294" i="4" l="1"/>
  <c r="AA294" i="4" s="1"/>
  <c r="AB294" i="4" s="1"/>
  <c r="P294" i="4"/>
  <c r="N294" i="4"/>
  <c r="R294" i="4"/>
  <c r="G294" i="4" l="1"/>
  <c r="Q294" i="4"/>
  <c r="S294" i="4" s="1"/>
  <c r="H295" i="4"/>
  <c r="AC294" i="4"/>
  <c r="K295" i="4" l="1"/>
  <c r="AI294" i="4"/>
  <c r="AJ294" i="4" s="1"/>
  <c r="AD294" i="4"/>
  <c r="AE294" i="4" s="1"/>
  <c r="AG294" i="4"/>
  <c r="C295" i="4" s="1"/>
  <c r="AF294" i="4"/>
  <c r="T294" i="4"/>
  <c r="AL295" i="4" l="1"/>
  <c r="AK295" i="4"/>
  <c r="AH294" i="4"/>
  <c r="D295" i="4" s="1"/>
  <c r="B295" i="4"/>
  <c r="O296" i="4"/>
  <c r="I295" i="4" l="1"/>
  <c r="L295" i="4"/>
  <c r="U295" i="4" s="1"/>
  <c r="V295" i="4" s="1"/>
  <c r="E295" i="4"/>
  <c r="F295" i="4" l="1"/>
  <c r="M295" i="4"/>
  <c r="W295" i="4"/>
  <c r="Y295" i="4"/>
  <c r="Z295" i="4"/>
  <c r="X295" i="4" l="1"/>
  <c r="AA295" i="4" s="1"/>
  <c r="AB295" i="4" s="1"/>
  <c r="N295" i="4"/>
  <c r="Q295" i="4" s="1"/>
  <c r="P295" i="4"/>
  <c r="R295" i="4"/>
  <c r="G295" i="4" l="1"/>
  <c r="S295" i="4"/>
  <c r="AC295" i="4"/>
  <c r="H296" i="4"/>
  <c r="K296" i="4" l="1"/>
  <c r="AD295" i="4"/>
  <c r="AE295" i="4" s="1"/>
  <c r="AI295" i="4"/>
  <c r="AJ295" i="4" s="1"/>
  <c r="AG295" i="4"/>
  <c r="C296" i="4" s="1"/>
  <c r="AF295" i="4"/>
  <c r="T295" i="4"/>
  <c r="B296" i="4" l="1"/>
  <c r="AH295" i="4"/>
  <c r="D296" i="4" s="1"/>
  <c r="AK296" i="4"/>
  <c r="AL296" i="4"/>
  <c r="O297" i="4"/>
  <c r="I296" i="4" l="1"/>
  <c r="L296" i="4"/>
  <c r="U296" i="4" s="1"/>
  <c r="V296" i="4" s="1"/>
  <c r="E296" i="4"/>
  <c r="F296" i="4" l="1"/>
  <c r="W296" i="4"/>
  <c r="Y296" i="4"/>
  <c r="M296" i="4"/>
  <c r="Z296" i="4"/>
  <c r="X296" i="4" l="1"/>
  <c r="AA296" i="4" s="1"/>
  <c r="AB296" i="4" s="1"/>
  <c r="N296" i="4"/>
  <c r="P296" i="4"/>
  <c r="R296" i="4"/>
  <c r="G296" i="4" l="1"/>
  <c r="Q296" i="4"/>
  <c r="S296" i="4" s="1"/>
  <c r="H297" i="4"/>
  <c r="AC296" i="4"/>
  <c r="K297" i="4" l="1"/>
  <c r="AI296" i="4"/>
  <c r="AJ296" i="4" s="1"/>
  <c r="AD296" i="4"/>
  <c r="AE296" i="4" s="1"/>
  <c r="AG296" i="4"/>
  <c r="C297" i="4" s="1"/>
  <c r="AF296" i="4"/>
  <c r="T296" i="4"/>
  <c r="AL297" i="4" l="1"/>
  <c r="AK297" i="4"/>
  <c r="B297" i="4"/>
  <c r="AH296" i="4"/>
  <c r="D297" i="4" s="1"/>
  <c r="O298" i="4"/>
  <c r="L297" i="4" l="1"/>
  <c r="U297" i="4" s="1"/>
  <c r="V297" i="4" s="1"/>
  <c r="I297" i="4"/>
  <c r="E297" i="4"/>
  <c r="F297" i="4" l="1"/>
  <c r="Y297" i="4"/>
  <c r="W297" i="4"/>
  <c r="M297" i="4"/>
  <c r="Z297" i="4"/>
  <c r="X297" i="4" l="1"/>
  <c r="AA297" i="4" s="1"/>
  <c r="AB297" i="4" s="1"/>
  <c r="P297" i="4"/>
  <c r="N297" i="4"/>
  <c r="R297" i="4"/>
  <c r="Q297" i="4" l="1"/>
  <c r="S297" i="4" s="1"/>
  <c r="G297" i="4"/>
  <c r="H298" i="4"/>
  <c r="AC297" i="4"/>
  <c r="K298" i="4" l="1"/>
  <c r="AD297" i="4"/>
  <c r="AE297" i="4" s="1"/>
  <c r="AI297" i="4"/>
  <c r="AJ297" i="4" s="1"/>
  <c r="AG297" i="4"/>
  <c r="C298" i="4" s="1"/>
  <c r="AF297" i="4"/>
  <c r="T297" i="4"/>
  <c r="AH297" i="4" l="1"/>
  <c r="D298" i="4" s="1"/>
  <c r="L298" i="4" s="1"/>
  <c r="U298" i="4" s="1"/>
  <c r="V298" i="4" s="1"/>
  <c r="AL298" i="4"/>
  <c r="B298" i="4"/>
  <c r="AK298" i="4"/>
  <c r="O299" i="4"/>
  <c r="M298" i="4" l="1"/>
  <c r="N298" i="4" s="1"/>
  <c r="W298" i="4"/>
  <c r="I298" i="4"/>
  <c r="Y298" i="4"/>
  <c r="Z298" i="4"/>
  <c r="E298" i="4"/>
  <c r="F298" i="4" l="1"/>
  <c r="X298" i="4" s="1"/>
  <c r="AA298" i="4" s="1"/>
  <c r="AB298" i="4" s="1"/>
  <c r="P298" i="4"/>
  <c r="Q298" i="4"/>
  <c r="R298" i="4"/>
  <c r="G298" i="4" l="1"/>
  <c r="S298" i="4"/>
  <c r="AC298" i="4"/>
  <c r="H299" i="4"/>
  <c r="K299" i="4" l="1"/>
  <c r="AD298" i="4"/>
  <c r="AE298" i="4" s="1"/>
  <c r="AG298" i="4"/>
  <c r="C299" i="4" s="1"/>
  <c r="AI298" i="4"/>
  <c r="AJ298" i="4" s="1"/>
  <c r="AF298" i="4"/>
  <c r="B299" i="4" s="1"/>
  <c r="T298" i="4"/>
  <c r="O300" i="4"/>
  <c r="AL299" i="4" l="1"/>
  <c r="AK299" i="4"/>
  <c r="AH298" i="4"/>
  <c r="D299" i="4" s="1"/>
  <c r="L299" i="4" s="1"/>
  <c r="U299" i="4" s="1"/>
  <c r="V299" i="4" s="1"/>
  <c r="I299" i="4"/>
  <c r="E299" i="4"/>
  <c r="F299" i="4" l="1"/>
  <c r="W299" i="4"/>
  <c r="Y299" i="4"/>
  <c r="M299" i="4"/>
  <c r="Z299" i="4"/>
  <c r="X299" i="4" l="1"/>
  <c r="AA299" i="4" s="1"/>
  <c r="AB299" i="4" s="1"/>
  <c r="P299" i="4"/>
  <c r="N299" i="4"/>
  <c r="R299" i="4"/>
  <c r="Q299" i="4" l="1"/>
  <c r="S299" i="4" s="1"/>
  <c r="G299" i="4"/>
  <c r="AC299" i="4"/>
  <c r="H300" i="4"/>
  <c r="K300" i="4" l="1"/>
  <c r="AD299" i="4"/>
  <c r="AE299" i="4" s="1"/>
  <c r="AG299" i="4"/>
  <c r="C300" i="4" s="1"/>
  <c r="AI299" i="4"/>
  <c r="AJ299" i="4" s="1"/>
  <c r="AF299" i="4"/>
  <c r="T299" i="4"/>
  <c r="AK300" i="4" l="1"/>
  <c r="AL300" i="4"/>
  <c r="B300" i="4"/>
  <c r="AH299" i="4"/>
  <c r="D300" i="4" s="1"/>
  <c r="O301" i="4"/>
  <c r="L300" i="4" l="1"/>
  <c r="U300" i="4" s="1"/>
  <c r="V300" i="4" s="1"/>
  <c r="I300" i="4"/>
  <c r="E300" i="4"/>
  <c r="F300" i="4" l="1"/>
  <c r="W300" i="4"/>
  <c r="Y300" i="4"/>
  <c r="M300" i="4"/>
  <c r="Z300" i="4"/>
  <c r="X300" i="4" l="1"/>
  <c r="AA300" i="4" s="1"/>
  <c r="AB300" i="4" s="1"/>
  <c r="N300" i="4"/>
  <c r="P300" i="4"/>
  <c r="R300" i="4"/>
  <c r="G300" i="4" l="1"/>
  <c r="Q300" i="4"/>
  <c r="S300" i="4" s="1"/>
  <c r="T300" i="4" s="1"/>
  <c r="H301" i="4"/>
  <c r="AC300" i="4"/>
  <c r="K301" i="4" l="1"/>
  <c r="AI300" i="4"/>
  <c r="AJ300" i="4" s="1"/>
  <c r="AD300" i="4"/>
  <c r="AE300" i="4" s="1"/>
  <c r="AG300" i="4"/>
  <c r="C301" i="4" s="1"/>
  <c r="AF300" i="4"/>
  <c r="AK301" i="4" l="1"/>
  <c r="B301" i="4"/>
  <c r="AH300" i="4"/>
  <c r="D301" i="4" s="1"/>
  <c r="AL301" i="4"/>
  <c r="O302" i="4"/>
  <c r="L301" i="4" l="1"/>
  <c r="U301" i="4" s="1"/>
  <c r="V301" i="4" s="1"/>
  <c r="I301" i="4"/>
  <c r="E301" i="4"/>
  <c r="F301" i="4" l="1"/>
  <c r="M301" i="4"/>
  <c r="Y301" i="4"/>
  <c r="W301" i="4"/>
  <c r="Z301" i="4"/>
  <c r="X301" i="4" l="1"/>
  <c r="AA301" i="4" s="1"/>
  <c r="AB301" i="4" s="1"/>
  <c r="N301" i="4"/>
  <c r="P301" i="4"/>
  <c r="R301" i="4"/>
  <c r="G301" i="4" l="1"/>
  <c r="Q301" i="4"/>
  <c r="S301" i="4" s="1"/>
  <c r="T301" i="4" s="1"/>
  <c r="AC301" i="4"/>
  <c r="H302" i="4"/>
  <c r="K302" i="4" l="1"/>
  <c r="AD301" i="4"/>
  <c r="AE301" i="4" s="1"/>
  <c r="AI301" i="4"/>
  <c r="AJ301" i="4" s="1"/>
  <c r="AG301" i="4"/>
  <c r="C302" i="4" s="1"/>
  <c r="AF301" i="4"/>
  <c r="AK302" i="4" l="1"/>
  <c r="AL302" i="4"/>
  <c r="B302" i="4"/>
  <c r="AH301" i="4"/>
  <c r="D302" i="4" s="1"/>
  <c r="O303" i="4"/>
  <c r="I302" i="4" l="1"/>
  <c r="L302" i="4"/>
  <c r="U302" i="4" s="1"/>
  <c r="V302" i="4" s="1"/>
  <c r="E302" i="4"/>
  <c r="F302" i="4" l="1"/>
  <c r="M302" i="4"/>
  <c r="N302" i="4" s="1"/>
  <c r="W302" i="4"/>
  <c r="Y302" i="4"/>
  <c r="Z302" i="4"/>
  <c r="X302" i="4" l="1"/>
  <c r="AA302" i="4" s="1"/>
  <c r="AB302" i="4" s="1"/>
  <c r="P302" i="4"/>
  <c r="Q302" i="4"/>
  <c r="G302" i="4"/>
  <c r="R302" i="4"/>
  <c r="S302" i="4" l="1"/>
  <c r="AC302" i="4"/>
  <c r="H303" i="4"/>
  <c r="AF302" i="4" l="1"/>
  <c r="B303" i="4" s="1"/>
  <c r="AG302" i="4"/>
  <c r="C303" i="4" s="1"/>
  <c r="AI302" i="4"/>
  <c r="AJ302" i="4" s="1"/>
  <c r="AD302" i="4"/>
  <c r="AE302" i="4" s="1"/>
  <c r="K303" i="4"/>
  <c r="T302" i="4"/>
  <c r="O304" i="4"/>
  <c r="AL303" i="4" l="1"/>
  <c r="AK303" i="4"/>
  <c r="AH302" i="4"/>
  <c r="D303" i="4" s="1"/>
  <c r="L303" i="4" s="1"/>
  <c r="U303" i="4" s="1"/>
  <c r="V303" i="4" s="1"/>
  <c r="I303" i="4"/>
  <c r="E303" i="4"/>
  <c r="F303" i="4" l="1"/>
  <c r="W303" i="4"/>
  <c r="Y303" i="4"/>
  <c r="M303" i="4"/>
  <c r="Z303" i="4"/>
  <c r="X303" i="4" l="1"/>
  <c r="AA303" i="4" s="1"/>
  <c r="AB303" i="4" s="1"/>
  <c r="P303" i="4"/>
  <c r="N303" i="4"/>
  <c r="R303" i="4"/>
  <c r="Q303" i="4" l="1"/>
  <c r="S303" i="4" s="1"/>
  <c r="G303" i="4"/>
  <c r="H304" i="4"/>
  <c r="AC303" i="4"/>
  <c r="K304" i="4" l="1"/>
  <c r="AD303" i="4"/>
  <c r="AE303" i="4" s="1"/>
  <c r="AI303" i="4"/>
  <c r="AJ303" i="4" s="1"/>
  <c r="AG303" i="4"/>
  <c r="C304" i="4" s="1"/>
  <c r="AF303" i="4"/>
  <c r="T303" i="4"/>
  <c r="AH303" i="4" l="1"/>
  <c r="D304" i="4" s="1"/>
  <c r="L304" i="4" s="1"/>
  <c r="U304" i="4" s="1"/>
  <c r="V304" i="4" s="1"/>
  <c r="B304" i="4"/>
  <c r="AK304" i="4"/>
  <c r="AL304" i="4"/>
  <c r="O305" i="4"/>
  <c r="W304" i="4" l="1"/>
  <c r="M304" i="4"/>
  <c r="N304" i="4" s="1"/>
  <c r="I304" i="4"/>
  <c r="Y304" i="4"/>
  <c r="Z304" i="4"/>
  <c r="E304" i="4"/>
  <c r="F304" i="4" l="1"/>
  <c r="X304" i="4" s="1"/>
  <c r="AA304" i="4" s="1"/>
  <c r="AB304" i="4" s="1"/>
  <c r="P304" i="4"/>
  <c r="Q304" i="4"/>
  <c r="R304" i="4"/>
  <c r="G304" i="4" l="1"/>
  <c r="S304" i="4"/>
  <c r="T304" i="4" s="1"/>
  <c r="H305" i="4"/>
  <c r="AC304" i="4"/>
  <c r="AF304" i="4" l="1"/>
  <c r="B305" i="4" s="1"/>
  <c r="AI304" i="4"/>
  <c r="AJ304" i="4" s="1"/>
  <c r="AG304" i="4"/>
  <c r="C305" i="4" s="1"/>
  <c r="AD304" i="4"/>
  <c r="AE304" i="4" s="1"/>
  <c r="K305" i="4"/>
  <c r="O306" i="4"/>
  <c r="AK305" i="4" l="1"/>
  <c r="AL305" i="4"/>
  <c r="AH304" i="4"/>
  <c r="D305" i="4" s="1"/>
  <c r="L305" i="4" s="1"/>
  <c r="U305" i="4" s="1"/>
  <c r="V305" i="4" s="1"/>
  <c r="I305" i="4"/>
  <c r="E305" i="4"/>
  <c r="F305" i="4" l="1"/>
  <c r="W305" i="4"/>
  <c r="Y305" i="4"/>
  <c r="M305" i="4"/>
  <c r="Z305" i="4"/>
  <c r="X305" i="4" l="1"/>
  <c r="AA305" i="4" s="1"/>
  <c r="AB305" i="4" s="1"/>
  <c r="P305" i="4"/>
  <c r="N305" i="4"/>
  <c r="Q305" i="4" s="1"/>
  <c r="R305" i="4"/>
  <c r="G305" i="4" l="1"/>
  <c r="S305" i="4"/>
  <c r="H306" i="4"/>
  <c r="AC305" i="4"/>
  <c r="K306" i="4" l="1"/>
  <c r="AI305" i="4"/>
  <c r="AJ305" i="4" s="1"/>
  <c r="AD305" i="4"/>
  <c r="AE305" i="4" s="1"/>
  <c r="AG305" i="4"/>
  <c r="C306" i="4" s="1"/>
  <c r="AF305" i="4"/>
  <c r="T305" i="4"/>
  <c r="AL306" i="4" l="1"/>
  <c r="B306" i="4"/>
  <c r="AH305" i="4"/>
  <c r="D306" i="4" s="1"/>
  <c r="AK306" i="4"/>
  <c r="O307" i="4"/>
  <c r="I306" i="4" l="1"/>
  <c r="L306" i="4"/>
  <c r="U306" i="4" s="1"/>
  <c r="V306" i="4" s="1"/>
  <c r="E306" i="4"/>
  <c r="F306" i="4" l="1"/>
  <c r="M306" i="4"/>
  <c r="P306" i="4" s="1"/>
  <c r="Y306" i="4"/>
  <c r="W306" i="4"/>
  <c r="Z306" i="4"/>
  <c r="R306" i="4"/>
  <c r="X306" i="4" l="1"/>
  <c r="AA306" i="4" s="1"/>
  <c r="AB306" i="4" s="1"/>
  <c r="N306" i="4"/>
  <c r="G306" i="4" s="1"/>
  <c r="Q306" i="4" l="1"/>
  <c r="S306" i="4" s="1"/>
  <c r="T306" i="4" s="1"/>
  <c r="H307" i="4"/>
  <c r="AC306" i="4"/>
  <c r="AD306" i="4" l="1"/>
  <c r="AE306" i="4" s="1"/>
  <c r="AF306" i="4"/>
  <c r="AG306" i="4"/>
  <c r="C307" i="4" s="1"/>
  <c r="AI306" i="4"/>
  <c r="AJ306" i="4" s="1"/>
  <c r="K307" i="4"/>
  <c r="AH306" i="4" l="1"/>
  <c r="D307" i="4" s="1"/>
  <c r="L307" i="4" s="1"/>
  <c r="U307" i="4" s="1"/>
  <c r="V307" i="4" s="1"/>
  <c r="AK307" i="4"/>
  <c r="B307" i="4"/>
  <c r="I307" i="4" s="1"/>
  <c r="AL307" i="4"/>
  <c r="E307" i="4"/>
  <c r="O308" i="4"/>
  <c r="F307" i="4" l="1"/>
  <c r="Y307" i="4"/>
  <c r="W307" i="4"/>
  <c r="M307" i="4"/>
  <c r="Z307" i="4"/>
  <c r="X307" i="4" l="1"/>
  <c r="AA307" i="4" s="1"/>
  <c r="AB307" i="4" s="1"/>
  <c r="N307" i="4"/>
  <c r="Q307" i="4" s="1"/>
  <c r="P307" i="4"/>
  <c r="R307" i="4"/>
  <c r="G307" i="4" l="1"/>
  <c r="S307" i="4"/>
  <c r="T307" i="4" s="1"/>
  <c r="H308" i="4"/>
  <c r="AC307" i="4"/>
  <c r="K308" i="4" l="1"/>
  <c r="AD307" i="4"/>
  <c r="AE307" i="4" s="1"/>
  <c r="AI307" i="4"/>
  <c r="AJ307" i="4" s="1"/>
  <c r="AG307" i="4"/>
  <c r="C308" i="4" s="1"/>
  <c r="AF307" i="4"/>
  <c r="AH307" i="4" l="1"/>
  <c r="D308" i="4" s="1"/>
  <c r="L308" i="4" s="1"/>
  <c r="U308" i="4" s="1"/>
  <c r="V308" i="4" s="1"/>
  <c r="AK308" i="4"/>
  <c r="AL308" i="4"/>
  <c r="B308" i="4"/>
  <c r="O309" i="4"/>
  <c r="Y308" i="4" l="1"/>
  <c r="M308" i="4"/>
  <c r="N308" i="4" s="1"/>
  <c r="W308" i="4"/>
  <c r="I308" i="4"/>
  <c r="Z308" i="4"/>
  <c r="E308" i="4"/>
  <c r="F308" i="4" l="1"/>
  <c r="X308" i="4" s="1"/>
  <c r="AA308" i="4" s="1"/>
  <c r="AB308" i="4" s="1"/>
  <c r="Q308" i="4"/>
  <c r="P308" i="4"/>
  <c r="R308" i="4"/>
  <c r="G308" i="4" l="1"/>
  <c r="S308" i="4"/>
  <c r="H309" i="4"/>
  <c r="AC308" i="4"/>
  <c r="AI308" i="4" l="1"/>
  <c r="AJ308" i="4" s="1"/>
  <c r="AF308" i="4"/>
  <c r="B309" i="4" s="1"/>
  <c r="AG308" i="4"/>
  <c r="C309" i="4" s="1"/>
  <c r="AD308" i="4"/>
  <c r="AE308" i="4" s="1"/>
  <c r="K309" i="4"/>
  <c r="T308" i="4"/>
  <c r="O310" i="4"/>
  <c r="AH308" i="4" l="1"/>
  <c r="D309" i="4" s="1"/>
  <c r="L309" i="4" s="1"/>
  <c r="AL309" i="4"/>
  <c r="AK309" i="4"/>
  <c r="I309" i="4"/>
  <c r="E309" i="4"/>
  <c r="F309" i="4" l="1"/>
  <c r="U309" i="4"/>
  <c r="V309" i="4" s="1"/>
  <c r="M309" i="4"/>
  <c r="W309" i="4" l="1"/>
  <c r="X309" i="4" s="1"/>
  <c r="Y309" i="4"/>
  <c r="P309" i="4"/>
  <c r="N309" i="4"/>
  <c r="Q309" i="4" s="1"/>
  <c r="Z309" i="4"/>
  <c r="R309" i="4"/>
  <c r="AA309" i="4" l="1"/>
  <c r="AB309" i="4" s="1"/>
  <c r="G309" i="4"/>
  <c r="S309" i="4"/>
  <c r="AC309" i="4"/>
  <c r="H310" i="4"/>
  <c r="AD309" i="4" l="1"/>
  <c r="AE309" i="4" s="1"/>
  <c r="AI309" i="4"/>
  <c r="AJ309" i="4" s="1"/>
  <c r="AF309" i="4"/>
  <c r="B310" i="4" s="1"/>
  <c r="AG309" i="4"/>
  <c r="C310" i="4" s="1"/>
  <c r="K310" i="4"/>
  <c r="T309" i="4"/>
  <c r="O311" i="4"/>
  <c r="AK310" i="4" l="1"/>
  <c r="AH309" i="4"/>
  <c r="D310" i="4" s="1"/>
  <c r="AL310" i="4"/>
  <c r="I310" i="4"/>
  <c r="E310" i="4"/>
  <c r="F310" i="4" l="1"/>
  <c r="L310" i="4"/>
  <c r="U310" i="4" s="1"/>
  <c r="V310" i="4" s="1"/>
  <c r="M310" i="4" l="1"/>
  <c r="P310" i="4" s="1"/>
  <c r="Y310" i="4"/>
  <c r="W310" i="4"/>
  <c r="X310" i="4" s="1"/>
  <c r="Z310" i="4"/>
  <c r="R310" i="4"/>
  <c r="N310" i="4" l="1"/>
  <c r="AA310" i="4"/>
  <c r="AB310" i="4" s="1"/>
  <c r="Q310" i="4" l="1"/>
  <c r="S310" i="4" s="1"/>
  <c r="G310" i="4"/>
  <c r="H311" i="4"/>
  <c r="AC310" i="4"/>
  <c r="K311" i="4" l="1"/>
  <c r="AG310" i="4"/>
  <c r="C311" i="4" s="1"/>
  <c r="AD310" i="4"/>
  <c r="AE310" i="4" s="1"/>
  <c r="AI310" i="4"/>
  <c r="AJ310" i="4" s="1"/>
  <c r="AF310" i="4"/>
  <c r="T310" i="4"/>
  <c r="AH310" i="4" l="1"/>
  <c r="D311" i="4" s="1"/>
  <c r="L311" i="4" s="1"/>
  <c r="U311" i="4" s="1"/>
  <c r="V311" i="4" s="1"/>
  <c r="AK311" i="4"/>
  <c r="AL311" i="4"/>
  <c r="B311" i="4"/>
  <c r="O312" i="4"/>
  <c r="M311" i="4" l="1"/>
  <c r="P311" i="4" s="1"/>
  <c r="Y311" i="4"/>
  <c r="W311" i="4"/>
  <c r="I311" i="4"/>
  <c r="R311" i="4"/>
  <c r="Z311" i="4"/>
  <c r="E311" i="4"/>
  <c r="F311" i="4" l="1"/>
  <c r="X311" i="4" s="1"/>
  <c r="AA311" i="4" s="1"/>
  <c r="AB311" i="4" s="1"/>
  <c r="N311" i="4"/>
  <c r="G311" i="4" l="1"/>
  <c r="Q311" i="4"/>
  <c r="S311" i="4" s="1"/>
  <c r="T311" i="4" s="1"/>
  <c r="H312" i="4"/>
  <c r="AC311" i="4"/>
  <c r="AI311" i="4" l="1"/>
  <c r="AJ311" i="4" s="1"/>
  <c r="AG311" i="4"/>
  <c r="C312" i="4" s="1"/>
  <c r="AF311" i="4"/>
  <c r="B312" i="4" s="1"/>
  <c r="AD311" i="4"/>
  <c r="AE311" i="4" s="1"/>
  <c r="K312" i="4"/>
  <c r="O313" i="4"/>
  <c r="AK312" i="4" l="1"/>
  <c r="AH311" i="4"/>
  <c r="D312" i="4" s="1"/>
  <c r="L312" i="4" s="1"/>
  <c r="U312" i="4" s="1"/>
  <c r="V312" i="4" s="1"/>
  <c r="AL312" i="4"/>
  <c r="I312" i="4"/>
  <c r="E312" i="4"/>
  <c r="F312" i="4" l="1"/>
  <c r="Y312" i="4"/>
  <c r="W312" i="4"/>
  <c r="M312" i="4"/>
  <c r="Z312" i="4"/>
  <c r="X312" i="4" l="1"/>
  <c r="AA312" i="4" s="1"/>
  <c r="AB312" i="4" s="1"/>
  <c r="P312" i="4"/>
  <c r="N312" i="4"/>
  <c r="Q312" i="4" s="1"/>
  <c r="R312" i="4"/>
  <c r="S312" i="4" l="1"/>
  <c r="T312" i="4" s="1"/>
  <c r="G312" i="4"/>
  <c r="H313" i="4"/>
  <c r="AC312" i="4"/>
  <c r="K313" i="4" l="1"/>
  <c r="AD312" i="4"/>
  <c r="AE312" i="4" s="1"/>
  <c r="AG312" i="4"/>
  <c r="C313" i="4" s="1"/>
  <c r="AI312" i="4"/>
  <c r="AJ312" i="4" s="1"/>
  <c r="AF312" i="4"/>
  <c r="B313" i="4" s="1"/>
  <c r="O314" i="4"/>
  <c r="AH312" i="4" l="1"/>
  <c r="D313" i="4" s="1"/>
  <c r="AL313" i="4"/>
  <c r="I313" i="4"/>
  <c r="AK313" i="4"/>
  <c r="E313" i="4"/>
  <c r="F313" i="4" l="1"/>
  <c r="L313" i="4"/>
  <c r="U313" i="4" s="1"/>
  <c r="V313" i="4" s="1"/>
  <c r="W313" i="4" l="1"/>
  <c r="X313" i="4" s="1"/>
  <c r="Y313" i="4"/>
  <c r="M313" i="4"/>
  <c r="Z313" i="4"/>
  <c r="AA313" i="4" l="1"/>
  <c r="AB313" i="4" s="1"/>
  <c r="P313" i="4"/>
  <c r="N313" i="4"/>
  <c r="R313" i="4"/>
  <c r="Q313" i="4" l="1"/>
  <c r="S313" i="4" s="1"/>
  <c r="G313" i="4"/>
  <c r="H314" i="4"/>
  <c r="AC313" i="4"/>
  <c r="K314" i="4" l="1"/>
  <c r="AI313" i="4"/>
  <c r="AJ313" i="4" s="1"/>
  <c r="AD313" i="4"/>
  <c r="AE313" i="4" s="1"/>
  <c r="AG313" i="4"/>
  <c r="C314" i="4" s="1"/>
  <c r="AF313" i="4"/>
  <c r="T313" i="4"/>
  <c r="AL314" i="4" l="1"/>
  <c r="AK314" i="4"/>
  <c r="AH313" i="4"/>
  <c r="D314" i="4" s="1"/>
  <c r="B314" i="4"/>
  <c r="O315" i="4"/>
  <c r="I314" i="4" l="1"/>
  <c r="L314" i="4"/>
  <c r="U314" i="4" s="1"/>
  <c r="V314" i="4" s="1"/>
  <c r="E314" i="4"/>
  <c r="F314" i="4" l="1"/>
  <c r="Y314" i="4"/>
  <c r="W314" i="4"/>
  <c r="M314" i="4"/>
  <c r="Z314" i="4"/>
  <c r="X314" i="4" l="1"/>
  <c r="AA314" i="4" s="1"/>
  <c r="AB314" i="4" s="1"/>
  <c r="N314" i="4"/>
  <c r="Q314" i="4" s="1"/>
  <c r="P314" i="4"/>
  <c r="R314" i="4"/>
  <c r="G314" i="4" l="1"/>
  <c r="S314" i="4"/>
  <c r="T314" i="4" s="1"/>
  <c r="AC314" i="4"/>
  <c r="H315" i="4"/>
  <c r="K315" i="4" l="1"/>
  <c r="AD314" i="4"/>
  <c r="AE314" i="4" s="1"/>
  <c r="AI314" i="4"/>
  <c r="AJ314" i="4" s="1"/>
  <c r="AG314" i="4"/>
  <c r="C315" i="4" s="1"/>
  <c r="AF314" i="4"/>
  <c r="B315" i="4" l="1"/>
  <c r="AH314" i="4"/>
  <c r="D315" i="4" s="1"/>
  <c r="AL315" i="4"/>
  <c r="AK315" i="4"/>
  <c r="O316" i="4"/>
  <c r="I315" i="4" l="1"/>
  <c r="L315" i="4"/>
  <c r="U315" i="4" s="1"/>
  <c r="V315" i="4" s="1"/>
  <c r="E315" i="4"/>
  <c r="F315" i="4" l="1"/>
  <c r="M315" i="4"/>
  <c r="P315" i="4" s="1"/>
  <c r="W315" i="4"/>
  <c r="Y315" i="4"/>
  <c r="Z315" i="4"/>
  <c r="R315" i="4"/>
  <c r="X315" i="4" l="1"/>
  <c r="AA315" i="4" s="1"/>
  <c r="AB315" i="4" s="1"/>
  <c r="N315" i="4"/>
  <c r="Q315" i="4" s="1"/>
  <c r="S315" i="4" s="1"/>
  <c r="H316" i="4"/>
  <c r="AC315" i="4"/>
  <c r="G315" i="4" l="1"/>
  <c r="AG315" i="4"/>
  <c r="C316" i="4" s="1"/>
  <c r="AD315" i="4"/>
  <c r="AE315" i="4" s="1"/>
  <c r="AI315" i="4"/>
  <c r="AJ315" i="4" s="1"/>
  <c r="AF315" i="4"/>
  <c r="K316" i="4"/>
  <c r="T315" i="4"/>
  <c r="AL316" i="4" l="1"/>
  <c r="AK316" i="4"/>
  <c r="B316" i="4"/>
  <c r="AH315" i="4"/>
  <c r="D316" i="4" s="1"/>
  <c r="O317" i="4"/>
  <c r="I316" i="4" l="1"/>
  <c r="L316" i="4"/>
  <c r="U316" i="4" s="1"/>
  <c r="V316" i="4" s="1"/>
  <c r="E316" i="4"/>
  <c r="F316" i="4" l="1"/>
  <c r="W316" i="4"/>
  <c r="Y316" i="4"/>
  <c r="M316" i="4"/>
  <c r="Z316" i="4"/>
  <c r="X316" i="4" l="1"/>
  <c r="AA316" i="4" s="1"/>
  <c r="AB316" i="4" s="1"/>
  <c r="N316" i="4"/>
  <c r="P316" i="4"/>
  <c r="R316" i="4"/>
  <c r="G316" i="4" l="1"/>
  <c r="Q316" i="4"/>
  <c r="S316" i="4" s="1"/>
  <c r="AC316" i="4"/>
  <c r="H317" i="4"/>
  <c r="K317" i="4" l="1"/>
  <c r="AI316" i="4"/>
  <c r="AJ316" i="4" s="1"/>
  <c r="AD316" i="4"/>
  <c r="AE316" i="4" s="1"/>
  <c r="AG316" i="4"/>
  <c r="C317" i="4" s="1"/>
  <c r="AF316" i="4"/>
  <c r="T316" i="4"/>
  <c r="AH316" i="4" l="1"/>
  <c r="D317" i="4" s="1"/>
  <c r="L317" i="4" s="1"/>
  <c r="U317" i="4" s="1"/>
  <c r="V317" i="4" s="1"/>
  <c r="AL317" i="4"/>
  <c r="B317" i="4"/>
  <c r="AK317" i="4"/>
  <c r="O318" i="4"/>
  <c r="Y317" i="4" l="1"/>
  <c r="M317" i="4"/>
  <c r="N317" i="4" s="1"/>
  <c r="W317" i="4"/>
  <c r="I317" i="4"/>
  <c r="E317" i="4"/>
  <c r="Z317" i="4"/>
  <c r="F317" i="4" l="1"/>
  <c r="X317" i="4" s="1"/>
  <c r="AA317" i="4" s="1"/>
  <c r="AB317" i="4" s="1"/>
  <c r="P317" i="4"/>
  <c r="Q317" i="4"/>
  <c r="R317" i="4"/>
  <c r="G317" i="4" l="1"/>
  <c r="S317" i="4"/>
  <c r="T317" i="4" s="1"/>
  <c r="AC317" i="4"/>
  <c r="H318" i="4"/>
  <c r="AF317" i="4" l="1"/>
  <c r="AG317" i="4"/>
  <c r="C318" i="4" s="1"/>
  <c r="AI317" i="4"/>
  <c r="AJ317" i="4" s="1"/>
  <c r="AD317" i="4"/>
  <c r="AE317" i="4" s="1"/>
  <c r="K318" i="4"/>
  <c r="AH317" i="4" l="1"/>
  <c r="D318" i="4" s="1"/>
  <c r="L318" i="4" s="1"/>
  <c r="U318" i="4" s="1"/>
  <c r="V318" i="4" s="1"/>
  <c r="AL318" i="4"/>
  <c r="AK318" i="4"/>
  <c r="B318" i="4"/>
  <c r="O319" i="4"/>
  <c r="I318" i="4" l="1"/>
  <c r="Y318" i="4"/>
  <c r="W318" i="4"/>
  <c r="M318" i="4"/>
  <c r="E318" i="4"/>
  <c r="Z318" i="4"/>
  <c r="F318" i="4" l="1"/>
  <c r="X318" i="4" s="1"/>
  <c r="AA318" i="4" s="1"/>
  <c r="AB318" i="4" s="1"/>
  <c r="P318" i="4"/>
  <c r="N318" i="4"/>
  <c r="Q318" i="4" s="1"/>
  <c r="R318" i="4"/>
  <c r="S318" i="4" l="1"/>
  <c r="G318" i="4"/>
  <c r="AC318" i="4"/>
  <c r="H319" i="4"/>
  <c r="K319" i="4" l="1"/>
  <c r="AI318" i="4"/>
  <c r="AJ318" i="4" s="1"/>
  <c r="AD318" i="4"/>
  <c r="AE318" i="4" s="1"/>
  <c r="AG318" i="4"/>
  <c r="C319" i="4" s="1"/>
  <c r="AF318" i="4"/>
  <c r="T318" i="4"/>
  <c r="AK319" i="4" l="1"/>
  <c r="B319" i="4"/>
  <c r="AH318" i="4"/>
  <c r="D319" i="4" s="1"/>
  <c r="AL319" i="4"/>
  <c r="O320" i="4"/>
  <c r="I319" i="4" l="1"/>
  <c r="L319" i="4"/>
  <c r="U319" i="4" s="1"/>
  <c r="V319" i="4" s="1"/>
  <c r="E319" i="4"/>
  <c r="F319" i="4" l="1"/>
  <c r="M319" i="4"/>
  <c r="P319" i="4" s="1"/>
  <c r="Y319" i="4"/>
  <c r="W319" i="4"/>
  <c r="R319" i="4"/>
  <c r="Z319" i="4"/>
  <c r="X319" i="4" l="1"/>
  <c r="AA319" i="4" s="1"/>
  <c r="AB319" i="4" s="1"/>
  <c r="N319" i="4"/>
  <c r="G319" i="4" s="1"/>
  <c r="Q319" i="4" l="1"/>
  <c r="S319" i="4" s="1"/>
  <c r="H320" i="4"/>
  <c r="AC319" i="4"/>
  <c r="K320" i="4" l="1"/>
  <c r="AD319" i="4"/>
  <c r="AE319" i="4" s="1"/>
  <c r="AI319" i="4"/>
  <c r="AJ319" i="4" s="1"/>
  <c r="AF319" i="4"/>
  <c r="B320" i="4" s="1"/>
  <c r="AG319" i="4"/>
  <c r="C320" i="4" s="1"/>
  <c r="T319" i="4"/>
  <c r="O321" i="4"/>
  <c r="I320" i="4" l="1"/>
  <c r="AL320" i="4"/>
  <c r="AK320" i="4"/>
  <c r="AH319" i="4"/>
  <c r="D320" i="4" s="1"/>
  <c r="L320" i="4" s="1"/>
  <c r="U320" i="4" s="1"/>
  <c r="V320" i="4" s="1"/>
  <c r="E320" i="4"/>
  <c r="F320" i="4" l="1"/>
  <c r="Y320" i="4"/>
  <c r="W320" i="4"/>
  <c r="M320" i="4"/>
  <c r="Z320" i="4"/>
  <c r="X320" i="4" l="1"/>
  <c r="AA320" i="4" s="1"/>
  <c r="AB320" i="4" s="1"/>
  <c r="N320" i="4"/>
  <c r="P320" i="4"/>
  <c r="R320" i="4"/>
  <c r="Q320" i="4" l="1"/>
  <c r="S320" i="4" s="1"/>
  <c r="G320" i="4"/>
  <c r="AC320" i="4"/>
  <c r="H321" i="4"/>
  <c r="K321" i="4" l="1"/>
  <c r="AD320" i="4"/>
  <c r="AE320" i="4" s="1"/>
  <c r="AI320" i="4"/>
  <c r="AJ320" i="4" s="1"/>
  <c r="AG320" i="4"/>
  <c r="C321" i="4" s="1"/>
  <c r="AF320" i="4"/>
  <c r="T320" i="4"/>
  <c r="B321" i="4" l="1"/>
  <c r="AH320" i="4"/>
  <c r="D321" i="4" s="1"/>
  <c r="AK321" i="4"/>
  <c r="AL321" i="4"/>
  <c r="O322" i="4"/>
  <c r="L321" i="4" l="1"/>
  <c r="U321" i="4" s="1"/>
  <c r="V321" i="4" s="1"/>
  <c r="I321" i="4"/>
  <c r="E321" i="4"/>
  <c r="F321" i="4" l="1"/>
  <c r="M321" i="4"/>
  <c r="P321" i="4" s="1"/>
  <c r="Y321" i="4"/>
  <c r="W321" i="4"/>
  <c r="R321" i="4"/>
  <c r="Z321" i="4"/>
  <c r="X321" i="4" l="1"/>
  <c r="AA321" i="4" s="1"/>
  <c r="AB321" i="4" s="1"/>
  <c r="N321" i="4"/>
  <c r="Q321" i="4" s="1"/>
  <c r="S321" i="4" s="1"/>
  <c r="T321" i="4" s="1"/>
  <c r="AC321" i="4"/>
  <c r="H322" i="4"/>
  <c r="G321" i="4" l="1"/>
  <c r="AD321" i="4"/>
  <c r="AE321" i="4" s="1"/>
  <c r="AG321" i="4"/>
  <c r="C322" i="4" s="1"/>
  <c r="AI321" i="4"/>
  <c r="AJ321" i="4" s="1"/>
  <c r="AF321" i="4"/>
  <c r="K322" i="4"/>
  <c r="AH321" i="4" l="1"/>
  <c r="D322" i="4" s="1"/>
  <c r="L322" i="4" s="1"/>
  <c r="U322" i="4" s="1"/>
  <c r="V322" i="4" s="1"/>
  <c r="AK322" i="4"/>
  <c r="B322" i="4"/>
  <c r="AL322" i="4"/>
  <c r="O323" i="4"/>
  <c r="M322" i="4" l="1"/>
  <c r="N322" i="4" s="1"/>
  <c r="W322" i="4"/>
  <c r="I322" i="4"/>
  <c r="Y322" i="4"/>
  <c r="E322" i="4"/>
  <c r="Z322" i="4"/>
  <c r="F322" i="4" l="1"/>
  <c r="G322" i="4" s="1"/>
  <c r="Q322" i="4"/>
  <c r="P322" i="4"/>
  <c r="R322" i="4"/>
  <c r="X322" i="4" l="1"/>
  <c r="AA322" i="4" s="1"/>
  <c r="AB322" i="4" s="1"/>
  <c r="S322" i="4"/>
  <c r="AC322" i="4"/>
  <c r="H323" i="4"/>
  <c r="K323" i="4" l="1"/>
  <c r="AG322" i="4"/>
  <c r="C323" i="4" s="1"/>
  <c r="AI322" i="4"/>
  <c r="AJ322" i="4" s="1"/>
  <c r="AD322" i="4"/>
  <c r="AE322" i="4" s="1"/>
  <c r="AF322" i="4"/>
  <c r="B323" i="4" s="1"/>
  <c r="T322" i="4"/>
  <c r="O324" i="4"/>
  <c r="AL323" i="4" l="1"/>
  <c r="AK323" i="4"/>
  <c r="AH322" i="4"/>
  <c r="D323" i="4" s="1"/>
  <c r="L323" i="4" s="1"/>
  <c r="U323" i="4" s="1"/>
  <c r="V323" i="4" s="1"/>
  <c r="I323" i="4"/>
  <c r="E323" i="4"/>
  <c r="F323" i="4" l="1"/>
  <c r="Y323" i="4"/>
  <c r="W323" i="4"/>
  <c r="M323" i="4"/>
  <c r="Z323" i="4"/>
  <c r="X323" i="4" l="1"/>
  <c r="AA323" i="4" s="1"/>
  <c r="AB323" i="4" s="1"/>
  <c r="P323" i="4"/>
  <c r="N323" i="4"/>
  <c r="R323" i="4"/>
  <c r="Q323" i="4" l="1"/>
  <c r="S323" i="4" s="1"/>
  <c r="G323" i="4"/>
  <c r="H324" i="4"/>
  <c r="AC323" i="4"/>
  <c r="K324" i="4" l="1"/>
  <c r="AI323" i="4"/>
  <c r="AJ323" i="4" s="1"/>
  <c r="AD323" i="4"/>
  <c r="AE323" i="4" s="1"/>
  <c r="AG323" i="4"/>
  <c r="C324" i="4" s="1"/>
  <c r="AF323" i="4"/>
  <c r="T323" i="4"/>
  <c r="AH323" i="4" l="1"/>
  <c r="D324" i="4" s="1"/>
  <c r="L324" i="4" s="1"/>
  <c r="U324" i="4" s="1"/>
  <c r="V324" i="4" s="1"/>
  <c r="AK324" i="4"/>
  <c r="B324" i="4"/>
  <c r="AL324" i="4"/>
  <c r="O325" i="4"/>
  <c r="W324" i="4" l="1"/>
  <c r="M324" i="4"/>
  <c r="N324" i="4" s="1"/>
  <c r="Y324" i="4"/>
  <c r="I324" i="4"/>
  <c r="Z324" i="4"/>
  <c r="E324" i="4"/>
  <c r="F324" i="4" l="1"/>
  <c r="G324" i="4" s="1"/>
  <c r="P324" i="4"/>
  <c r="Q324" i="4"/>
  <c r="R324" i="4"/>
  <c r="X324" i="4" l="1"/>
  <c r="AA324" i="4" s="1"/>
  <c r="AB324" i="4" s="1"/>
  <c r="S324" i="4"/>
  <c r="T324" i="4" s="1"/>
  <c r="H325" i="4"/>
  <c r="AC324" i="4"/>
  <c r="AD324" i="4" l="1"/>
  <c r="AE324" i="4" s="1"/>
  <c r="AI324" i="4"/>
  <c r="AJ324" i="4" s="1"/>
  <c r="AG324" i="4"/>
  <c r="C325" i="4" s="1"/>
  <c r="AF324" i="4"/>
  <c r="B325" i="4" s="1"/>
  <c r="K325" i="4"/>
  <c r="O326" i="4"/>
  <c r="AL325" i="4" l="1"/>
  <c r="AH324" i="4"/>
  <c r="D325" i="4" s="1"/>
  <c r="L325" i="4" s="1"/>
  <c r="U325" i="4" s="1"/>
  <c r="V325" i="4" s="1"/>
  <c r="AK325" i="4"/>
  <c r="I325" i="4"/>
  <c r="E325" i="4"/>
  <c r="F325" i="4" l="1"/>
  <c r="M325" i="4"/>
  <c r="N325" i="4" s="1"/>
  <c r="Y325" i="4"/>
  <c r="W325" i="4"/>
  <c r="Z325" i="4"/>
  <c r="X325" i="4" l="1"/>
  <c r="AA325" i="4" s="1"/>
  <c r="AB325" i="4" s="1"/>
  <c r="P325" i="4"/>
  <c r="Q325" i="4"/>
  <c r="G325" i="4"/>
  <c r="R325" i="4"/>
  <c r="S325" i="4" l="1"/>
  <c r="T325" i="4" s="1"/>
  <c r="AC325" i="4"/>
  <c r="H326" i="4"/>
  <c r="K326" i="4" l="1"/>
  <c r="AD325" i="4"/>
  <c r="AE325" i="4" s="1"/>
  <c r="AF325" i="4"/>
  <c r="B326" i="4" s="1"/>
  <c r="AG325" i="4"/>
  <c r="C326" i="4" s="1"/>
  <c r="AI325" i="4"/>
  <c r="AJ325" i="4" s="1"/>
  <c r="O327" i="4"/>
  <c r="AL326" i="4" l="1"/>
  <c r="I326" i="4"/>
  <c r="AH325" i="4"/>
  <c r="D326" i="4" s="1"/>
  <c r="L326" i="4" s="1"/>
  <c r="U326" i="4" s="1"/>
  <c r="V326" i="4" s="1"/>
  <c r="AK326" i="4"/>
  <c r="E326" i="4"/>
  <c r="F326" i="4" l="1"/>
  <c r="Y326" i="4"/>
  <c r="W326" i="4"/>
  <c r="M326" i="4"/>
  <c r="Z326" i="4"/>
  <c r="X326" i="4" l="1"/>
  <c r="AA326" i="4" s="1"/>
  <c r="AB326" i="4" s="1"/>
  <c r="N326" i="4"/>
  <c r="P326" i="4"/>
  <c r="R326" i="4"/>
  <c r="G326" i="4" l="1"/>
  <c r="Q326" i="4"/>
  <c r="S326" i="4" s="1"/>
  <c r="T326" i="4" s="1"/>
  <c r="AC326" i="4"/>
  <c r="H327" i="4"/>
  <c r="K327" i="4" l="1"/>
  <c r="AF326" i="4"/>
  <c r="AI326" i="4"/>
  <c r="AJ326" i="4" s="1"/>
  <c r="AD326" i="4"/>
  <c r="AE326" i="4" s="1"/>
  <c r="AG326" i="4"/>
  <c r="C327" i="4" s="1"/>
  <c r="AL327" i="4" l="1"/>
  <c r="AK327" i="4"/>
  <c r="C29" i="4" s="1"/>
  <c r="B327" i="4"/>
  <c r="AH326" i="4"/>
  <c r="D327" i="4" s="1"/>
  <c r="O328" i="4"/>
  <c r="I327" i="4" l="1"/>
  <c r="L327" i="4"/>
  <c r="U327" i="4" s="1"/>
  <c r="V327" i="4" s="1"/>
  <c r="E327" i="4"/>
  <c r="F327" i="4" l="1"/>
  <c r="M327" i="4"/>
  <c r="N327" i="4" s="1"/>
  <c r="Y327" i="4"/>
  <c r="W327" i="4"/>
  <c r="Z327" i="4"/>
  <c r="X327" i="4" l="1"/>
  <c r="AA327" i="4" s="1"/>
  <c r="AB327" i="4" s="1"/>
  <c r="P327" i="4"/>
  <c r="Q327" i="4"/>
  <c r="G327" i="4"/>
  <c r="R327" i="4"/>
  <c r="S327" i="4" l="1"/>
  <c r="T327" i="4" s="1"/>
  <c r="H328" i="4"/>
  <c r="AC327" i="4"/>
  <c r="K328" i="4" l="1"/>
  <c r="AG327" i="4"/>
  <c r="C328" i="4" s="1"/>
  <c r="AI327" i="4"/>
  <c r="AJ327" i="4" s="1"/>
  <c r="AD327" i="4"/>
  <c r="AE327" i="4" s="1"/>
  <c r="AF327" i="4"/>
  <c r="B328" i="4" s="1"/>
  <c r="O329" i="4"/>
  <c r="AK328" i="4" l="1"/>
  <c r="AH327" i="4"/>
  <c r="D328" i="4" s="1"/>
  <c r="L328" i="4" s="1"/>
  <c r="U328" i="4" s="1"/>
  <c r="V328" i="4" s="1"/>
  <c r="AL328" i="4"/>
  <c r="I328" i="4"/>
  <c r="E328" i="4"/>
  <c r="F328" i="4" l="1"/>
  <c r="M328" i="4"/>
  <c r="W328" i="4"/>
  <c r="Y328" i="4"/>
  <c r="Z328" i="4"/>
  <c r="X328" i="4" l="1"/>
  <c r="AA328" i="4" s="1"/>
  <c r="AB328" i="4" s="1"/>
  <c r="P328" i="4"/>
  <c r="N328" i="4"/>
  <c r="Q328" i="4" s="1"/>
  <c r="R328" i="4"/>
  <c r="G328" i="4" l="1"/>
  <c r="S328" i="4"/>
  <c r="T328" i="4" s="1"/>
  <c r="AC328" i="4"/>
  <c r="H329" i="4"/>
  <c r="K329" i="4" l="1"/>
  <c r="AI328" i="4"/>
  <c r="AJ328" i="4" s="1"/>
  <c r="AD328" i="4"/>
  <c r="AE328" i="4" s="1"/>
  <c r="AG328" i="4"/>
  <c r="C329" i="4" s="1"/>
  <c r="AF328" i="4"/>
  <c r="AH328" i="4" l="1"/>
  <c r="D329" i="4" s="1"/>
  <c r="L329" i="4" s="1"/>
  <c r="U329" i="4" s="1"/>
  <c r="V329" i="4" s="1"/>
  <c r="AL329" i="4"/>
  <c r="B329" i="4"/>
  <c r="AK329" i="4"/>
  <c r="O330" i="4"/>
  <c r="Y329" i="4" l="1"/>
  <c r="W329" i="4"/>
  <c r="M329" i="4"/>
  <c r="P329" i="4" s="1"/>
  <c r="I329" i="4"/>
  <c r="E329" i="4"/>
  <c r="Z329" i="4"/>
  <c r="R329" i="4"/>
  <c r="F329" i="4" l="1"/>
  <c r="X329" i="4" s="1"/>
  <c r="AA329" i="4" s="1"/>
  <c r="AB329" i="4" s="1"/>
  <c r="N329" i="4"/>
  <c r="Q329" i="4" s="1"/>
  <c r="S329" i="4" s="1"/>
  <c r="H330" i="4"/>
  <c r="AC329" i="4"/>
  <c r="G329" i="4" l="1"/>
  <c r="C30" i="4" s="1"/>
  <c r="K330" i="4"/>
  <c r="AD329" i="4"/>
  <c r="AE329" i="4" s="1"/>
  <c r="AI329" i="4"/>
  <c r="AJ329" i="4" s="1"/>
  <c r="AG329" i="4"/>
  <c r="C330" i="4" s="1"/>
  <c r="AF329" i="4"/>
  <c r="T329" i="4"/>
  <c r="AK330" i="4" l="1"/>
  <c r="AH329" i="4"/>
  <c r="D330" i="4" s="1"/>
  <c r="L330" i="4" s="1"/>
  <c r="U330" i="4" s="1"/>
  <c r="V330" i="4" s="1"/>
  <c r="AL330" i="4"/>
  <c r="B330" i="4"/>
  <c r="O331" i="4"/>
  <c r="Y330" i="4" l="1"/>
  <c r="W330" i="4"/>
  <c r="M330" i="4"/>
  <c r="P330" i="4" s="1"/>
  <c r="I330" i="4"/>
  <c r="E330" i="4"/>
  <c r="Z330" i="4"/>
  <c r="R330" i="4"/>
  <c r="F330" i="4" l="1"/>
  <c r="X330" i="4" s="1"/>
  <c r="AA330" i="4" s="1"/>
  <c r="AB330" i="4" s="1"/>
  <c r="N330" i="4"/>
  <c r="G330" i="4" l="1"/>
  <c r="Q330" i="4"/>
  <c r="S330" i="4" s="1"/>
  <c r="AC330" i="4"/>
  <c r="H331" i="4"/>
  <c r="AI330" i="4" l="1"/>
  <c r="AJ330" i="4" s="1"/>
  <c r="AF330" i="4"/>
  <c r="B331" i="4" s="1"/>
  <c r="AG330" i="4"/>
  <c r="C331" i="4" s="1"/>
  <c r="AD330" i="4"/>
  <c r="AE330" i="4" s="1"/>
  <c r="K331" i="4"/>
  <c r="T330" i="4"/>
  <c r="O332" i="4"/>
  <c r="AH330" i="4" l="1"/>
  <c r="D331" i="4" s="1"/>
  <c r="L331" i="4" s="1"/>
  <c r="U331" i="4" s="1"/>
  <c r="V331" i="4" s="1"/>
  <c r="AL331" i="4"/>
  <c r="AK331" i="4"/>
  <c r="I331" i="4"/>
  <c r="E331" i="4"/>
  <c r="F331" i="4" l="1"/>
  <c r="M331" i="4"/>
  <c r="Y331" i="4"/>
  <c r="W331" i="4"/>
  <c r="Z331" i="4"/>
  <c r="X331" i="4" l="1"/>
  <c r="AA331" i="4" s="1"/>
  <c r="AB331" i="4" s="1"/>
  <c r="N331" i="4"/>
  <c r="P331" i="4"/>
  <c r="R331" i="4"/>
  <c r="Q331" i="4" l="1"/>
  <c r="S331" i="4" s="1"/>
  <c r="G331" i="4"/>
  <c r="AC331" i="4"/>
  <c r="H332" i="4"/>
  <c r="K332" i="4" l="1"/>
  <c r="AI331" i="4"/>
  <c r="AJ331" i="4" s="1"/>
  <c r="AG331" i="4"/>
  <c r="C332" i="4" s="1"/>
  <c r="AD331" i="4"/>
  <c r="AE331" i="4" s="1"/>
  <c r="AF331" i="4"/>
  <c r="T331" i="4"/>
  <c r="B332" i="4" l="1"/>
  <c r="AH331" i="4"/>
  <c r="D332" i="4" s="1"/>
  <c r="AK332" i="4"/>
  <c r="AL332" i="4"/>
  <c r="O333" i="4"/>
  <c r="L332" i="4" l="1"/>
  <c r="U332" i="4" s="1"/>
  <c r="V332" i="4" s="1"/>
  <c r="I332" i="4"/>
  <c r="E332" i="4"/>
  <c r="F332" i="4" l="1"/>
  <c r="W332" i="4"/>
  <c r="Y332" i="4"/>
  <c r="M332" i="4"/>
  <c r="Z332" i="4"/>
  <c r="X332" i="4" l="1"/>
  <c r="AA332" i="4" s="1"/>
  <c r="AB332" i="4" s="1"/>
  <c r="P332" i="4"/>
  <c r="N332" i="4"/>
  <c r="R332" i="4"/>
  <c r="Q332" i="4" l="1"/>
  <c r="S332" i="4" s="1"/>
  <c r="G332" i="4"/>
  <c r="H333" i="4"/>
  <c r="AC332" i="4"/>
  <c r="K333" i="4" l="1"/>
  <c r="AI332" i="4"/>
  <c r="AJ332" i="4" s="1"/>
  <c r="AD332" i="4"/>
  <c r="AE332" i="4" s="1"/>
  <c r="AG332" i="4"/>
  <c r="C333" i="4" s="1"/>
  <c r="AF332" i="4"/>
  <c r="T332" i="4"/>
  <c r="AH332" i="4" l="1"/>
  <c r="D333" i="4" s="1"/>
  <c r="L333" i="4" s="1"/>
  <c r="U333" i="4" s="1"/>
  <c r="V333" i="4" s="1"/>
  <c r="B333" i="4"/>
  <c r="AK333" i="4"/>
  <c r="AL333" i="4"/>
  <c r="O334" i="4"/>
  <c r="W333" i="4" l="1"/>
  <c r="M333" i="4"/>
  <c r="N333" i="4" s="1"/>
  <c r="I333" i="4"/>
  <c r="Y333" i="4"/>
  <c r="Z333" i="4"/>
  <c r="E333" i="4"/>
  <c r="F333" i="4" l="1"/>
  <c r="X333" i="4" s="1"/>
  <c r="AA333" i="4" s="1"/>
  <c r="AB333" i="4" s="1"/>
  <c r="P333" i="4"/>
  <c r="Q333" i="4"/>
  <c r="R333" i="4"/>
  <c r="G333" i="4" l="1"/>
  <c r="S333" i="4"/>
  <c r="H334" i="4"/>
  <c r="AC333" i="4"/>
  <c r="K334" i="4" l="1"/>
  <c r="AG333" i="4"/>
  <c r="C334" i="4" s="1"/>
  <c r="AD333" i="4"/>
  <c r="AE333" i="4" s="1"/>
  <c r="AI333" i="4"/>
  <c r="AJ333" i="4" s="1"/>
  <c r="AF333" i="4"/>
  <c r="T333" i="4"/>
  <c r="AH333" i="4" l="1"/>
  <c r="D334" i="4" s="1"/>
  <c r="L334" i="4" s="1"/>
  <c r="U334" i="4" s="1"/>
  <c r="V334" i="4" s="1"/>
  <c r="AL334" i="4"/>
  <c r="B334" i="4"/>
  <c r="I334" i="4" s="1"/>
  <c r="AK334" i="4"/>
  <c r="E334" i="4"/>
  <c r="O335" i="4"/>
  <c r="F334" i="4" l="1"/>
  <c r="W334" i="4"/>
  <c r="Y334" i="4"/>
  <c r="M334" i="4"/>
  <c r="Z334" i="4"/>
  <c r="X334" i="4" l="1"/>
  <c r="AA334" i="4" s="1"/>
  <c r="AB334" i="4" s="1"/>
  <c r="P334" i="4"/>
  <c r="N334" i="4"/>
  <c r="Q334" i="4" s="1"/>
  <c r="R334" i="4"/>
  <c r="S334" i="4" l="1"/>
  <c r="T334" i="4" s="1"/>
  <c r="G334" i="4"/>
  <c r="AC334" i="4"/>
  <c r="H335" i="4"/>
  <c r="K335" i="4" l="1"/>
  <c r="AI334" i="4"/>
  <c r="AJ334" i="4" s="1"/>
  <c r="AD334" i="4"/>
  <c r="AE334" i="4" s="1"/>
  <c r="AG334" i="4"/>
  <c r="C335" i="4" s="1"/>
  <c r="AF334" i="4"/>
  <c r="AL335" i="4" l="1"/>
  <c r="B335" i="4"/>
  <c r="AH334" i="4"/>
  <c r="D335" i="4" s="1"/>
  <c r="AK335" i="4"/>
  <c r="O336" i="4"/>
  <c r="L335" i="4" l="1"/>
  <c r="U335" i="4" s="1"/>
  <c r="V335" i="4" s="1"/>
  <c r="I335" i="4"/>
  <c r="E335" i="4"/>
  <c r="F335" i="4" l="1"/>
  <c r="W335" i="4"/>
  <c r="Y335" i="4"/>
  <c r="M335" i="4"/>
  <c r="Z335" i="4"/>
  <c r="X335" i="4" l="1"/>
  <c r="AA335" i="4" s="1"/>
  <c r="AB335" i="4" s="1"/>
  <c r="P335" i="4"/>
  <c r="N335" i="4"/>
  <c r="Q335" i="4" s="1"/>
  <c r="R335" i="4"/>
  <c r="S335" i="4" l="1"/>
  <c r="G335" i="4"/>
  <c r="H336" i="4"/>
  <c r="AC335" i="4"/>
  <c r="K336" i="4" l="1"/>
  <c r="AI335" i="4"/>
  <c r="AJ335" i="4" s="1"/>
  <c r="AD335" i="4"/>
  <c r="AE335" i="4" s="1"/>
  <c r="AG335" i="4"/>
  <c r="C336" i="4" s="1"/>
  <c r="AF335" i="4"/>
  <c r="B336" i="4" s="1"/>
  <c r="T335" i="4"/>
  <c r="O337" i="4"/>
  <c r="I336" i="4" l="1"/>
  <c r="AH335" i="4"/>
  <c r="D336" i="4" s="1"/>
  <c r="AL336" i="4"/>
  <c r="AK336" i="4"/>
  <c r="E336" i="4"/>
  <c r="F336" i="4" l="1"/>
  <c r="L336" i="4"/>
  <c r="U336" i="4" s="1"/>
  <c r="V336" i="4" s="1"/>
  <c r="Y336" i="4" l="1"/>
  <c r="W336" i="4"/>
  <c r="X336" i="4" s="1"/>
  <c r="M336" i="4"/>
  <c r="Z336" i="4"/>
  <c r="AA336" i="4" l="1"/>
  <c r="AB336" i="4" s="1"/>
  <c r="P336" i="4"/>
  <c r="N336" i="4"/>
  <c r="R336" i="4"/>
  <c r="Q336" i="4" l="1"/>
  <c r="S336" i="4" s="1"/>
  <c r="G336" i="4"/>
  <c r="AC336" i="4"/>
  <c r="H337" i="4"/>
  <c r="K337" i="4" l="1"/>
  <c r="AD336" i="4"/>
  <c r="AE336" i="4" s="1"/>
  <c r="AI336" i="4"/>
  <c r="AJ336" i="4" s="1"/>
  <c r="AG336" i="4"/>
  <c r="C337" i="4" s="1"/>
  <c r="AF336" i="4"/>
  <c r="B337" i="4" s="1"/>
  <c r="T336" i="4"/>
  <c r="O338" i="4"/>
  <c r="I337" i="4" l="1"/>
  <c r="AL337" i="4"/>
  <c r="AH336" i="4"/>
  <c r="D337" i="4" s="1"/>
  <c r="AK337" i="4"/>
  <c r="E337" i="4"/>
  <c r="F337" i="4" l="1"/>
  <c r="L337" i="4"/>
  <c r="U337" i="4" s="1"/>
  <c r="V337" i="4" s="1"/>
  <c r="W337" i="4" l="1"/>
  <c r="X337" i="4" s="1"/>
  <c r="Y337" i="4"/>
  <c r="M337" i="4"/>
  <c r="Z337" i="4"/>
  <c r="AA337" i="4" l="1"/>
  <c r="AB337" i="4" s="1"/>
  <c r="P337" i="4"/>
  <c r="N337" i="4"/>
  <c r="R337" i="4"/>
  <c r="Q337" i="4" l="1"/>
  <c r="S337" i="4" s="1"/>
  <c r="G337" i="4"/>
  <c r="H338" i="4"/>
  <c r="AC337" i="4"/>
  <c r="K338" i="4" l="1"/>
  <c r="AD337" i="4"/>
  <c r="AE337" i="4" s="1"/>
  <c r="AI337" i="4"/>
  <c r="AJ337" i="4" s="1"/>
  <c r="AG337" i="4"/>
  <c r="C338" i="4" s="1"/>
  <c r="AF337" i="4"/>
  <c r="T337" i="4"/>
  <c r="AH337" i="4" l="1"/>
  <c r="D338" i="4" s="1"/>
  <c r="AK338" i="4"/>
  <c r="AL338" i="4"/>
  <c r="B338" i="4"/>
  <c r="O339" i="4"/>
  <c r="I338" i="4" l="1"/>
  <c r="L338" i="4"/>
  <c r="U338" i="4" s="1"/>
  <c r="V338" i="4" s="1"/>
  <c r="E338" i="4"/>
  <c r="F338" i="4" l="1"/>
  <c r="W338" i="4"/>
  <c r="Y338" i="4"/>
  <c r="M338" i="4"/>
  <c r="Z338" i="4"/>
  <c r="X338" i="4" l="1"/>
  <c r="AA338" i="4" s="1"/>
  <c r="AB338" i="4" s="1"/>
  <c r="P338" i="4"/>
  <c r="N338" i="4"/>
  <c r="R338" i="4"/>
  <c r="Q338" i="4" l="1"/>
  <c r="S338" i="4" s="1"/>
  <c r="G338" i="4"/>
  <c r="AC338" i="4"/>
  <c r="H339" i="4"/>
  <c r="K339" i="4" l="1"/>
  <c r="AI338" i="4"/>
  <c r="AJ338" i="4" s="1"/>
  <c r="AD338" i="4"/>
  <c r="AE338" i="4" s="1"/>
  <c r="AG338" i="4"/>
  <c r="C339" i="4" s="1"/>
  <c r="AF338" i="4"/>
  <c r="B339" i="4" s="1"/>
  <c r="T338" i="4"/>
  <c r="O340" i="4"/>
  <c r="AK339" i="4" l="1"/>
  <c r="AH338" i="4"/>
  <c r="D339" i="4" s="1"/>
  <c r="I339" i="4"/>
  <c r="AL339" i="4"/>
  <c r="E339" i="4"/>
  <c r="F339" i="4" l="1"/>
  <c r="L339" i="4"/>
  <c r="U339" i="4" s="1"/>
  <c r="V339" i="4" s="1"/>
  <c r="Y339" i="4" l="1"/>
  <c r="W339" i="4"/>
  <c r="X339" i="4" s="1"/>
  <c r="M339" i="4"/>
  <c r="Z339" i="4"/>
  <c r="AA339" i="4" l="1"/>
  <c r="AB339" i="4" s="1"/>
  <c r="N339" i="4"/>
  <c r="Q339" i="4" s="1"/>
  <c r="P339" i="4"/>
  <c r="R339" i="4"/>
  <c r="G339" i="4" l="1"/>
  <c r="S339" i="4"/>
  <c r="H340" i="4"/>
  <c r="AC339" i="4"/>
  <c r="K340" i="4" l="1"/>
  <c r="AI339" i="4"/>
  <c r="AJ339" i="4" s="1"/>
  <c r="AD339" i="4"/>
  <c r="AE339" i="4" s="1"/>
  <c r="AF339" i="4"/>
  <c r="AG339" i="4"/>
  <c r="C340" i="4" s="1"/>
  <c r="T339" i="4"/>
  <c r="AH339" i="4" l="1"/>
  <c r="D340" i="4" s="1"/>
  <c r="L340" i="4" s="1"/>
  <c r="U340" i="4" s="1"/>
  <c r="V340" i="4" s="1"/>
  <c r="AL340" i="4"/>
  <c r="AK340" i="4"/>
  <c r="B340" i="4"/>
  <c r="O341" i="4"/>
  <c r="M340" i="4" l="1"/>
  <c r="N340" i="4" s="1"/>
  <c r="I340" i="4"/>
  <c r="Y340" i="4"/>
  <c r="W340" i="4"/>
  <c r="E340" i="4"/>
  <c r="Z340" i="4"/>
  <c r="F340" i="4" l="1"/>
  <c r="G340" i="4" s="1"/>
  <c r="P340" i="4"/>
  <c r="Q340" i="4"/>
  <c r="R340" i="4"/>
  <c r="X340" i="4" l="1"/>
  <c r="AA340" i="4" s="1"/>
  <c r="AB340" i="4" s="1"/>
  <c r="S340" i="4"/>
  <c r="T340" i="4" s="1"/>
  <c r="H341" i="4"/>
  <c r="AC340" i="4"/>
  <c r="K341" i="4" l="1"/>
  <c r="AG340" i="4"/>
  <c r="C341" i="4" s="1"/>
  <c r="AI340" i="4"/>
  <c r="AJ340" i="4" s="1"/>
  <c r="AD340" i="4"/>
  <c r="AE340" i="4" s="1"/>
  <c r="AF340" i="4"/>
  <c r="AH340" i="4" l="1"/>
  <c r="D341" i="4" s="1"/>
  <c r="L341" i="4" s="1"/>
  <c r="U341" i="4" s="1"/>
  <c r="V341" i="4" s="1"/>
  <c r="AK341" i="4"/>
  <c r="B341" i="4"/>
  <c r="AL341" i="4"/>
  <c r="O342" i="4"/>
  <c r="I341" i="4" l="1"/>
  <c r="Y341" i="4"/>
  <c r="W341" i="4"/>
  <c r="M341" i="4"/>
  <c r="E341" i="4"/>
  <c r="Z341" i="4"/>
  <c r="F341" i="4" l="1"/>
  <c r="X341" i="4" s="1"/>
  <c r="AA341" i="4" s="1"/>
  <c r="AB341" i="4" s="1"/>
  <c r="N341" i="4"/>
  <c r="P341" i="4"/>
  <c r="R341" i="4"/>
  <c r="Q341" i="4" l="1"/>
  <c r="S341" i="4" s="1"/>
  <c r="G341" i="4"/>
  <c r="AC341" i="4"/>
  <c r="H342" i="4"/>
  <c r="K342" i="4" l="1"/>
  <c r="AG341" i="4"/>
  <c r="C342" i="4" s="1"/>
  <c r="AI341" i="4"/>
  <c r="AJ341" i="4" s="1"/>
  <c r="AD341" i="4"/>
  <c r="AE341" i="4" s="1"/>
  <c r="AF341" i="4"/>
  <c r="T341" i="4"/>
  <c r="AK342" i="4" l="1"/>
  <c r="B342" i="4"/>
  <c r="AH341" i="4"/>
  <c r="D342" i="4" s="1"/>
  <c r="AL342" i="4"/>
  <c r="O343" i="4"/>
  <c r="L342" i="4" l="1"/>
  <c r="U342" i="4" s="1"/>
  <c r="V342" i="4" s="1"/>
  <c r="I342" i="4"/>
  <c r="E342" i="4"/>
  <c r="F342" i="4" l="1"/>
  <c r="W342" i="4"/>
  <c r="Y342" i="4"/>
  <c r="M342" i="4"/>
  <c r="Z342" i="4"/>
  <c r="X342" i="4" l="1"/>
  <c r="AA342" i="4" s="1"/>
  <c r="AB342" i="4" s="1"/>
  <c r="P342" i="4"/>
  <c r="N342" i="4"/>
  <c r="R342" i="4"/>
  <c r="Q342" i="4" l="1"/>
  <c r="S342" i="4" s="1"/>
  <c r="G342" i="4"/>
  <c r="H343" i="4"/>
  <c r="AC342" i="4"/>
  <c r="K343" i="4" l="1"/>
  <c r="AI342" i="4"/>
  <c r="AJ342" i="4" s="1"/>
  <c r="AG342" i="4"/>
  <c r="C343" i="4" s="1"/>
  <c r="AD342" i="4"/>
  <c r="AE342" i="4" s="1"/>
  <c r="AF342" i="4"/>
  <c r="T342" i="4"/>
  <c r="AH342" i="4" l="1"/>
  <c r="D343" i="4" s="1"/>
  <c r="L343" i="4" s="1"/>
  <c r="U343" i="4" s="1"/>
  <c r="V343" i="4" s="1"/>
  <c r="B343" i="4"/>
  <c r="AL343" i="4"/>
  <c r="AK343" i="4"/>
  <c r="O344" i="4"/>
  <c r="Y343" i="4" l="1"/>
  <c r="W343" i="4"/>
  <c r="I343" i="4"/>
  <c r="M343" i="4"/>
  <c r="E343" i="4"/>
  <c r="Z343" i="4"/>
  <c r="F343" i="4" l="1"/>
  <c r="X343" i="4" s="1"/>
  <c r="AA343" i="4" s="1"/>
  <c r="AB343" i="4" s="1"/>
  <c r="N343" i="4"/>
  <c r="P343" i="4"/>
  <c r="R343" i="4"/>
  <c r="Q343" i="4" l="1"/>
  <c r="S343" i="4" s="1"/>
  <c r="G343" i="4"/>
  <c r="H344" i="4"/>
  <c r="AC343" i="4"/>
  <c r="K344" i="4" l="1"/>
  <c r="AD343" i="4"/>
  <c r="AE343" i="4" s="1"/>
  <c r="AI343" i="4"/>
  <c r="AJ343" i="4" s="1"/>
  <c r="AG343" i="4"/>
  <c r="C344" i="4" s="1"/>
  <c r="AF343" i="4"/>
  <c r="T343" i="4"/>
  <c r="AL344" i="4" l="1"/>
  <c r="B344" i="4"/>
  <c r="AH343" i="4"/>
  <c r="D344" i="4" s="1"/>
  <c r="AK344" i="4"/>
  <c r="O345" i="4"/>
  <c r="I344" i="4" l="1"/>
  <c r="L344" i="4"/>
  <c r="U344" i="4" s="1"/>
  <c r="V344" i="4" s="1"/>
  <c r="E344" i="4"/>
  <c r="F344" i="4" l="1"/>
  <c r="M344" i="4"/>
  <c r="P344" i="4" s="1"/>
  <c r="Y344" i="4"/>
  <c r="W344" i="4"/>
  <c r="Z344" i="4"/>
  <c r="R344" i="4"/>
  <c r="X344" i="4" l="1"/>
  <c r="AA344" i="4" s="1"/>
  <c r="AB344" i="4" s="1"/>
  <c r="N344" i="4"/>
  <c r="Q344" i="4" s="1"/>
  <c r="S344" i="4" s="1"/>
  <c r="AC344" i="4"/>
  <c r="H345" i="4"/>
  <c r="G344" i="4" l="1"/>
  <c r="AI344" i="4"/>
  <c r="AJ344" i="4" s="1"/>
  <c r="AD344" i="4"/>
  <c r="AE344" i="4" s="1"/>
  <c r="AG344" i="4"/>
  <c r="C345" i="4" s="1"/>
  <c r="AF344" i="4"/>
  <c r="K345" i="4"/>
  <c r="T344" i="4"/>
  <c r="AK345" i="4" l="1"/>
  <c r="B345" i="4"/>
  <c r="AH344" i="4"/>
  <c r="D345" i="4" s="1"/>
  <c r="AL345" i="4"/>
  <c r="O346" i="4"/>
  <c r="I345" i="4" l="1"/>
  <c r="L345" i="4"/>
  <c r="U345" i="4" s="1"/>
  <c r="V345" i="4" s="1"/>
  <c r="E345" i="4"/>
  <c r="F345" i="4" l="1"/>
  <c r="M345" i="4"/>
  <c r="P345" i="4" s="1"/>
  <c r="Y345" i="4"/>
  <c r="W345" i="4"/>
  <c r="Z345" i="4"/>
  <c r="R345" i="4"/>
  <c r="X345" i="4" l="1"/>
  <c r="AA345" i="4" s="1"/>
  <c r="AB345" i="4" s="1"/>
  <c r="N345" i="4"/>
  <c r="G345" i="4" s="1"/>
  <c r="Q345" i="4" l="1"/>
  <c r="S345" i="4" s="1"/>
  <c r="AC345" i="4"/>
  <c r="H346" i="4"/>
  <c r="AF345" i="4" l="1"/>
  <c r="B346" i="4" s="1"/>
  <c r="AD345" i="4"/>
  <c r="AE345" i="4" s="1"/>
  <c r="AI345" i="4"/>
  <c r="AJ345" i="4" s="1"/>
  <c r="AG345" i="4"/>
  <c r="C346" i="4" s="1"/>
  <c r="K346" i="4"/>
  <c r="T345" i="4"/>
  <c r="O347" i="4"/>
  <c r="AH345" i="4" l="1"/>
  <c r="D346" i="4" s="1"/>
  <c r="L346" i="4" s="1"/>
  <c r="U346" i="4" s="1"/>
  <c r="V346" i="4" s="1"/>
  <c r="AK346" i="4"/>
  <c r="AL346" i="4"/>
  <c r="I346" i="4"/>
  <c r="E346" i="4"/>
  <c r="F346" i="4" l="1"/>
  <c r="M346" i="4"/>
  <c r="Y346" i="4"/>
  <c r="W346" i="4"/>
  <c r="Z346" i="4"/>
  <c r="X346" i="4" l="1"/>
  <c r="AA346" i="4" s="1"/>
  <c r="AB346" i="4" s="1"/>
  <c r="P346" i="4"/>
  <c r="N346" i="4"/>
  <c r="R346" i="4"/>
  <c r="Q346" i="4" l="1"/>
  <c r="S346" i="4" s="1"/>
  <c r="G346" i="4"/>
  <c r="AC346" i="4"/>
  <c r="H347" i="4"/>
  <c r="K347" i="4" l="1"/>
  <c r="AI346" i="4"/>
  <c r="AJ346" i="4" s="1"/>
  <c r="AD346" i="4"/>
  <c r="AE346" i="4" s="1"/>
  <c r="AG346" i="4"/>
  <c r="C347" i="4" s="1"/>
  <c r="AF346" i="4"/>
  <c r="B347" i="4" s="1"/>
  <c r="T346" i="4"/>
  <c r="O348" i="4"/>
  <c r="I347" i="4" l="1"/>
  <c r="AK347" i="4"/>
  <c r="AH346" i="4"/>
  <c r="D347" i="4" s="1"/>
  <c r="AL347" i="4"/>
  <c r="E347" i="4"/>
  <c r="F347" i="4" l="1"/>
  <c r="L347" i="4"/>
  <c r="U347" i="4" s="1"/>
  <c r="V347" i="4" s="1"/>
  <c r="Y347" i="4" l="1"/>
  <c r="W347" i="4"/>
  <c r="X347" i="4" s="1"/>
  <c r="M347" i="4"/>
  <c r="Z347" i="4"/>
  <c r="AA347" i="4" l="1"/>
  <c r="AB347" i="4" s="1"/>
  <c r="P347" i="4"/>
  <c r="N347" i="4"/>
  <c r="R347" i="4"/>
  <c r="Q347" i="4" l="1"/>
  <c r="S347" i="4" s="1"/>
  <c r="G347" i="4"/>
  <c r="AC347" i="4"/>
  <c r="H348" i="4"/>
  <c r="K348" i="4" l="1"/>
  <c r="AI347" i="4"/>
  <c r="AJ347" i="4" s="1"/>
  <c r="AD347" i="4"/>
  <c r="AE347" i="4" s="1"/>
  <c r="AF347" i="4"/>
  <c r="B348" i="4" s="1"/>
  <c r="AG347" i="4"/>
  <c r="C348" i="4" s="1"/>
  <c r="T347" i="4"/>
  <c r="O349" i="4"/>
  <c r="I348" i="4" l="1"/>
  <c r="AK348" i="4"/>
  <c r="AH347" i="4"/>
  <c r="D348" i="4" s="1"/>
  <c r="AL348" i="4"/>
  <c r="E348" i="4"/>
  <c r="F348" i="4" l="1"/>
  <c r="L348" i="4"/>
  <c r="U348" i="4" s="1"/>
  <c r="V348" i="4" s="1"/>
  <c r="M348" i="4" l="1"/>
  <c r="N348" i="4" s="1"/>
  <c r="Q348" i="4" s="1"/>
  <c r="Y348" i="4"/>
  <c r="W348" i="4"/>
  <c r="X348" i="4" s="1"/>
  <c r="Z348" i="4"/>
  <c r="P348" i="4" l="1"/>
  <c r="AA348" i="4"/>
  <c r="AB348" i="4" s="1"/>
  <c r="G348" i="4"/>
  <c r="R348" i="4"/>
  <c r="S348" i="4" l="1"/>
  <c r="T348" i="4" s="1"/>
  <c r="AC348" i="4"/>
  <c r="H349" i="4"/>
  <c r="K349" i="4" l="1"/>
  <c r="AI348" i="4"/>
  <c r="AJ348" i="4" s="1"/>
  <c r="AG348" i="4"/>
  <c r="C349" i="4" s="1"/>
  <c r="AF348" i="4"/>
  <c r="AD348" i="4"/>
  <c r="AE348" i="4" s="1"/>
  <c r="AK349" i="4" l="1"/>
  <c r="AH348" i="4"/>
  <c r="D349" i="4" s="1"/>
  <c r="L349" i="4" s="1"/>
  <c r="U349" i="4" s="1"/>
  <c r="V349" i="4" s="1"/>
  <c r="B349" i="4"/>
  <c r="AL349" i="4"/>
  <c r="O350" i="4"/>
  <c r="M349" i="4" l="1"/>
  <c r="P349" i="4" s="1"/>
  <c r="Y349" i="4"/>
  <c r="I349" i="4"/>
  <c r="W349" i="4"/>
  <c r="R349" i="4"/>
  <c r="E349" i="4"/>
  <c r="Z349" i="4"/>
  <c r="F349" i="4" l="1"/>
  <c r="X349" i="4" s="1"/>
  <c r="AA349" i="4" s="1"/>
  <c r="AB349" i="4" s="1"/>
  <c r="N349" i="4"/>
  <c r="G349" i="4" l="1"/>
  <c r="Q349" i="4"/>
  <c r="S349" i="4" s="1"/>
  <c r="H350" i="4"/>
  <c r="AC349" i="4"/>
  <c r="K350" i="4" l="1"/>
  <c r="AD349" i="4"/>
  <c r="AE349" i="4" s="1"/>
  <c r="AI349" i="4"/>
  <c r="AJ349" i="4" s="1"/>
  <c r="AG349" i="4"/>
  <c r="C350" i="4" s="1"/>
  <c r="AF349" i="4"/>
  <c r="B350" i="4" s="1"/>
  <c r="T349" i="4"/>
  <c r="O351" i="4"/>
  <c r="AL350" i="4" l="1"/>
  <c r="AK350" i="4"/>
  <c r="AH349" i="4"/>
  <c r="D350" i="4" s="1"/>
  <c r="L350" i="4" s="1"/>
  <c r="U350" i="4" s="1"/>
  <c r="V350" i="4" s="1"/>
  <c r="W350" i="4" s="1"/>
  <c r="I350" i="4"/>
  <c r="E350" i="4"/>
  <c r="F350" i="4" l="1"/>
  <c r="X350" i="4" s="1"/>
  <c r="Y350" i="4"/>
  <c r="M350" i="4"/>
  <c r="N350" i="4" s="1"/>
  <c r="Z350" i="4"/>
  <c r="G350" i="4" l="1"/>
  <c r="AA350" i="4"/>
  <c r="AB350" i="4" s="1"/>
  <c r="Q350" i="4"/>
  <c r="P350" i="4"/>
  <c r="R350" i="4"/>
  <c r="S350" i="4" l="1"/>
  <c r="H351" i="4"/>
  <c r="AC350" i="4"/>
  <c r="AI350" i="4" l="1"/>
  <c r="AJ350" i="4" s="1"/>
  <c r="AF350" i="4"/>
  <c r="B351" i="4" s="1"/>
  <c r="AD350" i="4"/>
  <c r="AE350" i="4" s="1"/>
  <c r="AG350" i="4"/>
  <c r="C351" i="4" s="1"/>
  <c r="K351" i="4"/>
  <c r="T350" i="4"/>
  <c r="O352" i="4"/>
  <c r="AK351" i="4" l="1"/>
  <c r="AH350" i="4"/>
  <c r="D351" i="4" s="1"/>
  <c r="L351" i="4" s="1"/>
  <c r="U351" i="4" s="1"/>
  <c r="V351" i="4" s="1"/>
  <c r="W351" i="4" s="1"/>
  <c r="I351" i="4"/>
  <c r="AL351" i="4"/>
  <c r="E351" i="4"/>
  <c r="F351" i="4" l="1"/>
  <c r="X351" i="4" s="1"/>
  <c r="Y351" i="4"/>
  <c r="M351" i="4"/>
  <c r="P351" i="4" s="1"/>
  <c r="R351" i="4"/>
  <c r="Z351" i="4"/>
  <c r="N351" i="4" l="1"/>
  <c r="G351" i="4" s="1"/>
  <c r="AA351" i="4"/>
  <c r="AB351" i="4" s="1"/>
  <c r="Q351" i="4" l="1"/>
  <c r="S351" i="4" s="1"/>
  <c r="AC351" i="4"/>
  <c r="H352" i="4"/>
  <c r="AF351" i="4" l="1"/>
  <c r="B352" i="4" s="1"/>
  <c r="AI351" i="4"/>
  <c r="AJ351" i="4" s="1"/>
  <c r="AD351" i="4"/>
  <c r="AE351" i="4" s="1"/>
  <c r="AG351" i="4"/>
  <c r="C352" i="4" s="1"/>
  <c r="K352" i="4"/>
  <c r="T351" i="4"/>
  <c r="O353" i="4"/>
  <c r="AL352" i="4" l="1"/>
  <c r="AK352" i="4"/>
  <c r="AH351" i="4"/>
  <c r="D352" i="4" s="1"/>
  <c r="L352" i="4" s="1"/>
  <c r="U352" i="4" s="1"/>
  <c r="V352" i="4" s="1"/>
  <c r="I352" i="4"/>
  <c r="E352" i="4"/>
  <c r="F352" i="4" l="1"/>
  <c r="Y352" i="4"/>
  <c r="W352" i="4"/>
  <c r="M352" i="4"/>
  <c r="Z352" i="4"/>
  <c r="X352" i="4" l="1"/>
  <c r="AA352" i="4" s="1"/>
  <c r="AB352" i="4" s="1"/>
  <c r="P352" i="4"/>
  <c r="N352" i="4"/>
  <c r="R352" i="4"/>
  <c r="G352" i="4" l="1"/>
  <c r="Q352" i="4"/>
  <c r="S352" i="4" s="1"/>
  <c r="AC352" i="4"/>
  <c r="H353" i="4"/>
  <c r="K353" i="4" l="1"/>
  <c r="AD352" i="4"/>
  <c r="AE352" i="4" s="1"/>
  <c r="AI352" i="4"/>
  <c r="AJ352" i="4" s="1"/>
  <c r="AF352" i="4"/>
  <c r="AG352" i="4"/>
  <c r="C353" i="4" s="1"/>
  <c r="T352" i="4"/>
  <c r="AH352" i="4" l="1"/>
  <c r="D353" i="4" s="1"/>
  <c r="L353" i="4" s="1"/>
  <c r="U353" i="4" s="1"/>
  <c r="V353" i="4" s="1"/>
  <c r="AL353" i="4"/>
  <c r="AK353" i="4"/>
  <c r="B353" i="4"/>
  <c r="O354" i="4"/>
  <c r="M353" i="4" l="1"/>
  <c r="N353" i="4" s="1"/>
  <c r="W353" i="4"/>
  <c r="Y353" i="4"/>
  <c r="I353" i="4"/>
  <c r="E353" i="4"/>
  <c r="Z353" i="4"/>
  <c r="F353" i="4" l="1"/>
  <c r="G353" i="4" s="1"/>
  <c r="P353" i="4"/>
  <c r="Q353" i="4"/>
  <c r="R353" i="4"/>
  <c r="X353" i="4" l="1"/>
  <c r="AA353" i="4" s="1"/>
  <c r="AB353" i="4" s="1"/>
  <c r="S353" i="4"/>
  <c r="T353" i="4" s="1"/>
  <c r="AC353" i="4"/>
  <c r="H354" i="4"/>
  <c r="K354" i="4" l="1"/>
  <c r="AI353" i="4"/>
  <c r="AJ353" i="4" s="1"/>
  <c r="AG353" i="4"/>
  <c r="C354" i="4" s="1"/>
  <c r="AF353" i="4"/>
  <c r="B354" i="4" s="1"/>
  <c r="AD353" i="4"/>
  <c r="AE353" i="4" s="1"/>
  <c r="O355" i="4"/>
  <c r="AL354" i="4" l="1"/>
  <c r="AH353" i="4"/>
  <c r="D354" i="4" s="1"/>
  <c r="L354" i="4" s="1"/>
  <c r="U354" i="4" s="1"/>
  <c r="V354" i="4" s="1"/>
  <c r="AK354" i="4"/>
  <c r="I354" i="4"/>
  <c r="E354" i="4"/>
  <c r="F354" i="4" l="1"/>
  <c r="M354" i="4"/>
  <c r="Y354" i="4"/>
  <c r="W354" i="4"/>
  <c r="Z354" i="4"/>
  <c r="X354" i="4" l="1"/>
  <c r="AA354" i="4" s="1"/>
  <c r="AB354" i="4" s="1"/>
  <c r="N354" i="4"/>
  <c r="G354" i="4" s="1"/>
  <c r="P354" i="4"/>
  <c r="R354" i="4"/>
  <c r="Q354" i="4" l="1"/>
  <c r="S354" i="4" s="1"/>
  <c r="AC354" i="4"/>
  <c r="H355" i="4"/>
  <c r="K355" i="4" l="1"/>
  <c r="AF354" i="4"/>
  <c r="AD354" i="4"/>
  <c r="AE354" i="4" s="1"/>
  <c r="AI354" i="4"/>
  <c r="AJ354" i="4" s="1"/>
  <c r="AG354" i="4"/>
  <c r="C355" i="4" s="1"/>
  <c r="T354" i="4"/>
  <c r="B355" i="4" l="1"/>
  <c r="AH354" i="4"/>
  <c r="D355" i="4" s="1"/>
  <c r="L355" i="4" s="1"/>
  <c r="U355" i="4" s="1"/>
  <c r="V355" i="4" s="1"/>
  <c r="AK355" i="4"/>
  <c r="AL355" i="4"/>
  <c r="O356" i="4"/>
  <c r="Y355" i="4" l="1"/>
  <c r="I355" i="4"/>
  <c r="M355" i="4"/>
  <c r="P355" i="4" s="1"/>
  <c r="W355" i="4"/>
  <c r="R355" i="4"/>
  <c r="Z355" i="4"/>
  <c r="E355" i="4"/>
  <c r="F355" i="4" l="1"/>
  <c r="X355" i="4" s="1"/>
  <c r="AA355" i="4" s="1"/>
  <c r="AB355" i="4" s="1"/>
  <c r="N355" i="4"/>
  <c r="G355" i="4" l="1"/>
  <c r="Q355" i="4"/>
  <c r="S355" i="4" s="1"/>
  <c r="AC355" i="4"/>
  <c r="H356" i="4"/>
  <c r="AI355" i="4" l="1"/>
  <c r="AJ355" i="4" s="1"/>
  <c r="AF355" i="4"/>
  <c r="AD355" i="4"/>
  <c r="AE355" i="4" s="1"/>
  <c r="AG355" i="4"/>
  <c r="C356" i="4" s="1"/>
  <c r="K356" i="4"/>
  <c r="T355" i="4"/>
  <c r="AL356" i="4" l="1"/>
  <c r="AH355" i="4"/>
  <c r="D356" i="4" s="1"/>
  <c r="L356" i="4" s="1"/>
  <c r="U356" i="4" s="1"/>
  <c r="V356" i="4" s="1"/>
  <c r="B356" i="4"/>
  <c r="I356" i="4" s="1"/>
  <c r="AK356" i="4"/>
  <c r="E356" i="4"/>
  <c r="O357" i="4"/>
  <c r="F356" i="4" l="1"/>
  <c r="Y356" i="4"/>
  <c r="W356" i="4"/>
  <c r="M356" i="4"/>
  <c r="N356" i="4" s="1"/>
  <c r="Q356" i="4" s="1"/>
  <c r="Z356" i="4"/>
  <c r="X356" i="4" l="1"/>
  <c r="AA356" i="4" s="1"/>
  <c r="AB356" i="4" s="1"/>
  <c r="P356" i="4"/>
  <c r="G356" i="4"/>
  <c r="R356" i="4"/>
  <c r="S356" i="4" l="1"/>
  <c r="T356" i="4" s="1"/>
  <c r="AC356" i="4"/>
  <c r="H357" i="4"/>
  <c r="AF356" i="4" l="1"/>
  <c r="B357" i="4" s="1"/>
  <c r="AD356" i="4"/>
  <c r="AE356" i="4" s="1"/>
  <c r="AI356" i="4"/>
  <c r="AJ356" i="4" s="1"/>
  <c r="AG356" i="4"/>
  <c r="C357" i="4" s="1"/>
  <c r="K357" i="4"/>
  <c r="O358" i="4"/>
  <c r="AH356" i="4" l="1"/>
  <c r="D357" i="4" s="1"/>
  <c r="L357" i="4" s="1"/>
  <c r="U357" i="4" s="1"/>
  <c r="V357" i="4" s="1"/>
  <c r="AK357" i="4"/>
  <c r="AL357" i="4"/>
  <c r="I357" i="4"/>
  <c r="E357" i="4"/>
  <c r="F357" i="4" l="1"/>
  <c r="M357" i="4"/>
  <c r="P357" i="4" s="1"/>
  <c r="W357" i="4"/>
  <c r="Y357" i="4"/>
  <c r="Z357" i="4"/>
  <c r="R357" i="4"/>
  <c r="X357" i="4" l="1"/>
  <c r="AA357" i="4" s="1"/>
  <c r="AB357" i="4" s="1"/>
  <c r="N357" i="4"/>
  <c r="Q357" i="4" s="1"/>
  <c r="S357" i="4" s="1"/>
  <c r="T357" i="4" s="1"/>
  <c r="AC357" i="4"/>
  <c r="H358" i="4"/>
  <c r="G357" i="4" l="1"/>
  <c r="AG357" i="4"/>
  <c r="C358" i="4" s="1"/>
  <c r="AI357" i="4"/>
  <c r="AJ357" i="4" s="1"/>
  <c r="AD357" i="4"/>
  <c r="AE357" i="4" s="1"/>
  <c r="AF357" i="4"/>
  <c r="K358" i="4"/>
  <c r="AK358" i="4" l="1"/>
  <c r="AL358" i="4"/>
  <c r="B358" i="4"/>
  <c r="AH357" i="4"/>
  <c r="D358" i="4" s="1"/>
  <c r="O359" i="4"/>
  <c r="I358" i="4" l="1"/>
  <c r="L358" i="4"/>
  <c r="U358" i="4" s="1"/>
  <c r="V358" i="4" s="1"/>
  <c r="E358" i="4"/>
  <c r="F358" i="4" l="1"/>
  <c r="W358" i="4"/>
  <c r="Y358" i="4"/>
  <c r="M358" i="4"/>
  <c r="Z358" i="4"/>
  <c r="X358" i="4" l="1"/>
  <c r="AA358" i="4" s="1"/>
  <c r="AB358" i="4" s="1"/>
  <c r="P358" i="4"/>
  <c r="N358" i="4"/>
  <c r="R358" i="4"/>
  <c r="Q358" i="4" l="1"/>
  <c r="S358" i="4" s="1"/>
  <c r="G358" i="4"/>
  <c r="AC358" i="4"/>
  <c r="H359" i="4"/>
  <c r="K359" i="4" l="1"/>
  <c r="AI358" i="4"/>
  <c r="AJ358" i="4" s="1"/>
  <c r="AD358" i="4"/>
  <c r="AE358" i="4" s="1"/>
  <c r="AG358" i="4"/>
  <c r="C359" i="4" s="1"/>
  <c r="AF358" i="4"/>
  <c r="T358" i="4"/>
  <c r="AK359" i="4" l="1"/>
  <c r="B359" i="4"/>
  <c r="AH358" i="4"/>
  <c r="D359" i="4" s="1"/>
  <c r="AL359" i="4"/>
  <c r="O360" i="4"/>
  <c r="L359" i="4" l="1"/>
  <c r="U359" i="4" s="1"/>
  <c r="V359" i="4" s="1"/>
  <c r="I359" i="4"/>
  <c r="E359" i="4"/>
  <c r="F359" i="4" l="1"/>
  <c r="W359" i="4"/>
  <c r="Y359" i="4"/>
  <c r="M359" i="4"/>
  <c r="Z359" i="4"/>
  <c r="X359" i="4" l="1"/>
  <c r="AA359" i="4" s="1"/>
  <c r="AB359" i="4" s="1"/>
  <c r="N359" i="4"/>
  <c r="P359" i="4"/>
  <c r="R359" i="4"/>
  <c r="G359" i="4" l="1"/>
  <c r="Q359" i="4"/>
  <c r="S359" i="4" s="1"/>
  <c r="T359" i="4" s="1"/>
  <c r="H360" i="4"/>
  <c r="AC359" i="4"/>
  <c r="K360" i="4" l="1"/>
  <c r="AI359" i="4"/>
  <c r="AJ359" i="4" s="1"/>
  <c r="AD359" i="4"/>
  <c r="AE359" i="4" s="1"/>
  <c r="AG359" i="4"/>
  <c r="C360" i="4" s="1"/>
  <c r="AF359" i="4"/>
  <c r="AH359" i="4" l="1"/>
  <c r="D360" i="4" s="1"/>
  <c r="L360" i="4" s="1"/>
  <c r="U360" i="4" s="1"/>
  <c r="V360" i="4" s="1"/>
  <c r="B360" i="4"/>
  <c r="AL360" i="4"/>
  <c r="AK360" i="4"/>
  <c r="O361" i="4"/>
  <c r="Y360" i="4" l="1"/>
  <c r="W360" i="4"/>
  <c r="M360" i="4"/>
  <c r="N360" i="4" s="1"/>
  <c r="I360" i="4"/>
  <c r="E360" i="4"/>
  <c r="Z360" i="4"/>
  <c r="F360" i="4" l="1"/>
  <c r="G360" i="4" s="1"/>
  <c r="P360" i="4"/>
  <c r="Q360" i="4"/>
  <c r="R360" i="4"/>
  <c r="X360" i="4" l="1"/>
  <c r="AA360" i="4" s="1"/>
  <c r="AB360" i="4" s="1"/>
  <c r="S360" i="4"/>
  <c r="H361" i="4"/>
  <c r="AC360" i="4"/>
  <c r="AI360" i="4" l="1"/>
  <c r="AJ360" i="4" s="1"/>
  <c r="AD360" i="4"/>
  <c r="AE360" i="4" s="1"/>
  <c r="AF360" i="4"/>
  <c r="B361" i="4" s="1"/>
  <c r="AG360" i="4"/>
  <c r="C361" i="4" s="1"/>
  <c r="K361" i="4"/>
  <c r="T360" i="4"/>
  <c r="O362" i="4"/>
  <c r="AL361" i="4" l="1"/>
  <c r="AK361" i="4"/>
  <c r="AH360" i="4"/>
  <c r="D361" i="4" s="1"/>
  <c r="L361" i="4" s="1"/>
  <c r="U361" i="4" s="1"/>
  <c r="V361" i="4" s="1"/>
  <c r="I361" i="4"/>
  <c r="E361" i="4"/>
  <c r="F361" i="4" l="1"/>
  <c r="M361" i="4"/>
  <c r="Y361" i="4"/>
  <c r="W361" i="4"/>
  <c r="Z361" i="4"/>
  <c r="X361" i="4" l="1"/>
  <c r="AA361" i="4" s="1"/>
  <c r="AB361" i="4" s="1"/>
  <c r="N361" i="4"/>
  <c r="P361" i="4"/>
  <c r="R361" i="4"/>
  <c r="Q361" i="4" l="1"/>
  <c r="S361" i="4" s="1"/>
  <c r="G361" i="4"/>
  <c r="H362" i="4"/>
  <c r="AC361" i="4"/>
  <c r="K362" i="4" l="1"/>
  <c r="AD361" i="4"/>
  <c r="AE361" i="4" s="1"/>
  <c r="AI361" i="4"/>
  <c r="AJ361" i="4" s="1"/>
  <c r="AG361" i="4"/>
  <c r="C362" i="4" s="1"/>
  <c r="AF361" i="4"/>
  <c r="T361" i="4"/>
  <c r="AH361" i="4" l="1"/>
  <c r="D362" i="4" s="1"/>
  <c r="AK362" i="4"/>
  <c r="AL362" i="4"/>
  <c r="B362" i="4"/>
  <c r="O363" i="4"/>
  <c r="I362" i="4" l="1"/>
  <c r="L362" i="4"/>
  <c r="U362" i="4" s="1"/>
  <c r="V362" i="4" s="1"/>
  <c r="E362" i="4"/>
  <c r="F362" i="4" l="1"/>
  <c r="M362" i="4"/>
  <c r="N362" i="4" s="1"/>
  <c r="W362" i="4"/>
  <c r="Y362" i="4"/>
  <c r="Z362" i="4"/>
  <c r="X362" i="4" l="1"/>
  <c r="AA362" i="4" s="1"/>
  <c r="AB362" i="4" s="1"/>
  <c r="P362" i="4"/>
  <c r="Q362" i="4"/>
  <c r="G362" i="4"/>
  <c r="R362" i="4"/>
  <c r="S362" i="4" l="1"/>
  <c r="AC362" i="4"/>
  <c r="H363" i="4"/>
  <c r="K363" i="4" l="1"/>
  <c r="AG362" i="4"/>
  <c r="C363" i="4" s="1"/>
  <c r="AI362" i="4"/>
  <c r="AJ362" i="4" s="1"/>
  <c r="AF362" i="4"/>
  <c r="B363" i="4" s="1"/>
  <c r="AD362" i="4"/>
  <c r="AE362" i="4" s="1"/>
  <c r="T362" i="4"/>
  <c r="O364" i="4"/>
  <c r="AL363" i="4" l="1"/>
  <c r="AK363" i="4"/>
  <c r="AH362" i="4"/>
  <c r="D363" i="4" s="1"/>
  <c r="L363" i="4" s="1"/>
  <c r="U363" i="4" s="1"/>
  <c r="V363" i="4" s="1"/>
  <c r="Y363" i="4" s="1"/>
  <c r="I363" i="4"/>
  <c r="Z363" i="4"/>
  <c r="E363" i="4"/>
  <c r="F363" i="4" l="1"/>
  <c r="M363" i="4"/>
  <c r="P363" i="4" s="1"/>
  <c r="W363" i="4"/>
  <c r="R363" i="4"/>
  <c r="X363" i="4" l="1"/>
  <c r="AA363" i="4" s="1"/>
  <c r="AB363" i="4" s="1"/>
  <c r="N363" i="4"/>
  <c r="G363" i="4" s="1"/>
  <c r="Q363" i="4" l="1"/>
  <c r="S363" i="4" s="1"/>
  <c r="AC363" i="4"/>
  <c r="H364" i="4"/>
  <c r="AG363" i="4" l="1"/>
  <c r="C364" i="4" s="1"/>
  <c r="AI363" i="4"/>
  <c r="AJ363" i="4" s="1"/>
  <c r="AF363" i="4"/>
  <c r="B364" i="4" s="1"/>
  <c r="AD363" i="4"/>
  <c r="AE363" i="4" s="1"/>
  <c r="K364" i="4"/>
  <c r="T363" i="4"/>
  <c r="O365" i="4"/>
  <c r="AK364" i="4" l="1"/>
  <c r="AH363" i="4"/>
  <c r="D364" i="4" s="1"/>
  <c r="L364" i="4" s="1"/>
  <c r="U364" i="4" s="1"/>
  <c r="V364" i="4" s="1"/>
  <c r="AL364" i="4"/>
  <c r="I364" i="4"/>
  <c r="E364" i="4"/>
  <c r="F364" i="4" l="1"/>
  <c r="M364" i="4"/>
  <c r="N364" i="4" s="1"/>
  <c r="Q364" i="4" s="1"/>
  <c r="Y364" i="4"/>
  <c r="W364" i="4"/>
  <c r="Z364" i="4"/>
  <c r="X364" i="4" l="1"/>
  <c r="AA364" i="4" s="1"/>
  <c r="AB364" i="4" s="1"/>
  <c r="P364" i="4"/>
  <c r="G364" i="4"/>
  <c r="R364" i="4"/>
  <c r="S364" i="4" l="1"/>
  <c r="H365" i="4"/>
  <c r="AC364" i="4"/>
  <c r="K365" i="4" l="1"/>
  <c r="AG364" i="4"/>
  <c r="C365" i="4" s="1"/>
  <c r="AF364" i="4"/>
  <c r="B365" i="4" s="1"/>
  <c r="AD364" i="4"/>
  <c r="AE364" i="4" s="1"/>
  <c r="AI364" i="4"/>
  <c r="AJ364" i="4" s="1"/>
  <c r="T364" i="4"/>
  <c r="O366" i="4"/>
  <c r="AL365" i="4" l="1"/>
  <c r="I365" i="4"/>
  <c r="AH364" i="4"/>
  <c r="D365" i="4" s="1"/>
  <c r="L365" i="4" s="1"/>
  <c r="U365" i="4" s="1"/>
  <c r="V365" i="4" s="1"/>
  <c r="AK365" i="4"/>
  <c r="E365" i="4"/>
  <c r="F365" i="4" l="1"/>
  <c r="M365" i="4"/>
  <c r="P365" i="4" s="1"/>
  <c r="Y365" i="4"/>
  <c r="W365" i="4"/>
  <c r="Z365" i="4"/>
  <c r="R365" i="4"/>
  <c r="X365" i="4" l="1"/>
  <c r="AA365" i="4" s="1"/>
  <c r="AB365" i="4" s="1"/>
  <c r="N365" i="4"/>
  <c r="Q365" i="4" s="1"/>
  <c r="S365" i="4" s="1"/>
  <c r="H366" i="4"/>
  <c r="AC365" i="4"/>
  <c r="G365" i="4" l="1"/>
  <c r="AD365" i="4"/>
  <c r="AE365" i="4" s="1"/>
  <c r="AG365" i="4"/>
  <c r="C366" i="4" s="1"/>
  <c r="AI365" i="4"/>
  <c r="AJ365" i="4" s="1"/>
  <c r="AF365" i="4"/>
  <c r="K366" i="4"/>
  <c r="T365" i="4"/>
  <c r="AK366" i="4" l="1"/>
  <c r="AL366" i="4"/>
  <c r="B366" i="4"/>
  <c r="AH365" i="4"/>
  <c r="D366" i="4" s="1"/>
  <c r="O367" i="4"/>
  <c r="L366" i="4" l="1"/>
  <c r="U366" i="4" s="1"/>
  <c r="V366" i="4" s="1"/>
  <c r="I366" i="4"/>
  <c r="E366" i="4"/>
  <c r="F366" i="4" l="1"/>
  <c r="W366" i="4"/>
  <c r="Y366" i="4"/>
  <c r="M366" i="4"/>
  <c r="Z366" i="4"/>
  <c r="X366" i="4" l="1"/>
  <c r="AA366" i="4" s="1"/>
  <c r="AB366" i="4" s="1"/>
  <c r="P366" i="4"/>
  <c r="N366" i="4"/>
  <c r="Q366" i="4" s="1"/>
  <c r="R366" i="4"/>
  <c r="G366" i="4" l="1"/>
  <c r="S366" i="4"/>
  <c r="AC366" i="4"/>
  <c r="H367" i="4"/>
  <c r="K367" i="4" l="1"/>
  <c r="AG366" i="4"/>
  <c r="C367" i="4" s="1"/>
  <c r="AD366" i="4"/>
  <c r="AE366" i="4" s="1"/>
  <c r="AI366" i="4"/>
  <c r="AJ366" i="4" s="1"/>
  <c r="AF366" i="4"/>
  <c r="B367" i="4" s="1"/>
  <c r="T366" i="4"/>
  <c r="O368" i="4"/>
  <c r="I367" i="4" l="1"/>
  <c r="AH366" i="4"/>
  <c r="D367" i="4" s="1"/>
  <c r="AK367" i="4"/>
  <c r="AL367" i="4"/>
  <c r="E367" i="4"/>
  <c r="F367" i="4" l="1"/>
  <c r="L367" i="4"/>
  <c r="U367" i="4" s="1"/>
  <c r="V367" i="4" s="1"/>
  <c r="M367" i="4" l="1"/>
  <c r="P367" i="4" s="1"/>
  <c r="Y367" i="4"/>
  <c r="W367" i="4"/>
  <c r="X367" i="4" s="1"/>
  <c r="R367" i="4"/>
  <c r="Z367" i="4"/>
  <c r="N367" i="4" l="1"/>
  <c r="Q367" i="4" s="1"/>
  <c r="S367" i="4" s="1"/>
  <c r="T367" i="4" s="1"/>
  <c r="AA367" i="4"/>
  <c r="AB367" i="4" s="1"/>
  <c r="H368" i="4"/>
  <c r="AC367" i="4"/>
  <c r="G367" i="4" l="1"/>
  <c r="K368" i="4"/>
  <c r="AD367" i="4"/>
  <c r="AE367" i="4" s="1"/>
  <c r="AI367" i="4"/>
  <c r="AJ367" i="4" s="1"/>
  <c r="AF367" i="4"/>
  <c r="AG367" i="4"/>
  <c r="C368" i="4" s="1"/>
  <c r="AH367" i="4" l="1"/>
  <c r="D368" i="4" s="1"/>
  <c r="L368" i="4" s="1"/>
  <c r="U368" i="4" s="1"/>
  <c r="V368" i="4" s="1"/>
  <c r="AL368" i="4"/>
  <c r="B368" i="4"/>
  <c r="AK368" i="4"/>
  <c r="O369" i="4"/>
  <c r="M368" i="4" l="1"/>
  <c r="P368" i="4" s="1"/>
  <c r="Y368" i="4"/>
  <c r="I368" i="4"/>
  <c r="W368" i="4"/>
  <c r="E368" i="4"/>
  <c r="Z368" i="4"/>
  <c r="R368" i="4"/>
  <c r="F368" i="4" l="1"/>
  <c r="X368" i="4" s="1"/>
  <c r="AA368" i="4" s="1"/>
  <c r="AB368" i="4" s="1"/>
  <c r="N368" i="4"/>
  <c r="G368" i="4" l="1"/>
  <c r="Q368" i="4"/>
  <c r="S368" i="4" s="1"/>
  <c r="T368" i="4" s="1"/>
  <c r="H369" i="4"/>
  <c r="AC368" i="4"/>
  <c r="AG368" i="4" l="1"/>
  <c r="C369" i="4" s="1"/>
  <c r="AI368" i="4"/>
  <c r="AJ368" i="4" s="1"/>
  <c r="AF368" i="4"/>
  <c r="B369" i="4" s="1"/>
  <c r="AD368" i="4"/>
  <c r="AE368" i="4" s="1"/>
  <c r="K369" i="4"/>
  <c r="O370" i="4"/>
  <c r="AK369" i="4" l="1"/>
  <c r="AL369" i="4"/>
  <c r="AH368" i="4"/>
  <c r="D369" i="4" s="1"/>
  <c r="L369" i="4" s="1"/>
  <c r="U369" i="4" s="1"/>
  <c r="V369" i="4" s="1"/>
  <c r="I369" i="4"/>
  <c r="E369" i="4"/>
  <c r="F369" i="4" l="1"/>
  <c r="M369" i="4"/>
  <c r="Y369" i="4"/>
  <c r="W369" i="4"/>
  <c r="Z369" i="4"/>
  <c r="X369" i="4" l="1"/>
  <c r="AA369" i="4" s="1"/>
  <c r="AB369" i="4" s="1"/>
  <c r="P369" i="4"/>
  <c r="N369" i="4"/>
  <c r="R369" i="4"/>
  <c r="Q369" i="4" l="1"/>
  <c r="S369" i="4" s="1"/>
  <c r="G369" i="4"/>
  <c r="H370" i="4"/>
  <c r="AC369" i="4"/>
  <c r="K370" i="4" l="1"/>
  <c r="AI369" i="4"/>
  <c r="AJ369" i="4" s="1"/>
  <c r="AD369" i="4"/>
  <c r="AE369" i="4" s="1"/>
  <c r="AG369" i="4"/>
  <c r="C370" i="4" s="1"/>
  <c r="AF369" i="4"/>
  <c r="B370" i="4" s="1"/>
  <c r="T369" i="4"/>
  <c r="O371" i="4"/>
  <c r="I370" i="4" l="1"/>
  <c r="AK370" i="4"/>
  <c r="AH369" i="4"/>
  <c r="D370" i="4" s="1"/>
  <c r="AL370" i="4"/>
  <c r="E370" i="4"/>
  <c r="F370" i="4" l="1"/>
  <c r="L370" i="4"/>
  <c r="U370" i="4" s="1"/>
  <c r="V370" i="4" s="1"/>
  <c r="W370" i="4" l="1"/>
  <c r="X370" i="4" s="1"/>
  <c r="Y370" i="4"/>
  <c r="M370" i="4"/>
  <c r="Z370" i="4"/>
  <c r="AA370" i="4" l="1"/>
  <c r="AB370" i="4" s="1"/>
  <c r="N370" i="4"/>
  <c r="Q370" i="4" s="1"/>
  <c r="P370" i="4"/>
  <c r="R370" i="4"/>
  <c r="S370" i="4" l="1"/>
  <c r="G370" i="4"/>
  <c r="H371" i="4"/>
  <c r="AC370" i="4"/>
  <c r="K371" i="4" l="1"/>
  <c r="AI370" i="4"/>
  <c r="AJ370" i="4" s="1"/>
  <c r="AD370" i="4"/>
  <c r="AE370" i="4" s="1"/>
  <c r="AF370" i="4"/>
  <c r="AG370" i="4"/>
  <c r="C371" i="4" s="1"/>
  <c r="T370" i="4"/>
  <c r="B371" i="4" l="1"/>
  <c r="AH370" i="4"/>
  <c r="D371" i="4" s="1"/>
  <c r="AK371" i="4"/>
  <c r="AL371" i="4"/>
  <c r="O372" i="4"/>
  <c r="I371" i="4" l="1"/>
  <c r="L371" i="4"/>
  <c r="U371" i="4" s="1"/>
  <c r="V371" i="4" s="1"/>
  <c r="E371" i="4"/>
  <c r="F371" i="4" l="1"/>
  <c r="Y371" i="4"/>
  <c r="W371" i="4"/>
  <c r="M371" i="4"/>
  <c r="Z371" i="4"/>
  <c r="X371" i="4" l="1"/>
  <c r="AA371" i="4" s="1"/>
  <c r="AB371" i="4" s="1"/>
  <c r="N371" i="4"/>
  <c r="Q371" i="4" s="1"/>
  <c r="P371" i="4"/>
  <c r="R371" i="4"/>
  <c r="G371" i="4" l="1"/>
  <c r="S371" i="4"/>
  <c r="T371" i="4" s="1"/>
  <c r="AC371" i="4"/>
  <c r="H372" i="4"/>
  <c r="K372" i="4" l="1"/>
  <c r="AD371" i="4"/>
  <c r="AE371" i="4" s="1"/>
  <c r="AI371" i="4"/>
  <c r="AJ371" i="4" s="1"/>
  <c r="AG371" i="4"/>
  <c r="C372" i="4" s="1"/>
  <c r="AF371" i="4"/>
  <c r="AK372" i="4" l="1"/>
  <c r="AL372" i="4"/>
  <c r="B372" i="4"/>
  <c r="AH371" i="4"/>
  <c r="D372" i="4" s="1"/>
  <c r="O373" i="4"/>
  <c r="I372" i="4" l="1"/>
  <c r="L372" i="4"/>
  <c r="U372" i="4" s="1"/>
  <c r="V372" i="4" s="1"/>
  <c r="E372" i="4"/>
  <c r="F372" i="4" l="1"/>
  <c r="M372" i="4"/>
  <c r="P372" i="4" s="1"/>
  <c r="W372" i="4"/>
  <c r="Y372" i="4"/>
  <c r="Z372" i="4"/>
  <c r="R372" i="4"/>
  <c r="X372" i="4" l="1"/>
  <c r="AA372" i="4" s="1"/>
  <c r="AB372" i="4" s="1"/>
  <c r="N372" i="4"/>
  <c r="G372" i="4" s="1"/>
  <c r="Q372" i="4" l="1"/>
  <c r="S372" i="4" s="1"/>
  <c r="H373" i="4"/>
  <c r="AC372" i="4"/>
  <c r="K373" i="4" l="1"/>
  <c r="AG372" i="4"/>
  <c r="C373" i="4" s="1"/>
  <c r="AF372" i="4"/>
  <c r="B373" i="4" s="1"/>
  <c r="AI372" i="4"/>
  <c r="AJ372" i="4" s="1"/>
  <c r="AD372" i="4"/>
  <c r="AE372" i="4" s="1"/>
  <c r="T372" i="4"/>
  <c r="O374" i="4"/>
  <c r="AK373" i="4" l="1"/>
  <c r="I373" i="4"/>
  <c r="AH372" i="4"/>
  <c r="D373" i="4" s="1"/>
  <c r="L373" i="4" s="1"/>
  <c r="U373" i="4" s="1"/>
  <c r="V373" i="4" s="1"/>
  <c r="AL373" i="4"/>
  <c r="E373" i="4"/>
  <c r="F373" i="4" l="1"/>
  <c r="Y373" i="4"/>
  <c r="W373" i="4"/>
  <c r="M373" i="4"/>
  <c r="Z373" i="4"/>
  <c r="X373" i="4" l="1"/>
  <c r="AA373" i="4" s="1"/>
  <c r="AB373" i="4" s="1"/>
  <c r="N373" i="4"/>
  <c r="Q373" i="4" s="1"/>
  <c r="P373" i="4"/>
  <c r="R373" i="4"/>
  <c r="G373" i="4" l="1"/>
  <c r="S373" i="4"/>
  <c r="T373" i="4" s="1"/>
  <c r="AC373" i="4"/>
  <c r="H374" i="4"/>
  <c r="K374" i="4" l="1"/>
  <c r="AD373" i="4"/>
  <c r="AE373" i="4" s="1"/>
  <c r="AI373" i="4"/>
  <c r="AJ373" i="4" s="1"/>
  <c r="AF373" i="4"/>
  <c r="AG373" i="4"/>
  <c r="C374" i="4" s="1"/>
  <c r="AH373" i="4" l="1"/>
  <c r="D374" i="4" s="1"/>
  <c r="L374" i="4" s="1"/>
  <c r="U374" i="4" s="1"/>
  <c r="V374" i="4" s="1"/>
  <c r="AK374" i="4"/>
  <c r="B374" i="4"/>
  <c r="AL374" i="4"/>
  <c r="O375" i="4"/>
  <c r="M374" i="4" l="1"/>
  <c r="N374" i="4" s="1"/>
  <c r="W374" i="4"/>
  <c r="Y374" i="4"/>
  <c r="I374" i="4"/>
  <c r="Z374" i="4"/>
  <c r="E374" i="4"/>
  <c r="F374" i="4" l="1"/>
  <c r="X374" i="4" s="1"/>
  <c r="AA374" i="4" s="1"/>
  <c r="AB374" i="4" s="1"/>
  <c r="P374" i="4"/>
  <c r="Q374" i="4"/>
  <c r="R374" i="4"/>
  <c r="G374" i="4" l="1"/>
  <c r="S374" i="4"/>
  <c r="H375" i="4"/>
  <c r="AC374" i="4"/>
  <c r="K375" i="4" l="1"/>
  <c r="AG374" i="4"/>
  <c r="C375" i="4" s="1"/>
  <c r="AF374" i="4"/>
  <c r="AD374" i="4"/>
  <c r="AE374" i="4" s="1"/>
  <c r="AI374" i="4"/>
  <c r="AJ374" i="4" s="1"/>
  <c r="T374" i="4"/>
  <c r="AK375" i="4" l="1"/>
  <c r="AL375" i="4"/>
  <c r="AH374" i="4"/>
  <c r="D375" i="4" s="1"/>
  <c r="L375" i="4" s="1"/>
  <c r="U375" i="4" s="1"/>
  <c r="V375" i="4" s="1"/>
  <c r="B375" i="4"/>
  <c r="I375" i="4" s="1"/>
  <c r="O376" i="4"/>
  <c r="E375" i="4"/>
  <c r="F375" i="4" l="1"/>
  <c r="Y375" i="4"/>
  <c r="M375" i="4"/>
  <c r="W375" i="4"/>
  <c r="Z375" i="4"/>
  <c r="X375" i="4" l="1"/>
  <c r="AA375" i="4" s="1"/>
  <c r="AB375" i="4" s="1"/>
  <c r="N375" i="4"/>
  <c r="P375" i="4"/>
  <c r="R375" i="4"/>
  <c r="G375" i="4" l="1"/>
  <c r="Q375" i="4"/>
  <c r="S375" i="4" s="1"/>
  <c r="H376" i="4"/>
  <c r="AC375" i="4"/>
  <c r="K376" i="4" l="1"/>
  <c r="AG375" i="4"/>
  <c r="C376" i="4" s="1"/>
  <c r="AI375" i="4"/>
  <c r="AJ375" i="4" s="1"/>
  <c r="AD375" i="4"/>
  <c r="AE375" i="4" s="1"/>
  <c r="AF375" i="4"/>
  <c r="T375" i="4"/>
  <c r="AH375" i="4" l="1"/>
  <c r="D376" i="4" s="1"/>
  <c r="L376" i="4" s="1"/>
  <c r="U376" i="4" s="1"/>
  <c r="V376" i="4" s="1"/>
  <c r="AL376" i="4"/>
  <c r="AK376" i="4"/>
  <c r="B376" i="4"/>
  <c r="O377" i="4"/>
  <c r="Y376" i="4" l="1"/>
  <c r="M376" i="4"/>
  <c r="N376" i="4" s="1"/>
  <c r="I376" i="4"/>
  <c r="W376" i="4"/>
  <c r="E376" i="4"/>
  <c r="Z376" i="4"/>
  <c r="F376" i="4" l="1"/>
  <c r="X376" i="4" s="1"/>
  <c r="AA376" i="4" s="1"/>
  <c r="AB376" i="4" s="1"/>
  <c r="P376" i="4"/>
  <c r="Q376" i="4"/>
  <c r="R376" i="4"/>
  <c r="G376" i="4" l="1"/>
  <c r="S376" i="4"/>
  <c r="T376" i="4" s="1"/>
  <c r="H377" i="4"/>
  <c r="AC376" i="4"/>
  <c r="AG376" i="4" l="1"/>
  <c r="C377" i="4" s="1"/>
  <c r="AD376" i="4"/>
  <c r="AE376" i="4" s="1"/>
  <c r="AI376" i="4"/>
  <c r="AJ376" i="4" s="1"/>
  <c r="AF376" i="4"/>
  <c r="K377" i="4"/>
  <c r="AH376" i="4" l="1"/>
  <c r="D377" i="4" s="1"/>
  <c r="L377" i="4" s="1"/>
  <c r="U377" i="4" s="1"/>
  <c r="V377" i="4" s="1"/>
  <c r="AL377" i="4"/>
  <c r="B377" i="4"/>
  <c r="AK377" i="4"/>
  <c r="O378" i="4"/>
  <c r="W377" i="4" l="1"/>
  <c r="Y377" i="4"/>
  <c r="M377" i="4"/>
  <c r="P377" i="4" s="1"/>
  <c r="I377" i="4"/>
  <c r="E377" i="4"/>
  <c r="Z377" i="4"/>
  <c r="R377" i="4"/>
  <c r="F377" i="4" l="1"/>
  <c r="X377" i="4" s="1"/>
  <c r="AA377" i="4" s="1"/>
  <c r="AB377" i="4" s="1"/>
  <c r="N377" i="4"/>
  <c r="Q377" i="4" s="1"/>
  <c r="S377" i="4" s="1"/>
  <c r="AC377" i="4"/>
  <c r="H378" i="4"/>
  <c r="G377" i="4" l="1"/>
  <c r="K378" i="4"/>
  <c r="AD377" i="4"/>
  <c r="AE377" i="4" s="1"/>
  <c r="AG377" i="4"/>
  <c r="C378" i="4" s="1"/>
  <c r="AF377" i="4"/>
  <c r="B378" i="4" s="1"/>
  <c r="AI377" i="4"/>
  <c r="AJ377" i="4" s="1"/>
  <c r="T377" i="4"/>
  <c r="O379" i="4"/>
  <c r="AK378" i="4" l="1"/>
  <c r="AL378" i="4"/>
  <c r="AH377" i="4"/>
  <c r="D378" i="4" s="1"/>
  <c r="I378" i="4"/>
  <c r="E378" i="4"/>
  <c r="F378" i="4" l="1"/>
  <c r="L378" i="4"/>
  <c r="U378" i="4" s="1"/>
  <c r="V378" i="4" s="1"/>
  <c r="Y378" i="4" l="1"/>
  <c r="W378" i="4"/>
  <c r="X378" i="4" s="1"/>
  <c r="M378" i="4"/>
  <c r="Z378" i="4"/>
  <c r="AA378" i="4" l="1"/>
  <c r="AB378" i="4" s="1"/>
  <c r="N378" i="4"/>
  <c r="Q378" i="4" s="1"/>
  <c r="P378" i="4"/>
  <c r="R378" i="4"/>
  <c r="G378" i="4" l="1"/>
  <c r="S378" i="4"/>
  <c r="T378" i="4" s="1"/>
  <c r="AC378" i="4"/>
  <c r="H379" i="4"/>
  <c r="K379" i="4" l="1"/>
  <c r="AG378" i="4"/>
  <c r="C379" i="4" s="1"/>
  <c r="AI378" i="4"/>
  <c r="AJ378" i="4" s="1"/>
  <c r="AD378" i="4"/>
  <c r="AE378" i="4" s="1"/>
  <c r="AF378" i="4"/>
  <c r="AL379" i="4" l="1"/>
  <c r="AK379" i="4"/>
  <c r="B379" i="4"/>
  <c r="AH378" i="4"/>
  <c r="D379" i="4" s="1"/>
  <c r="O380" i="4"/>
  <c r="I379" i="4" l="1"/>
  <c r="L379" i="4"/>
  <c r="U379" i="4" s="1"/>
  <c r="V379" i="4" s="1"/>
  <c r="E379" i="4"/>
  <c r="F379" i="4" l="1"/>
  <c r="Y379" i="4"/>
  <c r="W379" i="4"/>
  <c r="M379" i="4"/>
  <c r="Z379" i="4"/>
  <c r="X379" i="4" l="1"/>
  <c r="AA379" i="4" s="1"/>
  <c r="AB379" i="4" s="1"/>
  <c r="P379" i="4"/>
  <c r="N379" i="4"/>
  <c r="R379" i="4"/>
  <c r="G379" i="4" l="1"/>
  <c r="Q379" i="4"/>
  <c r="S379" i="4" s="1"/>
  <c r="T379" i="4" s="1"/>
  <c r="AC379" i="4"/>
  <c r="H380" i="4"/>
  <c r="K380" i="4" l="1"/>
  <c r="AG379" i="4"/>
  <c r="C380" i="4" s="1"/>
  <c r="AD379" i="4"/>
  <c r="AE379" i="4" s="1"/>
  <c r="AF379" i="4"/>
  <c r="B380" i="4" s="1"/>
  <c r="AI379" i="4"/>
  <c r="AJ379" i="4" s="1"/>
  <c r="O381" i="4"/>
  <c r="I380" i="4" l="1"/>
  <c r="AH379" i="4"/>
  <c r="D380" i="4" s="1"/>
  <c r="AL380" i="4"/>
  <c r="AK380" i="4"/>
  <c r="E380" i="4"/>
  <c r="F380" i="4" l="1"/>
  <c r="L380" i="4"/>
  <c r="U380" i="4" s="1"/>
  <c r="V380" i="4" s="1"/>
  <c r="W380" i="4" l="1"/>
  <c r="X380" i="4" s="1"/>
  <c r="Y380" i="4"/>
  <c r="M380" i="4"/>
  <c r="Z380" i="4"/>
  <c r="P380" i="4" l="1"/>
  <c r="N380" i="4"/>
  <c r="AA380" i="4"/>
  <c r="AB380" i="4" s="1"/>
  <c r="R380" i="4"/>
  <c r="G380" i="4" l="1"/>
  <c r="Q380" i="4"/>
  <c r="S380" i="4" s="1"/>
  <c r="H381" i="4"/>
  <c r="AC380" i="4"/>
  <c r="K381" i="4" l="1"/>
  <c r="AG380" i="4"/>
  <c r="C381" i="4" s="1"/>
  <c r="AI380" i="4"/>
  <c r="AJ380" i="4" s="1"/>
  <c r="AF380" i="4"/>
  <c r="AD380" i="4"/>
  <c r="AE380" i="4" s="1"/>
  <c r="T380" i="4"/>
  <c r="AL381" i="4" l="1"/>
  <c r="AH380" i="4"/>
  <c r="D381" i="4" s="1"/>
  <c r="B381" i="4"/>
  <c r="AK381" i="4"/>
  <c r="O382" i="4"/>
  <c r="L381" i="4" l="1"/>
  <c r="U381" i="4" s="1"/>
  <c r="V381" i="4" s="1"/>
  <c r="I381" i="4"/>
  <c r="E381" i="4"/>
  <c r="F381" i="4" l="1"/>
  <c r="Y381" i="4"/>
  <c r="W381" i="4"/>
  <c r="M381" i="4"/>
  <c r="Z381" i="4"/>
  <c r="X381" i="4" l="1"/>
  <c r="AA381" i="4" s="1"/>
  <c r="AB381" i="4" s="1"/>
  <c r="N381" i="4"/>
  <c r="P381" i="4"/>
  <c r="R381" i="4"/>
  <c r="G381" i="4" l="1"/>
  <c r="Q381" i="4"/>
  <c r="S381" i="4" s="1"/>
  <c r="T381" i="4" s="1"/>
  <c r="H382" i="4"/>
  <c r="AC381" i="4"/>
  <c r="K382" i="4" l="1"/>
  <c r="AG381" i="4"/>
  <c r="C382" i="4" s="1"/>
  <c r="AD381" i="4"/>
  <c r="AE381" i="4" s="1"/>
  <c r="AI381" i="4"/>
  <c r="AJ381" i="4" s="1"/>
  <c r="AF381" i="4"/>
  <c r="B382" i="4" s="1"/>
  <c r="O383" i="4"/>
  <c r="AK382" i="4" l="1"/>
  <c r="I382" i="4"/>
  <c r="AH381" i="4"/>
  <c r="D382" i="4" s="1"/>
  <c r="AL382" i="4"/>
  <c r="E382" i="4"/>
  <c r="F382" i="4" l="1"/>
  <c r="L382" i="4"/>
  <c r="U382" i="4" s="1"/>
  <c r="V382" i="4" s="1"/>
  <c r="M382" i="4" l="1"/>
  <c r="Y382" i="4"/>
  <c r="W382" i="4"/>
  <c r="X382" i="4" s="1"/>
  <c r="Z382" i="4"/>
  <c r="N382" i="4" l="1"/>
  <c r="P382" i="4"/>
  <c r="AA382" i="4"/>
  <c r="AB382" i="4" s="1"/>
  <c r="R382" i="4"/>
  <c r="G382" i="4" l="1"/>
  <c r="Q382" i="4"/>
  <c r="S382" i="4" s="1"/>
  <c r="H383" i="4"/>
  <c r="AC382" i="4"/>
  <c r="K383" i="4" l="1"/>
  <c r="AD382" i="4"/>
  <c r="AE382" i="4" s="1"/>
  <c r="AI382" i="4"/>
  <c r="AJ382" i="4" s="1"/>
  <c r="AF382" i="4"/>
  <c r="AG382" i="4"/>
  <c r="C383" i="4" s="1"/>
  <c r="T382" i="4"/>
  <c r="AH382" i="4" l="1"/>
  <c r="D383" i="4" s="1"/>
  <c r="L383" i="4" s="1"/>
  <c r="U383" i="4" s="1"/>
  <c r="V383" i="4" s="1"/>
  <c r="AL383" i="4"/>
  <c r="B383" i="4"/>
  <c r="AK383" i="4"/>
  <c r="O384" i="4"/>
  <c r="M383" i="4" l="1"/>
  <c r="N383" i="4" s="1"/>
  <c r="W383" i="4"/>
  <c r="Y383" i="4"/>
  <c r="I383" i="4"/>
  <c r="E383" i="4"/>
  <c r="Z383" i="4"/>
  <c r="F383" i="4" l="1"/>
  <c r="G383" i="4" s="1"/>
  <c r="P383" i="4"/>
  <c r="Q383" i="4"/>
  <c r="R383" i="4"/>
  <c r="X383" i="4" l="1"/>
  <c r="AA383" i="4" s="1"/>
  <c r="AB383" i="4" s="1"/>
  <c r="S383" i="4"/>
  <c r="H384" i="4"/>
  <c r="AC383" i="4"/>
  <c r="AI383" i="4" l="1"/>
  <c r="AJ383" i="4" s="1"/>
  <c r="AG383" i="4"/>
  <c r="C384" i="4" s="1"/>
  <c r="AF383" i="4"/>
  <c r="B384" i="4" s="1"/>
  <c r="AD383" i="4"/>
  <c r="AE383" i="4" s="1"/>
  <c r="K384" i="4"/>
  <c r="T383" i="4"/>
  <c r="O385" i="4"/>
  <c r="AK384" i="4" l="1"/>
  <c r="AL384" i="4"/>
  <c r="AH383" i="4"/>
  <c r="D384" i="4" s="1"/>
  <c r="L384" i="4" s="1"/>
  <c r="U384" i="4" s="1"/>
  <c r="V384" i="4" s="1"/>
  <c r="I384" i="4"/>
  <c r="E384" i="4"/>
  <c r="F384" i="4" l="1"/>
  <c r="M384" i="4"/>
  <c r="N384" i="4" s="1"/>
  <c r="Y384" i="4"/>
  <c r="W384" i="4"/>
  <c r="Z384" i="4"/>
  <c r="X384" i="4" l="1"/>
  <c r="AA384" i="4" s="1"/>
  <c r="AB384" i="4" s="1"/>
  <c r="P384" i="4"/>
  <c r="G384" i="4"/>
  <c r="Q384" i="4"/>
  <c r="R384" i="4"/>
  <c r="S384" i="4" l="1"/>
  <c r="AC384" i="4"/>
  <c r="H385" i="4"/>
  <c r="AF384" i="4" l="1"/>
  <c r="B385" i="4" s="1"/>
  <c r="AD384" i="4"/>
  <c r="AE384" i="4" s="1"/>
  <c r="AG384" i="4"/>
  <c r="C385" i="4" s="1"/>
  <c r="AI384" i="4"/>
  <c r="AJ384" i="4" s="1"/>
  <c r="K385" i="4"/>
  <c r="T384" i="4"/>
  <c r="O386" i="4"/>
  <c r="AL385" i="4" l="1"/>
  <c r="AK385" i="4"/>
  <c r="AH384" i="4"/>
  <c r="D385" i="4" s="1"/>
  <c r="L385" i="4" s="1"/>
  <c r="U385" i="4" s="1"/>
  <c r="V385" i="4" s="1"/>
  <c r="I385" i="4"/>
  <c r="E385" i="4"/>
  <c r="F385" i="4" l="1"/>
  <c r="W385" i="4"/>
  <c r="Y385" i="4"/>
  <c r="M385" i="4"/>
  <c r="Z385" i="4"/>
  <c r="X385" i="4" l="1"/>
  <c r="AA385" i="4" s="1"/>
  <c r="AB385" i="4" s="1"/>
  <c r="P385" i="4"/>
  <c r="N385" i="4"/>
  <c r="R385" i="4"/>
  <c r="G385" i="4" l="1"/>
  <c r="Q385" i="4"/>
  <c r="S385" i="4" s="1"/>
  <c r="T385" i="4" s="1"/>
  <c r="H386" i="4"/>
  <c r="AC385" i="4"/>
  <c r="K386" i="4" l="1"/>
  <c r="AD385" i="4"/>
  <c r="AE385" i="4" s="1"/>
  <c r="AI385" i="4"/>
  <c r="AJ385" i="4" s="1"/>
  <c r="AF385" i="4"/>
  <c r="AG385" i="4"/>
  <c r="C386" i="4" s="1"/>
  <c r="AL386" i="4" l="1"/>
  <c r="AH385" i="4"/>
  <c r="D386" i="4" s="1"/>
  <c r="L386" i="4" s="1"/>
  <c r="U386" i="4" s="1"/>
  <c r="V386" i="4" s="1"/>
  <c r="AK386" i="4"/>
  <c r="B386" i="4"/>
  <c r="O387" i="4"/>
  <c r="M386" i="4" l="1"/>
  <c r="N386" i="4" s="1"/>
  <c r="W386" i="4"/>
  <c r="Y386" i="4"/>
  <c r="I386" i="4"/>
  <c r="Z386" i="4"/>
  <c r="E386" i="4"/>
  <c r="F386" i="4" l="1"/>
  <c r="X386" i="4" s="1"/>
  <c r="AA386" i="4" s="1"/>
  <c r="AB386" i="4" s="1"/>
  <c r="P386" i="4"/>
  <c r="Q386" i="4"/>
  <c r="R386" i="4"/>
  <c r="G386" i="4" l="1"/>
  <c r="S386" i="4"/>
  <c r="AC386" i="4"/>
  <c r="H387" i="4"/>
  <c r="K387" i="4" l="1"/>
  <c r="AI386" i="4"/>
  <c r="AJ386" i="4" s="1"/>
  <c r="AF386" i="4"/>
  <c r="B387" i="4" s="1"/>
  <c r="AD386" i="4"/>
  <c r="AE386" i="4" s="1"/>
  <c r="AG386" i="4"/>
  <c r="C387" i="4" s="1"/>
  <c r="T386" i="4"/>
  <c r="O388" i="4"/>
  <c r="I387" i="4" l="1"/>
  <c r="AL387" i="4"/>
  <c r="AK387" i="4"/>
  <c r="AH386" i="4"/>
  <c r="D387" i="4" s="1"/>
  <c r="L387" i="4" s="1"/>
  <c r="U387" i="4" s="1"/>
  <c r="V387" i="4" s="1"/>
  <c r="E387" i="4"/>
  <c r="F387" i="4" l="1"/>
  <c r="W387" i="4"/>
  <c r="Y387" i="4"/>
  <c r="M387" i="4"/>
  <c r="Z387" i="4"/>
  <c r="X387" i="4" l="1"/>
  <c r="AA387" i="4" s="1"/>
  <c r="AB387" i="4" s="1"/>
  <c r="N387" i="4"/>
  <c r="P387" i="4"/>
  <c r="R387" i="4"/>
  <c r="Q387" i="4" l="1"/>
  <c r="S387" i="4" s="1"/>
  <c r="G387" i="4"/>
  <c r="AC387" i="4"/>
  <c r="H388" i="4"/>
  <c r="K388" i="4" l="1"/>
  <c r="AG387" i="4"/>
  <c r="C388" i="4" s="1"/>
  <c r="AD387" i="4"/>
  <c r="AE387" i="4" s="1"/>
  <c r="AI387" i="4"/>
  <c r="AJ387" i="4" s="1"/>
  <c r="AF387" i="4"/>
  <c r="T387" i="4"/>
  <c r="AL388" i="4" l="1"/>
  <c r="AH387" i="4"/>
  <c r="D388" i="4" s="1"/>
  <c r="B388" i="4"/>
  <c r="AK388" i="4"/>
  <c r="O389" i="4"/>
  <c r="I388" i="4" l="1"/>
  <c r="L388" i="4"/>
  <c r="U388" i="4" s="1"/>
  <c r="V388" i="4" s="1"/>
  <c r="E388" i="4"/>
  <c r="F388" i="4" l="1"/>
  <c r="W388" i="4"/>
  <c r="Y388" i="4"/>
  <c r="M388" i="4"/>
  <c r="Z388" i="4"/>
  <c r="X388" i="4" l="1"/>
  <c r="AA388" i="4" s="1"/>
  <c r="AB388" i="4" s="1"/>
  <c r="P388" i="4"/>
  <c r="N388" i="4"/>
  <c r="R388" i="4"/>
  <c r="G388" i="4" l="1"/>
  <c r="Q388" i="4"/>
  <c r="S388" i="4" s="1"/>
  <c r="T388" i="4" s="1"/>
  <c r="H389" i="4"/>
  <c r="AC388" i="4"/>
  <c r="K389" i="4" l="1"/>
  <c r="AD388" i="4"/>
  <c r="AE388" i="4" s="1"/>
  <c r="AG388" i="4"/>
  <c r="C389" i="4" s="1"/>
  <c r="AI388" i="4"/>
  <c r="AJ388" i="4" s="1"/>
  <c r="AF388" i="4"/>
  <c r="B389" i="4" s="1"/>
  <c r="O390" i="4"/>
  <c r="AH388" i="4" l="1"/>
  <c r="D389" i="4" s="1"/>
  <c r="I389" i="4"/>
  <c r="AK389" i="4"/>
  <c r="AL389" i="4"/>
  <c r="E389" i="4"/>
  <c r="F389" i="4" l="1"/>
  <c r="L389" i="4"/>
  <c r="U389" i="4" s="1"/>
  <c r="V389" i="4" s="1"/>
  <c r="Y389" i="4" l="1"/>
  <c r="W389" i="4"/>
  <c r="X389" i="4" s="1"/>
  <c r="M389" i="4"/>
  <c r="Z389" i="4"/>
  <c r="P389" i="4" l="1"/>
  <c r="N389" i="4"/>
  <c r="AA389" i="4"/>
  <c r="AB389" i="4" s="1"/>
  <c r="R389" i="4"/>
  <c r="G389" i="4" l="1"/>
  <c r="Q389" i="4"/>
  <c r="S389" i="4" s="1"/>
  <c r="T389" i="4" s="1"/>
  <c r="H390" i="4"/>
  <c r="AC389" i="4"/>
  <c r="K390" i="4" l="1"/>
  <c r="AD389" i="4"/>
  <c r="AE389" i="4" s="1"/>
  <c r="AI389" i="4"/>
  <c r="AJ389" i="4" s="1"/>
  <c r="AG389" i="4"/>
  <c r="C390" i="4" s="1"/>
  <c r="AF389" i="4"/>
  <c r="B390" i="4" s="1"/>
  <c r="O391" i="4"/>
  <c r="AK390" i="4" l="1"/>
  <c r="I390" i="4"/>
  <c r="AH389" i="4"/>
  <c r="D390" i="4" s="1"/>
  <c r="AL390" i="4"/>
  <c r="E390" i="4"/>
  <c r="F390" i="4" l="1"/>
  <c r="L390" i="4"/>
  <c r="U390" i="4" s="1"/>
  <c r="V390" i="4" s="1"/>
  <c r="M390" i="4" l="1"/>
  <c r="Y390" i="4"/>
  <c r="W390" i="4"/>
  <c r="X390" i="4" s="1"/>
  <c r="Z390" i="4"/>
  <c r="N390" i="4" l="1"/>
  <c r="Q390" i="4" s="1"/>
  <c r="P390" i="4"/>
  <c r="AA390" i="4"/>
  <c r="AB390" i="4" s="1"/>
  <c r="R390" i="4"/>
  <c r="S390" i="4" l="1"/>
  <c r="G390" i="4"/>
  <c r="H391" i="4"/>
  <c r="AC390" i="4"/>
  <c r="K391" i="4" l="1"/>
  <c r="AI390" i="4"/>
  <c r="AJ390" i="4" s="1"/>
  <c r="AD390" i="4"/>
  <c r="AE390" i="4" s="1"/>
  <c r="AF390" i="4"/>
  <c r="AG390" i="4"/>
  <c r="C391" i="4" s="1"/>
  <c r="T390" i="4"/>
  <c r="AL391" i="4" l="1"/>
  <c r="AK391" i="4"/>
  <c r="B391" i="4"/>
  <c r="AH390" i="4"/>
  <c r="D391" i="4" s="1"/>
  <c r="O392" i="4"/>
  <c r="L391" i="4" l="1"/>
  <c r="U391" i="4" s="1"/>
  <c r="V391" i="4" s="1"/>
  <c r="I391" i="4"/>
  <c r="E391" i="4"/>
  <c r="F391" i="4" l="1"/>
  <c r="Y391" i="4"/>
  <c r="W391" i="4"/>
  <c r="M391" i="4"/>
  <c r="Z391" i="4"/>
  <c r="X391" i="4" l="1"/>
  <c r="AA391" i="4" s="1"/>
  <c r="AB391" i="4" s="1"/>
  <c r="P391" i="4"/>
  <c r="N391" i="4"/>
  <c r="R391" i="4"/>
  <c r="G391" i="4" l="1"/>
  <c r="Q391" i="4"/>
  <c r="S391" i="4" s="1"/>
  <c r="T391" i="4" s="1"/>
  <c r="AC391" i="4"/>
  <c r="H392" i="4"/>
  <c r="K392" i="4" l="1"/>
  <c r="AD391" i="4"/>
  <c r="AE391" i="4" s="1"/>
  <c r="AI391" i="4"/>
  <c r="AJ391" i="4" s="1"/>
  <c r="AG391" i="4"/>
  <c r="C392" i="4" s="1"/>
  <c r="AF391" i="4"/>
  <c r="AK392" i="4" l="1"/>
  <c r="B392" i="4"/>
  <c r="AH391" i="4"/>
  <c r="D392" i="4" s="1"/>
  <c r="AL392" i="4"/>
  <c r="O393" i="4"/>
  <c r="I392" i="4" l="1"/>
  <c r="L392" i="4"/>
  <c r="U392" i="4" s="1"/>
  <c r="V392" i="4" s="1"/>
  <c r="E392" i="4"/>
  <c r="F392" i="4" l="1"/>
  <c r="M392" i="4"/>
  <c r="N392" i="4" s="1"/>
  <c r="Q392" i="4" s="1"/>
  <c r="W392" i="4"/>
  <c r="Y392" i="4"/>
  <c r="Z392" i="4"/>
  <c r="X392" i="4" l="1"/>
  <c r="AA392" i="4" s="1"/>
  <c r="AB392" i="4" s="1"/>
  <c r="P392" i="4"/>
  <c r="G392" i="4"/>
  <c r="R392" i="4"/>
  <c r="S392" i="4" l="1"/>
  <c r="H393" i="4"/>
  <c r="AC392" i="4"/>
  <c r="AG392" i="4" l="1"/>
  <c r="C393" i="4" s="1"/>
  <c r="AD392" i="4"/>
  <c r="AE392" i="4" s="1"/>
  <c r="AF392" i="4"/>
  <c r="B393" i="4" s="1"/>
  <c r="AI392" i="4"/>
  <c r="AJ392" i="4" s="1"/>
  <c r="K393" i="4"/>
  <c r="T392" i="4"/>
  <c r="O394" i="4"/>
  <c r="AK393" i="4" l="1"/>
  <c r="AL393" i="4"/>
  <c r="AH392" i="4"/>
  <c r="D393" i="4" s="1"/>
  <c r="L393" i="4" s="1"/>
  <c r="U393" i="4" s="1"/>
  <c r="V393" i="4" s="1"/>
  <c r="W393" i="4" s="1"/>
  <c r="I393" i="4"/>
  <c r="E393" i="4"/>
  <c r="F393" i="4" l="1"/>
  <c r="X393" i="4" s="1"/>
  <c r="M393" i="4"/>
  <c r="P393" i="4" s="1"/>
  <c r="Y393" i="4"/>
  <c r="R393" i="4"/>
  <c r="Z393" i="4"/>
  <c r="N393" i="4" l="1"/>
  <c r="Q393" i="4" s="1"/>
  <c r="S393" i="4" s="1"/>
  <c r="AA393" i="4"/>
  <c r="AB393" i="4" s="1"/>
  <c r="H394" i="4"/>
  <c r="AC393" i="4"/>
  <c r="T393" i="4" l="1"/>
  <c r="G393" i="4"/>
  <c r="AI393" i="4"/>
  <c r="AJ393" i="4" s="1"/>
  <c r="AF393" i="4"/>
  <c r="B394" i="4" s="1"/>
  <c r="AG393" i="4"/>
  <c r="C394" i="4" s="1"/>
  <c r="AD393" i="4"/>
  <c r="AE393" i="4" s="1"/>
  <c r="K394" i="4"/>
  <c r="O395" i="4"/>
  <c r="AK394" i="4" l="1"/>
  <c r="AH393" i="4"/>
  <c r="D394" i="4" s="1"/>
  <c r="L394" i="4" s="1"/>
  <c r="U394" i="4" s="1"/>
  <c r="V394" i="4" s="1"/>
  <c r="Y394" i="4" s="1"/>
  <c r="AL394" i="4"/>
  <c r="I394" i="4"/>
  <c r="Z394" i="4"/>
  <c r="E394" i="4"/>
  <c r="F394" i="4" l="1"/>
  <c r="W394" i="4"/>
  <c r="M394" i="4"/>
  <c r="X394" i="4" l="1"/>
  <c r="AA394" i="4" s="1"/>
  <c r="AB394" i="4" s="1"/>
  <c r="P394" i="4"/>
  <c r="N394" i="4"/>
  <c r="R394" i="4"/>
  <c r="G394" i="4" l="1"/>
  <c r="Q394" i="4"/>
  <c r="S394" i="4" s="1"/>
  <c r="AC394" i="4"/>
  <c r="H395" i="4"/>
  <c r="K395" i="4" l="1"/>
  <c r="AI394" i="4"/>
  <c r="AJ394" i="4" s="1"/>
  <c r="AD394" i="4"/>
  <c r="AE394" i="4" s="1"/>
  <c r="AG394" i="4"/>
  <c r="C395" i="4" s="1"/>
  <c r="AF394" i="4"/>
  <c r="T394" i="4"/>
  <c r="AH394" i="4" l="1"/>
  <c r="D395" i="4" s="1"/>
  <c r="L395" i="4" s="1"/>
  <c r="U395" i="4" s="1"/>
  <c r="V395" i="4" s="1"/>
  <c r="AK395" i="4"/>
  <c r="AL395" i="4"/>
  <c r="B395" i="4"/>
  <c r="O396" i="4"/>
  <c r="W395" i="4" l="1"/>
  <c r="Y395" i="4"/>
  <c r="M395" i="4"/>
  <c r="N395" i="4" s="1"/>
  <c r="I395" i="4"/>
  <c r="Z395" i="4"/>
  <c r="E395" i="4"/>
  <c r="F395" i="4" l="1"/>
  <c r="X395" i="4" s="1"/>
  <c r="AA395" i="4" s="1"/>
  <c r="AB395" i="4" s="1"/>
  <c r="Q395" i="4"/>
  <c r="P395" i="4"/>
  <c r="R395" i="4"/>
  <c r="G395" i="4" l="1"/>
  <c r="S395" i="4"/>
  <c r="T395" i="4" s="1"/>
  <c r="AC395" i="4"/>
  <c r="H396" i="4"/>
  <c r="K396" i="4" l="1"/>
  <c r="AG395" i="4"/>
  <c r="C396" i="4" s="1"/>
  <c r="AD395" i="4"/>
  <c r="AE395" i="4" s="1"/>
  <c r="AI395" i="4"/>
  <c r="AJ395" i="4" s="1"/>
  <c r="AF395" i="4"/>
  <c r="B396" i="4" s="1"/>
  <c r="O397" i="4"/>
  <c r="I396" i="4" l="1"/>
  <c r="AK396" i="4"/>
  <c r="AH395" i="4"/>
  <c r="D396" i="4" s="1"/>
  <c r="L396" i="4" s="1"/>
  <c r="U396" i="4" s="1"/>
  <c r="V396" i="4" s="1"/>
  <c r="Y396" i="4" s="1"/>
  <c r="AL396" i="4"/>
  <c r="E396" i="4"/>
  <c r="Z396" i="4"/>
  <c r="F396" i="4" l="1"/>
  <c r="W396" i="4"/>
  <c r="M396" i="4"/>
  <c r="P396" i="4" s="1"/>
  <c r="R396" i="4"/>
  <c r="X396" i="4" l="1"/>
  <c r="AA396" i="4" s="1"/>
  <c r="AB396" i="4" s="1"/>
  <c r="N396" i="4"/>
  <c r="Q396" i="4" l="1"/>
  <c r="S396" i="4" s="1"/>
  <c r="G396" i="4"/>
  <c r="H397" i="4"/>
  <c r="AC396" i="4"/>
  <c r="K397" i="4" l="1"/>
  <c r="AD396" i="4"/>
  <c r="AE396" i="4" s="1"/>
  <c r="AF396" i="4"/>
  <c r="B397" i="4" s="1"/>
  <c r="AI396" i="4"/>
  <c r="AJ396" i="4" s="1"/>
  <c r="AG396" i="4"/>
  <c r="C397" i="4" s="1"/>
  <c r="T396" i="4"/>
  <c r="O398" i="4"/>
  <c r="I397" i="4" l="1"/>
  <c r="AH396" i="4"/>
  <c r="D397" i="4" s="1"/>
  <c r="L397" i="4" s="1"/>
  <c r="U397" i="4" s="1"/>
  <c r="V397" i="4" s="1"/>
  <c r="Y397" i="4" s="1"/>
  <c r="AL397" i="4"/>
  <c r="AK397" i="4"/>
  <c r="E397" i="4"/>
  <c r="Z397" i="4"/>
  <c r="F397" i="4" l="1"/>
  <c r="W397" i="4"/>
  <c r="M397" i="4"/>
  <c r="N397" i="4" s="1"/>
  <c r="X397" i="4" l="1"/>
  <c r="AA397" i="4" s="1"/>
  <c r="AB397" i="4" s="1"/>
  <c r="G397" i="4"/>
  <c r="P397" i="4"/>
  <c r="Q397" i="4"/>
  <c r="R397" i="4"/>
  <c r="S397" i="4" l="1"/>
  <c r="T397" i="4" s="1"/>
  <c r="H398" i="4"/>
  <c r="AC397" i="4"/>
  <c r="AD397" i="4" l="1"/>
  <c r="AE397" i="4" s="1"/>
  <c r="AI397" i="4"/>
  <c r="AJ397" i="4" s="1"/>
  <c r="AF397" i="4"/>
  <c r="B398" i="4" s="1"/>
  <c r="AG397" i="4"/>
  <c r="C398" i="4" s="1"/>
  <c r="K398" i="4"/>
  <c r="O399" i="4"/>
  <c r="AK398" i="4" l="1"/>
  <c r="AL398" i="4"/>
  <c r="AH397" i="4"/>
  <c r="D398" i="4" s="1"/>
  <c r="L398" i="4" s="1"/>
  <c r="U398" i="4" s="1"/>
  <c r="V398" i="4" s="1"/>
  <c r="Y398" i="4" s="1"/>
  <c r="I398" i="4"/>
  <c r="Z398" i="4"/>
  <c r="E398" i="4"/>
  <c r="F398" i="4" l="1"/>
  <c r="W398" i="4"/>
  <c r="M398" i="4"/>
  <c r="N398" i="4" s="1"/>
  <c r="X398" i="4" l="1"/>
  <c r="AA398" i="4" s="1"/>
  <c r="AB398" i="4" s="1"/>
  <c r="G398" i="4"/>
  <c r="Q398" i="4"/>
  <c r="P398" i="4"/>
  <c r="R398" i="4"/>
  <c r="S398" i="4" l="1"/>
  <c r="T398" i="4" s="1"/>
  <c r="H399" i="4"/>
  <c r="AC398" i="4"/>
  <c r="AF398" i="4" l="1"/>
  <c r="B399" i="4" s="1"/>
  <c r="AI398" i="4"/>
  <c r="AJ398" i="4" s="1"/>
  <c r="AD398" i="4"/>
  <c r="AE398" i="4" s="1"/>
  <c r="AG398" i="4"/>
  <c r="C399" i="4" s="1"/>
  <c r="K399" i="4"/>
  <c r="O400" i="4"/>
  <c r="AL399" i="4" l="1"/>
  <c r="AK399" i="4"/>
  <c r="AH398" i="4"/>
  <c r="D399" i="4" s="1"/>
  <c r="L399" i="4" s="1"/>
  <c r="U399" i="4" s="1"/>
  <c r="V399" i="4" s="1"/>
  <c r="Y399" i="4" s="1"/>
  <c r="I399" i="4"/>
  <c r="Z399" i="4"/>
  <c r="E399" i="4"/>
  <c r="F399" i="4" l="1"/>
  <c r="M399" i="4"/>
  <c r="N399" i="4" s="1"/>
  <c r="W399" i="4"/>
  <c r="X399" i="4" l="1"/>
  <c r="AA399" i="4" s="1"/>
  <c r="AB399" i="4" s="1"/>
  <c r="G399" i="4"/>
  <c r="Q399" i="4"/>
  <c r="P399" i="4"/>
  <c r="R399" i="4"/>
  <c r="S399" i="4" l="1"/>
  <c r="T399" i="4" s="1"/>
  <c r="H400" i="4"/>
  <c r="AC399" i="4"/>
  <c r="AD399" i="4" l="1"/>
  <c r="AE399" i="4" s="1"/>
  <c r="AI399" i="4"/>
  <c r="AJ399" i="4" s="1"/>
  <c r="AG399" i="4"/>
  <c r="C400" i="4" s="1"/>
  <c r="AF399" i="4"/>
  <c r="B400" i="4" s="1"/>
  <c r="K400" i="4"/>
  <c r="O401" i="4"/>
  <c r="AK400" i="4" l="1"/>
  <c r="AL400" i="4"/>
  <c r="I400" i="4"/>
  <c r="AH399" i="4"/>
  <c r="D400" i="4" s="1"/>
  <c r="L400" i="4" s="1"/>
  <c r="U400" i="4" s="1"/>
  <c r="V400" i="4" s="1"/>
  <c r="W400" i="4" s="1"/>
  <c r="E400" i="4"/>
  <c r="F400" i="4" l="1"/>
  <c r="X400" i="4" s="1"/>
  <c r="M400" i="4"/>
  <c r="N400" i="4" s="1"/>
  <c r="Q400" i="4" s="1"/>
  <c r="Y400" i="4"/>
  <c r="Z400" i="4"/>
  <c r="G400" i="4" l="1"/>
  <c r="AA400" i="4"/>
  <c r="AB400" i="4" s="1"/>
  <c r="P400" i="4"/>
  <c r="R400" i="4"/>
  <c r="S400" i="4" l="1"/>
  <c r="H401" i="4"/>
  <c r="AC400" i="4"/>
  <c r="K401" i="4" l="1"/>
  <c r="AI400" i="4"/>
  <c r="AJ400" i="4" s="1"/>
  <c r="AF400" i="4"/>
  <c r="B401" i="4" s="1"/>
  <c r="AD400" i="4"/>
  <c r="AE400" i="4" s="1"/>
  <c r="AG400" i="4"/>
  <c r="C401" i="4" s="1"/>
  <c r="T400" i="4"/>
  <c r="O402" i="4"/>
  <c r="I401" i="4" l="1"/>
  <c r="AL401" i="4"/>
  <c r="AK401" i="4"/>
  <c r="AH400" i="4"/>
  <c r="D401" i="4" s="1"/>
  <c r="L401" i="4" s="1"/>
  <c r="U401" i="4" s="1"/>
  <c r="V401" i="4" s="1"/>
  <c r="W401" i="4" s="1"/>
  <c r="E401" i="4"/>
  <c r="F401" i="4" l="1"/>
  <c r="X401" i="4" s="1"/>
  <c r="M401" i="4"/>
  <c r="P401" i="4" s="1"/>
  <c r="Y401" i="4"/>
  <c r="R401" i="4"/>
  <c r="Z401" i="4"/>
  <c r="N401" i="4" l="1"/>
  <c r="Q401" i="4" s="1"/>
  <c r="S401" i="4" s="1"/>
  <c r="AA401" i="4"/>
  <c r="AB401" i="4" s="1"/>
  <c r="H402" i="4"/>
  <c r="AC401" i="4"/>
  <c r="G401" i="4" l="1"/>
  <c r="K402" i="4"/>
  <c r="AI401" i="4"/>
  <c r="AJ401" i="4" s="1"/>
  <c r="AD401" i="4"/>
  <c r="AE401" i="4" s="1"/>
  <c r="AG401" i="4"/>
  <c r="C402" i="4" s="1"/>
  <c r="AF401" i="4"/>
  <c r="T401" i="4"/>
  <c r="AL402" i="4" l="1"/>
  <c r="AH401" i="4"/>
  <c r="D402" i="4" s="1"/>
  <c r="L402" i="4" s="1"/>
  <c r="U402" i="4" s="1"/>
  <c r="V402" i="4" s="1"/>
  <c r="AK402" i="4"/>
  <c r="B402" i="4"/>
  <c r="O403" i="4"/>
  <c r="Y402" i="4" l="1"/>
  <c r="M402" i="4"/>
  <c r="N402" i="4" s="1"/>
  <c r="W402" i="4"/>
  <c r="I402" i="4"/>
  <c r="E402" i="4"/>
  <c r="Z402" i="4"/>
  <c r="F402" i="4" l="1"/>
  <c r="X402" i="4" s="1"/>
  <c r="AA402" i="4" s="1"/>
  <c r="AB402" i="4" s="1"/>
  <c r="P402" i="4"/>
  <c r="Q402" i="4"/>
  <c r="R402" i="4"/>
  <c r="G402" i="4" l="1"/>
  <c r="S402" i="4"/>
  <c r="H403" i="4"/>
  <c r="AC402" i="4"/>
  <c r="AF402" i="4" l="1"/>
  <c r="B403" i="4" s="1"/>
  <c r="AD402" i="4"/>
  <c r="AE402" i="4" s="1"/>
  <c r="AG402" i="4"/>
  <c r="C403" i="4" s="1"/>
  <c r="AI402" i="4"/>
  <c r="AJ402" i="4" s="1"/>
  <c r="K403" i="4"/>
  <c r="T402" i="4"/>
  <c r="O404" i="4"/>
  <c r="AH402" i="4" l="1"/>
  <c r="D403" i="4" s="1"/>
  <c r="L403" i="4" s="1"/>
  <c r="U403" i="4" s="1"/>
  <c r="V403" i="4" s="1"/>
  <c r="Y403" i="4" s="1"/>
  <c r="AK403" i="4"/>
  <c r="AL403" i="4"/>
  <c r="I403" i="4"/>
  <c r="E403" i="4"/>
  <c r="Z403" i="4"/>
  <c r="F403" i="4" l="1"/>
  <c r="W403" i="4"/>
  <c r="M403" i="4"/>
  <c r="N403" i="4" s="1"/>
  <c r="Q403" i="4" s="1"/>
  <c r="X403" i="4" l="1"/>
  <c r="AA403" i="4" s="1"/>
  <c r="AB403" i="4" s="1"/>
  <c r="G403" i="4"/>
  <c r="P403" i="4"/>
  <c r="R403" i="4"/>
  <c r="S403" i="4" l="1"/>
  <c r="AC403" i="4"/>
  <c r="H404" i="4"/>
  <c r="AF403" i="4" l="1"/>
  <c r="AG403" i="4"/>
  <c r="C404" i="4" s="1"/>
  <c r="AD403" i="4"/>
  <c r="AE403" i="4" s="1"/>
  <c r="AI403" i="4"/>
  <c r="AJ403" i="4" s="1"/>
  <c r="K404" i="4"/>
  <c r="T403" i="4"/>
  <c r="AH403" i="4" l="1"/>
  <c r="D404" i="4" s="1"/>
  <c r="L404" i="4" s="1"/>
  <c r="U404" i="4" s="1"/>
  <c r="V404" i="4" s="1"/>
  <c r="B404" i="4"/>
  <c r="AK404" i="4"/>
  <c r="AL404" i="4"/>
  <c r="O405" i="4"/>
  <c r="W404" i="4" l="1"/>
  <c r="Y404" i="4"/>
  <c r="I404" i="4"/>
  <c r="M404" i="4"/>
  <c r="N404" i="4" s="1"/>
  <c r="Z404" i="4"/>
  <c r="E404" i="4"/>
  <c r="F404" i="4" l="1"/>
  <c r="X404" i="4" s="1"/>
  <c r="AA404" i="4" s="1"/>
  <c r="AB404" i="4" s="1"/>
  <c r="Q404" i="4"/>
  <c r="P404" i="4"/>
  <c r="R404" i="4"/>
  <c r="G404" i="4" l="1"/>
  <c r="S404" i="4"/>
  <c r="AC404" i="4"/>
  <c r="H405" i="4"/>
  <c r="AI404" i="4" l="1"/>
  <c r="AJ404" i="4" s="1"/>
  <c r="AG404" i="4"/>
  <c r="C405" i="4" s="1"/>
  <c r="AD404" i="4"/>
  <c r="AE404" i="4" s="1"/>
  <c r="AF404" i="4"/>
  <c r="B405" i="4" s="1"/>
  <c r="K405" i="4"/>
  <c r="T404" i="4"/>
  <c r="O406" i="4"/>
  <c r="AK405" i="4" l="1"/>
  <c r="AH404" i="4"/>
  <c r="D405" i="4" s="1"/>
  <c r="L405" i="4" s="1"/>
  <c r="U405" i="4" s="1"/>
  <c r="V405" i="4" s="1"/>
  <c r="Y405" i="4" s="1"/>
  <c r="AL405" i="4"/>
  <c r="I405" i="4"/>
  <c r="Z405" i="4"/>
  <c r="E405" i="4"/>
  <c r="F405" i="4" l="1"/>
  <c r="M405" i="4"/>
  <c r="N405" i="4" s="1"/>
  <c r="W405" i="4"/>
  <c r="X405" i="4" l="1"/>
  <c r="AA405" i="4" s="1"/>
  <c r="AB405" i="4" s="1"/>
  <c r="G405" i="4"/>
  <c r="P405" i="4"/>
  <c r="Q405" i="4"/>
  <c r="R405" i="4"/>
  <c r="S405" i="4" l="1"/>
  <c r="H406" i="4"/>
  <c r="AC405" i="4"/>
  <c r="AI405" i="4" l="1"/>
  <c r="AJ405" i="4" s="1"/>
  <c r="AG405" i="4"/>
  <c r="C406" i="4" s="1"/>
  <c r="AD405" i="4"/>
  <c r="AE405" i="4" s="1"/>
  <c r="AF405" i="4"/>
  <c r="B406" i="4" s="1"/>
  <c r="K406" i="4"/>
  <c r="T405" i="4"/>
  <c r="O407" i="4"/>
  <c r="I406" i="4" l="1"/>
  <c r="AL406" i="4"/>
  <c r="AH405" i="4"/>
  <c r="D406" i="4" s="1"/>
  <c r="L406" i="4" s="1"/>
  <c r="U406" i="4" s="1"/>
  <c r="V406" i="4" s="1"/>
  <c r="Y406" i="4" s="1"/>
  <c r="AK406" i="4"/>
  <c r="Z406" i="4"/>
  <c r="E406" i="4"/>
  <c r="F406" i="4" l="1"/>
  <c r="W406" i="4"/>
  <c r="M406" i="4"/>
  <c r="N406" i="4" s="1"/>
  <c r="X406" i="4" l="1"/>
  <c r="AA406" i="4" s="1"/>
  <c r="AB406" i="4" s="1"/>
  <c r="G406" i="4"/>
  <c r="P406" i="4"/>
  <c r="Q406" i="4"/>
  <c r="R406" i="4"/>
  <c r="S406" i="4" l="1"/>
  <c r="H407" i="4"/>
  <c r="AC406" i="4"/>
  <c r="AI406" i="4" l="1"/>
  <c r="AJ406" i="4" s="1"/>
  <c r="AG406" i="4"/>
  <c r="C407" i="4" s="1"/>
  <c r="AD406" i="4"/>
  <c r="AE406" i="4" s="1"/>
  <c r="AF406" i="4"/>
  <c r="B407" i="4" s="1"/>
  <c r="K407" i="4"/>
  <c r="T406" i="4"/>
  <c r="O408" i="4"/>
  <c r="AK407" i="4" l="1"/>
  <c r="AL407" i="4"/>
  <c r="I407" i="4"/>
  <c r="AH406" i="4"/>
  <c r="D407" i="4" s="1"/>
  <c r="L407" i="4" s="1"/>
  <c r="U407" i="4" s="1"/>
  <c r="V407" i="4" s="1"/>
  <c r="Y407" i="4" s="1"/>
  <c r="Z407" i="4"/>
  <c r="E407" i="4"/>
  <c r="F407" i="4" l="1"/>
  <c r="M407" i="4"/>
  <c r="N407" i="4" s="1"/>
  <c r="W407" i="4"/>
  <c r="X407" i="4" s="1"/>
  <c r="AA407" i="4" s="1"/>
  <c r="AB407" i="4" s="1"/>
  <c r="G407" i="4" l="1"/>
  <c r="P407" i="4"/>
  <c r="Q407" i="4"/>
  <c r="R407" i="4"/>
  <c r="S407" i="4" l="1"/>
  <c r="H408" i="4"/>
  <c r="AC407" i="4"/>
  <c r="AF407" i="4" l="1"/>
  <c r="B408" i="4" s="1"/>
  <c r="AD407" i="4"/>
  <c r="AE407" i="4" s="1"/>
  <c r="AI407" i="4"/>
  <c r="AJ407" i="4" s="1"/>
  <c r="AG407" i="4"/>
  <c r="C408" i="4" s="1"/>
  <c r="K408" i="4"/>
  <c r="T407" i="4"/>
  <c r="O409" i="4"/>
  <c r="AL408" i="4" l="1"/>
  <c r="AH407" i="4"/>
  <c r="D408" i="4" s="1"/>
  <c r="L408" i="4" s="1"/>
  <c r="U408" i="4" s="1"/>
  <c r="V408" i="4" s="1"/>
  <c r="AK408" i="4"/>
  <c r="I408" i="4"/>
  <c r="E408" i="4"/>
  <c r="F408" i="4" l="1"/>
  <c r="Y408" i="4"/>
  <c r="W408" i="4"/>
  <c r="M408" i="4"/>
  <c r="Z408" i="4"/>
  <c r="X408" i="4" l="1"/>
  <c r="AA408" i="4" s="1"/>
  <c r="AB408" i="4" s="1"/>
  <c r="N408" i="4"/>
  <c r="Q408" i="4" s="1"/>
  <c r="P408" i="4"/>
  <c r="R408" i="4"/>
  <c r="G408" i="4" l="1"/>
  <c r="S408" i="4"/>
  <c r="T408" i="4" s="1"/>
  <c r="H409" i="4"/>
  <c r="AC408" i="4"/>
  <c r="K409" i="4" l="1"/>
  <c r="AF408" i="4"/>
  <c r="AI408" i="4"/>
  <c r="AJ408" i="4" s="1"/>
  <c r="AD408" i="4"/>
  <c r="AE408" i="4" s="1"/>
  <c r="AG408" i="4"/>
  <c r="C409" i="4" s="1"/>
  <c r="AK409" i="4" l="1"/>
  <c r="B409" i="4"/>
  <c r="AH408" i="4"/>
  <c r="D409" i="4" s="1"/>
  <c r="AL409" i="4"/>
  <c r="O410" i="4"/>
  <c r="I409" i="4" l="1"/>
  <c r="L409" i="4"/>
  <c r="U409" i="4" s="1"/>
  <c r="V409" i="4" s="1"/>
  <c r="E409" i="4"/>
  <c r="F409" i="4" l="1"/>
  <c r="Y409" i="4"/>
  <c r="W409" i="4"/>
  <c r="X409" i="4" s="1"/>
  <c r="M409" i="4"/>
  <c r="Z409" i="4"/>
  <c r="N409" i="4" l="1"/>
  <c r="P409" i="4"/>
  <c r="AA409" i="4"/>
  <c r="AB409" i="4" s="1"/>
  <c r="R409" i="4"/>
  <c r="Q409" i="4" l="1"/>
  <c r="S409" i="4" s="1"/>
  <c r="G409" i="4"/>
  <c r="H410" i="4"/>
  <c r="AC409" i="4"/>
  <c r="K410" i="4" l="1"/>
  <c r="AG409" i="4"/>
  <c r="C410" i="4" s="1"/>
  <c r="AI409" i="4"/>
  <c r="AJ409" i="4" s="1"/>
  <c r="AF409" i="4"/>
  <c r="AD409" i="4"/>
  <c r="AE409" i="4" s="1"/>
  <c r="T409" i="4"/>
  <c r="AH409" i="4" l="1"/>
  <c r="D410" i="4" s="1"/>
  <c r="B410" i="4"/>
  <c r="AL410" i="4"/>
  <c r="AK410" i="4"/>
  <c r="O411" i="4"/>
  <c r="L410" i="4" l="1"/>
  <c r="U410" i="4" s="1"/>
  <c r="V410" i="4" s="1"/>
  <c r="Y410" i="4" s="1"/>
  <c r="I410" i="4"/>
  <c r="E410" i="4"/>
  <c r="Z410" i="4"/>
  <c r="F410" i="4" l="1"/>
  <c r="W410" i="4"/>
  <c r="M410" i="4"/>
  <c r="P410" i="4" s="1"/>
  <c r="R410" i="4"/>
  <c r="X410" i="4" l="1"/>
  <c r="AA410" i="4" s="1"/>
  <c r="AB410" i="4" s="1"/>
  <c r="N410" i="4"/>
  <c r="G410" i="4" s="1"/>
  <c r="Q410" i="4" l="1"/>
  <c r="S410" i="4" s="1"/>
  <c r="T410" i="4" s="1"/>
  <c r="AC410" i="4"/>
  <c r="H411" i="4"/>
  <c r="AG410" i="4" l="1"/>
  <c r="C411" i="4" s="1"/>
  <c r="AI410" i="4"/>
  <c r="AJ410" i="4" s="1"/>
  <c r="AD410" i="4"/>
  <c r="AE410" i="4" s="1"/>
  <c r="AF410" i="4"/>
  <c r="K411" i="4"/>
  <c r="AL411" i="4" l="1"/>
  <c r="AK411" i="4"/>
  <c r="B411" i="4"/>
  <c r="AH410" i="4"/>
  <c r="D411" i="4" s="1"/>
  <c r="O412" i="4"/>
  <c r="L411" i="4" l="1"/>
  <c r="U411" i="4" s="1"/>
  <c r="V411" i="4" s="1"/>
  <c r="I411" i="4"/>
  <c r="E411" i="4"/>
  <c r="F411" i="4" l="1"/>
  <c r="M411" i="4"/>
  <c r="P411" i="4" s="1"/>
  <c r="Y411" i="4"/>
  <c r="W411" i="4"/>
  <c r="Z411" i="4"/>
  <c r="R411" i="4"/>
  <c r="X411" i="4" l="1"/>
  <c r="AA411" i="4" s="1"/>
  <c r="AB411" i="4" s="1"/>
  <c r="N411" i="4"/>
  <c r="Q411" i="4" s="1"/>
  <c r="S411" i="4" s="1"/>
  <c r="H412" i="4"/>
  <c r="AC411" i="4"/>
  <c r="G411" i="4" l="1"/>
  <c r="K412" i="4"/>
  <c r="AD411" i="4"/>
  <c r="AE411" i="4" s="1"/>
  <c r="AF411" i="4"/>
  <c r="AI411" i="4"/>
  <c r="AJ411" i="4" s="1"/>
  <c r="AG411" i="4"/>
  <c r="C412" i="4" s="1"/>
  <c r="T411" i="4"/>
  <c r="AL412" i="4" l="1"/>
  <c r="B412" i="4"/>
  <c r="AH411" i="4"/>
  <c r="D412" i="4" s="1"/>
  <c r="L412" i="4" s="1"/>
  <c r="U412" i="4" s="1"/>
  <c r="V412" i="4" s="1"/>
  <c r="AK412" i="4"/>
  <c r="O413" i="4"/>
  <c r="W412" i="4" l="1"/>
  <c r="M412" i="4"/>
  <c r="P412" i="4" s="1"/>
  <c r="I412" i="4"/>
  <c r="Y412" i="4"/>
  <c r="E412" i="4"/>
  <c r="R412" i="4"/>
  <c r="Z412" i="4"/>
  <c r="F412" i="4" l="1"/>
  <c r="X412" i="4" s="1"/>
  <c r="AA412" i="4" s="1"/>
  <c r="AB412" i="4" s="1"/>
  <c r="N412" i="4"/>
  <c r="Q412" i="4" s="1"/>
  <c r="S412" i="4" s="1"/>
  <c r="AC412" i="4"/>
  <c r="H413" i="4"/>
  <c r="G412" i="4" l="1"/>
  <c r="K413" i="4"/>
  <c r="AF412" i="4"/>
  <c r="AD412" i="4"/>
  <c r="AE412" i="4" s="1"/>
  <c r="AI412" i="4"/>
  <c r="AJ412" i="4" s="1"/>
  <c r="AG412" i="4"/>
  <c r="C413" i="4" s="1"/>
  <c r="T412" i="4"/>
  <c r="AL413" i="4" l="1"/>
  <c r="AH412" i="4"/>
  <c r="D413" i="4" s="1"/>
  <c r="B413" i="4"/>
  <c r="AK413" i="4"/>
  <c r="O414" i="4"/>
  <c r="I413" i="4" l="1"/>
  <c r="L413" i="4"/>
  <c r="U413" i="4" s="1"/>
  <c r="V413" i="4" s="1"/>
  <c r="E413" i="4"/>
  <c r="F413" i="4" l="1"/>
  <c r="W413" i="4"/>
  <c r="Y413" i="4"/>
  <c r="M413" i="4"/>
  <c r="Z413" i="4"/>
  <c r="X413" i="4" l="1"/>
  <c r="AA413" i="4" s="1"/>
  <c r="AB413" i="4" s="1"/>
  <c r="P413" i="4"/>
  <c r="N413" i="4"/>
  <c r="R413" i="4"/>
  <c r="G413" i="4" l="1"/>
  <c r="Q413" i="4"/>
  <c r="S413" i="4" s="1"/>
  <c r="T413" i="4" s="1"/>
  <c r="H414" i="4"/>
  <c r="AC413" i="4"/>
  <c r="K414" i="4" l="1"/>
  <c r="AG413" i="4"/>
  <c r="C414" i="4" s="1"/>
  <c r="AD413" i="4"/>
  <c r="AE413" i="4" s="1"/>
  <c r="AF413" i="4"/>
  <c r="AI413" i="4"/>
  <c r="AJ413" i="4" s="1"/>
  <c r="AK414" i="4" l="1"/>
  <c r="AH413" i="4"/>
  <c r="D414" i="4" s="1"/>
  <c r="B414" i="4"/>
  <c r="AL414" i="4"/>
  <c r="O415" i="4"/>
  <c r="L414" i="4" l="1"/>
  <c r="U414" i="4" s="1"/>
  <c r="V414" i="4" s="1"/>
  <c r="I414" i="4"/>
  <c r="E414" i="4"/>
  <c r="F414" i="4" l="1"/>
  <c r="W414" i="4"/>
  <c r="Y414" i="4"/>
  <c r="M414" i="4"/>
  <c r="Z414" i="4"/>
  <c r="X414" i="4" l="1"/>
  <c r="AA414" i="4" s="1"/>
  <c r="AB414" i="4" s="1"/>
  <c r="P414" i="4"/>
  <c r="N414" i="4"/>
  <c r="R414" i="4"/>
  <c r="G414" i="4" l="1"/>
  <c r="Q414" i="4"/>
  <c r="S414" i="4" s="1"/>
  <c r="H415" i="4"/>
  <c r="AC414" i="4"/>
  <c r="K415" i="4" l="1"/>
  <c r="AI414" i="4"/>
  <c r="AJ414" i="4" s="1"/>
  <c r="AD414" i="4"/>
  <c r="AE414" i="4" s="1"/>
  <c r="AG414" i="4"/>
  <c r="C415" i="4" s="1"/>
  <c r="AF414" i="4"/>
  <c r="B415" i="4" s="1"/>
  <c r="T414" i="4"/>
  <c r="O416" i="4"/>
  <c r="AL415" i="4" l="1"/>
  <c r="I415" i="4"/>
  <c r="AH414" i="4"/>
  <c r="D415" i="4" s="1"/>
  <c r="AK415" i="4"/>
  <c r="E415" i="4"/>
  <c r="F415" i="4" l="1"/>
  <c r="L415" i="4"/>
  <c r="U415" i="4" s="1"/>
  <c r="V415" i="4" s="1"/>
  <c r="M415" i="4" l="1"/>
  <c r="N415" i="4" s="1"/>
  <c r="Q415" i="4" s="1"/>
  <c r="Y415" i="4"/>
  <c r="W415" i="4"/>
  <c r="X415" i="4" s="1"/>
  <c r="Z415" i="4"/>
  <c r="P415" i="4" l="1"/>
  <c r="G415" i="4"/>
  <c r="AA415" i="4"/>
  <c r="AB415" i="4" s="1"/>
  <c r="R415" i="4"/>
  <c r="S415" i="4" l="1"/>
  <c r="T415" i="4" s="1"/>
  <c r="H416" i="4"/>
  <c r="AC415" i="4"/>
  <c r="AD415" i="4" l="1"/>
  <c r="AE415" i="4" s="1"/>
  <c r="AF415" i="4"/>
  <c r="B416" i="4" s="1"/>
  <c r="AI415" i="4"/>
  <c r="AJ415" i="4" s="1"/>
  <c r="AG415" i="4"/>
  <c r="C416" i="4" s="1"/>
  <c r="K416" i="4"/>
  <c r="O417" i="4"/>
  <c r="AH415" i="4" l="1"/>
  <c r="D416" i="4" s="1"/>
  <c r="L416" i="4" s="1"/>
  <c r="U416" i="4" s="1"/>
  <c r="V416" i="4" s="1"/>
  <c r="AL416" i="4"/>
  <c r="AK416" i="4"/>
  <c r="I416" i="4"/>
  <c r="E416" i="4"/>
  <c r="F416" i="4" l="1"/>
  <c r="W416" i="4"/>
  <c r="Y416" i="4"/>
  <c r="M416" i="4"/>
  <c r="Z416" i="4"/>
  <c r="X416" i="4" l="1"/>
  <c r="AA416" i="4" s="1"/>
  <c r="AB416" i="4" s="1"/>
  <c r="N416" i="4"/>
  <c r="P416" i="4"/>
  <c r="R416" i="4"/>
  <c r="Q416" i="4" l="1"/>
  <c r="S416" i="4" s="1"/>
  <c r="G416" i="4"/>
  <c r="AC416" i="4"/>
  <c r="H417" i="4"/>
  <c r="K417" i="4" l="1"/>
  <c r="AI416" i="4"/>
  <c r="AJ416" i="4" s="1"/>
  <c r="AD416" i="4"/>
  <c r="AE416" i="4" s="1"/>
  <c r="AG416" i="4"/>
  <c r="C417" i="4" s="1"/>
  <c r="AF416" i="4"/>
  <c r="T416" i="4"/>
  <c r="AH416" i="4" l="1"/>
  <c r="D417" i="4" s="1"/>
  <c r="L417" i="4" s="1"/>
  <c r="U417" i="4" s="1"/>
  <c r="V417" i="4" s="1"/>
  <c r="B417" i="4"/>
  <c r="AL417" i="4"/>
  <c r="AK417" i="4"/>
  <c r="O418" i="4"/>
  <c r="W417" i="4" l="1"/>
  <c r="Y417" i="4"/>
  <c r="M417" i="4"/>
  <c r="N417" i="4" s="1"/>
  <c r="I417" i="4"/>
  <c r="E417" i="4"/>
  <c r="Z417" i="4"/>
  <c r="F417" i="4" l="1"/>
  <c r="X417" i="4" s="1"/>
  <c r="AA417" i="4" s="1"/>
  <c r="AB417" i="4" s="1"/>
  <c r="Q417" i="4"/>
  <c r="P417" i="4"/>
  <c r="R417" i="4"/>
  <c r="G417" i="4" l="1"/>
  <c r="S417" i="4"/>
  <c r="T417" i="4" s="1"/>
  <c r="H418" i="4"/>
  <c r="AC417" i="4"/>
  <c r="AD417" i="4" l="1"/>
  <c r="AE417" i="4" s="1"/>
  <c r="AI417" i="4"/>
  <c r="AJ417" i="4" s="1"/>
  <c r="AF417" i="4"/>
  <c r="B418" i="4" s="1"/>
  <c r="AG417" i="4"/>
  <c r="C418" i="4" s="1"/>
  <c r="K418" i="4"/>
  <c r="O419" i="4"/>
  <c r="AK418" i="4" l="1"/>
  <c r="AH417" i="4"/>
  <c r="D418" i="4" s="1"/>
  <c r="L418" i="4" s="1"/>
  <c r="U418" i="4" s="1"/>
  <c r="V418" i="4" s="1"/>
  <c r="AL418" i="4"/>
  <c r="I418" i="4"/>
  <c r="E418" i="4"/>
  <c r="F418" i="4" l="1"/>
  <c r="W418" i="4"/>
  <c r="Y418" i="4"/>
  <c r="M418" i="4"/>
  <c r="Z418" i="4"/>
  <c r="X418" i="4" l="1"/>
  <c r="AA418" i="4" s="1"/>
  <c r="AB418" i="4" s="1"/>
  <c r="P418" i="4"/>
  <c r="N418" i="4"/>
  <c r="Q418" i="4" s="1"/>
  <c r="R418" i="4"/>
  <c r="G418" i="4" l="1"/>
  <c r="S418" i="4"/>
  <c r="H419" i="4"/>
  <c r="AC418" i="4"/>
  <c r="K419" i="4" l="1"/>
  <c r="AD418" i="4"/>
  <c r="AE418" i="4" s="1"/>
  <c r="AI418" i="4"/>
  <c r="AJ418" i="4" s="1"/>
  <c r="AG418" i="4"/>
  <c r="C419" i="4" s="1"/>
  <c r="AF418" i="4"/>
  <c r="T418" i="4"/>
  <c r="B419" i="4" l="1"/>
  <c r="AH418" i="4"/>
  <c r="D419" i="4" s="1"/>
  <c r="AL419" i="4"/>
  <c r="AK419" i="4"/>
  <c r="O420" i="4"/>
  <c r="L419" i="4" l="1"/>
  <c r="U419" i="4" s="1"/>
  <c r="V419" i="4" s="1"/>
  <c r="I419" i="4"/>
  <c r="E419" i="4"/>
  <c r="F419" i="4" l="1"/>
  <c r="M419" i="4"/>
  <c r="P419" i="4" s="1"/>
  <c r="Y419" i="4"/>
  <c r="W419" i="4"/>
  <c r="R419" i="4"/>
  <c r="Z419" i="4"/>
  <c r="X419" i="4" l="1"/>
  <c r="AA419" i="4" s="1"/>
  <c r="AB419" i="4" s="1"/>
  <c r="N419" i="4"/>
  <c r="Q419" i="4" s="1"/>
  <c r="S419" i="4" s="1"/>
  <c r="H420" i="4"/>
  <c r="AC419" i="4"/>
  <c r="G419" i="4" l="1"/>
  <c r="AI419" i="4"/>
  <c r="AJ419" i="4" s="1"/>
  <c r="AG419" i="4"/>
  <c r="C420" i="4" s="1"/>
  <c r="AD419" i="4"/>
  <c r="AE419" i="4" s="1"/>
  <c r="AF419" i="4"/>
  <c r="B420" i="4" s="1"/>
  <c r="K420" i="4"/>
  <c r="T419" i="4"/>
  <c r="O421" i="4"/>
  <c r="I420" i="4" l="1"/>
  <c r="AH419" i="4"/>
  <c r="D420" i="4" s="1"/>
  <c r="L420" i="4" s="1"/>
  <c r="AK420" i="4"/>
  <c r="AL420" i="4"/>
  <c r="E420" i="4"/>
  <c r="F420" i="4" l="1"/>
  <c r="U420" i="4"/>
  <c r="V420" i="4" s="1"/>
  <c r="M420" i="4"/>
  <c r="Y420" i="4" l="1"/>
  <c r="W420" i="4"/>
  <c r="X420" i="4" s="1"/>
  <c r="N420" i="4"/>
  <c r="P420" i="4"/>
  <c r="Z420" i="4"/>
  <c r="R420" i="4"/>
  <c r="Q420" i="4" l="1"/>
  <c r="S420" i="4" s="1"/>
  <c r="G420" i="4"/>
  <c r="AA420" i="4"/>
  <c r="AB420" i="4" s="1"/>
  <c r="H421" i="4"/>
  <c r="AC420" i="4"/>
  <c r="AI420" i="4" l="1"/>
  <c r="AJ420" i="4" s="1"/>
  <c r="AD420" i="4"/>
  <c r="AE420" i="4" s="1"/>
  <c r="AG420" i="4"/>
  <c r="C421" i="4" s="1"/>
  <c r="AF420" i="4"/>
  <c r="K421" i="4"/>
  <c r="T420" i="4"/>
  <c r="AH420" i="4" l="1"/>
  <c r="D421" i="4" s="1"/>
  <c r="L421" i="4" s="1"/>
  <c r="M421" i="4" s="1"/>
  <c r="AL421" i="4"/>
  <c r="B421" i="4"/>
  <c r="AK421" i="4"/>
  <c r="O422" i="4"/>
  <c r="U421" i="4" l="1"/>
  <c r="V421" i="4" s="1"/>
  <c r="W421" i="4" s="1"/>
  <c r="N421" i="4"/>
  <c r="P421" i="4"/>
  <c r="I421" i="4"/>
  <c r="R421" i="4"/>
  <c r="E421" i="4"/>
  <c r="F421" i="4" l="1"/>
  <c r="X421" i="4" s="1"/>
  <c r="Q421" i="4"/>
  <c r="S421" i="4" s="1"/>
  <c r="T421" i="4" s="1"/>
  <c r="Y421" i="4"/>
  <c r="H422" i="4"/>
  <c r="Z421" i="4"/>
  <c r="G421" i="4" l="1"/>
  <c r="AA421" i="4"/>
  <c r="AB421" i="4" s="1"/>
  <c r="K422" i="4"/>
  <c r="AC421" i="4"/>
  <c r="AD421" i="4" l="1"/>
  <c r="AE421" i="4" s="1"/>
  <c r="AF421" i="4"/>
  <c r="B422" i="4" s="1"/>
  <c r="AG421" i="4"/>
  <c r="C422" i="4" s="1"/>
  <c r="AI421" i="4"/>
  <c r="AJ421" i="4" s="1"/>
  <c r="O423" i="4"/>
  <c r="AK422" i="4" l="1"/>
  <c r="AH421" i="4"/>
  <c r="D422" i="4" s="1"/>
  <c r="L422" i="4" s="1"/>
  <c r="U422" i="4" s="1"/>
  <c r="V422" i="4" s="1"/>
  <c r="AL422" i="4"/>
  <c r="I422" i="4"/>
  <c r="E422" i="4"/>
  <c r="F422" i="4" l="1"/>
  <c r="Y422" i="4"/>
  <c r="W422" i="4"/>
  <c r="M422" i="4"/>
  <c r="Z422" i="4"/>
  <c r="X422" i="4" l="1"/>
  <c r="AA422" i="4" s="1"/>
  <c r="AB422" i="4" s="1"/>
  <c r="P422" i="4"/>
  <c r="N422" i="4"/>
  <c r="R422" i="4"/>
  <c r="G422" i="4" l="1"/>
  <c r="Q422" i="4"/>
  <c r="S422" i="4" s="1"/>
  <c r="T422" i="4" s="1"/>
  <c r="AC422" i="4"/>
  <c r="H423" i="4"/>
  <c r="K423" i="4" l="1"/>
  <c r="AF422" i="4"/>
  <c r="AD422" i="4"/>
  <c r="AE422" i="4" s="1"/>
  <c r="AG422" i="4"/>
  <c r="C423" i="4" s="1"/>
  <c r="AI422" i="4"/>
  <c r="AJ422" i="4" s="1"/>
  <c r="AH422" i="4" l="1"/>
  <c r="D423" i="4" s="1"/>
  <c r="L423" i="4" s="1"/>
  <c r="U423" i="4" s="1"/>
  <c r="V423" i="4" s="1"/>
  <c r="B423" i="4"/>
  <c r="AK423" i="4"/>
  <c r="AL423" i="4"/>
  <c r="O424" i="4"/>
  <c r="M423" i="4" l="1"/>
  <c r="N423" i="4" s="1"/>
  <c r="W423" i="4"/>
  <c r="Y423" i="4"/>
  <c r="I423" i="4"/>
  <c r="Z423" i="4"/>
  <c r="E423" i="4"/>
  <c r="F423" i="4" l="1"/>
  <c r="X423" i="4" s="1"/>
  <c r="AA423" i="4" s="1"/>
  <c r="AB423" i="4" s="1"/>
  <c r="P423" i="4"/>
  <c r="Q423" i="4"/>
  <c r="R423" i="4"/>
  <c r="G423" i="4" l="1"/>
  <c r="S423" i="4"/>
  <c r="T423" i="4" s="1"/>
  <c r="AC423" i="4"/>
  <c r="H424" i="4"/>
  <c r="K424" i="4" l="1"/>
  <c r="AI423" i="4"/>
  <c r="AJ423" i="4" s="1"/>
  <c r="AG423" i="4"/>
  <c r="C424" i="4" s="1"/>
  <c r="AF423" i="4"/>
  <c r="AD423" i="4"/>
  <c r="AE423" i="4" s="1"/>
  <c r="AL424" i="4" l="1"/>
  <c r="AH423" i="4"/>
  <c r="D424" i="4" s="1"/>
  <c r="L424" i="4" s="1"/>
  <c r="U424" i="4" s="1"/>
  <c r="V424" i="4" s="1"/>
  <c r="B424" i="4"/>
  <c r="AK424" i="4"/>
  <c r="O425" i="4"/>
  <c r="W424" i="4" l="1"/>
  <c r="Y424" i="4"/>
  <c r="I424" i="4"/>
  <c r="M424" i="4"/>
  <c r="P424" i="4" s="1"/>
  <c r="R424" i="4"/>
  <c r="Z424" i="4"/>
  <c r="E424" i="4"/>
  <c r="F424" i="4" l="1"/>
  <c r="X424" i="4" s="1"/>
  <c r="AA424" i="4" s="1"/>
  <c r="AB424" i="4" s="1"/>
  <c r="N424" i="4"/>
  <c r="Q424" i="4" s="1"/>
  <c r="S424" i="4" s="1"/>
  <c r="H425" i="4"/>
  <c r="AC424" i="4"/>
  <c r="G424" i="4" l="1"/>
  <c r="K425" i="4"/>
  <c r="AG424" i="4"/>
  <c r="C425" i="4" s="1"/>
  <c r="AI424" i="4"/>
  <c r="AJ424" i="4" s="1"/>
  <c r="AF424" i="4"/>
  <c r="AD424" i="4"/>
  <c r="AE424" i="4" s="1"/>
  <c r="T424" i="4"/>
  <c r="AK425" i="4" l="1"/>
  <c r="AL425" i="4"/>
  <c r="B425" i="4"/>
  <c r="AH424" i="4"/>
  <c r="D425" i="4" s="1"/>
  <c r="O426" i="4"/>
  <c r="I425" i="4" l="1"/>
  <c r="L425" i="4"/>
  <c r="U425" i="4" s="1"/>
  <c r="V425" i="4" s="1"/>
  <c r="E425" i="4"/>
  <c r="F425" i="4" l="1"/>
  <c r="W425" i="4"/>
  <c r="Y425" i="4"/>
  <c r="M425" i="4"/>
  <c r="Z425" i="4"/>
  <c r="X425" i="4" l="1"/>
  <c r="AA425" i="4" s="1"/>
  <c r="AB425" i="4" s="1"/>
  <c r="P425" i="4"/>
  <c r="N425" i="4"/>
  <c r="R425" i="4"/>
  <c r="G425" i="4" l="1"/>
  <c r="Q425" i="4"/>
  <c r="S425" i="4" s="1"/>
  <c r="T425" i="4" s="1"/>
  <c r="H426" i="4"/>
  <c r="AC425" i="4"/>
  <c r="K426" i="4" l="1"/>
  <c r="AI425" i="4"/>
  <c r="AJ425" i="4" s="1"/>
  <c r="AG425" i="4"/>
  <c r="C426" i="4" s="1"/>
  <c r="AF425" i="4"/>
  <c r="AD425" i="4"/>
  <c r="AE425" i="4" s="1"/>
  <c r="AK426" i="4" l="1"/>
  <c r="B426" i="4"/>
  <c r="AH425" i="4"/>
  <c r="D426" i="4" s="1"/>
  <c r="AL426" i="4"/>
  <c r="O427" i="4"/>
  <c r="I426" i="4" l="1"/>
  <c r="L426" i="4"/>
  <c r="U426" i="4" s="1"/>
  <c r="V426" i="4" s="1"/>
  <c r="E426" i="4"/>
  <c r="F426" i="4" l="1"/>
  <c r="M426" i="4"/>
  <c r="N426" i="4" s="1"/>
  <c r="W426" i="4"/>
  <c r="Y426" i="4"/>
  <c r="Z426" i="4"/>
  <c r="X426" i="4" l="1"/>
  <c r="AA426" i="4" s="1"/>
  <c r="AB426" i="4" s="1"/>
  <c r="Q426" i="4"/>
  <c r="P426" i="4"/>
  <c r="G426" i="4"/>
  <c r="R426" i="4"/>
  <c r="S426" i="4" l="1"/>
  <c r="H427" i="4"/>
  <c r="AC426" i="4"/>
  <c r="K427" i="4" l="1"/>
  <c r="AI426" i="4"/>
  <c r="AJ426" i="4" s="1"/>
  <c r="AG426" i="4"/>
  <c r="C427" i="4" s="1"/>
  <c r="AF426" i="4"/>
  <c r="B427" i="4" s="1"/>
  <c r="AD426" i="4"/>
  <c r="AE426" i="4" s="1"/>
  <c r="T426" i="4"/>
  <c r="O428" i="4"/>
  <c r="AH426" i="4" l="1"/>
  <c r="D427" i="4" s="1"/>
  <c r="L427" i="4" s="1"/>
  <c r="U427" i="4" s="1"/>
  <c r="V427" i="4" s="1"/>
  <c r="Y427" i="4" s="1"/>
  <c r="AL427" i="4"/>
  <c r="AK427" i="4"/>
  <c r="I427" i="4"/>
  <c r="Z427" i="4"/>
  <c r="E427" i="4"/>
  <c r="F427" i="4" l="1"/>
  <c r="W427" i="4"/>
  <c r="M427" i="4"/>
  <c r="X427" i="4" l="1"/>
  <c r="AA427" i="4" s="1"/>
  <c r="AB427" i="4" s="1"/>
  <c r="P427" i="4"/>
  <c r="N427" i="4"/>
  <c r="R427" i="4"/>
  <c r="G427" i="4" l="1"/>
  <c r="Q427" i="4"/>
  <c r="S427" i="4" s="1"/>
  <c r="H428" i="4"/>
  <c r="AC427" i="4"/>
  <c r="K428" i="4" l="1"/>
  <c r="AF427" i="4"/>
  <c r="B428" i="4" s="1"/>
  <c r="AG427" i="4"/>
  <c r="C428" i="4" s="1"/>
  <c r="AI427" i="4"/>
  <c r="AJ427" i="4" s="1"/>
  <c r="AD427" i="4"/>
  <c r="AE427" i="4" s="1"/>
  <c r="T427" i="4"/>
  <c r="O429" i="4"/>
  <c r="I428" i="4" l="1"/>
  <c r="AH427" i="4"/>
  <c r="D428" i="4" s="1"/>
  <c r="L428" i="4" s="1"/>
  <c r="U428" i="4" s="1"/>
  <c r="V428" i="4" s="1"/>
  <c r="W428" i="4" s="1"/>
  <c r="AK428" i="4"/>
  <c r="AL428" i="4"/>
  <c r="E428" i="4"/>
  <c r="F428" i="4" l="1"/>
  <c r="X428" i="4" s="1"/>
  <c r="M428" i="4"/>
  <c r="P428" i="4" s="1"/>
  <c r="Y428" i="4"/>
  <c r="Z428" i="4"/>
  <c r="R428" i="4"/>
  <c r="AA428" i="4" l="1"/>
  <c r="AB428" i="4" s="1"/>
  <c r="N428" i="4"/>
  <c r="Q428" i="4" l="1"/>
  <c r="S428" i="4" s="1"/>
  <c r="G428" i="4"/>
  <c r="H429" i="4"/>
  <c r="AC428" i="4"/>
  <c r="K429" i="4" l="1"/>
  <c r="AI428" i="4"/>
  <c r="AJ428" i="4" s="1"/>
  <c r="AF428" i="4"/>
  <c r="AG428" i="4"/>
  <c r="C429" i="4" s="1"/>
  <c r="AD428" i="4"/>
  <c r="AE428" i="4" s="1"/>
  <c r="T428" i="4"/>
  <c r="AH428" i="4" l="1"/>
  <c r="D429" i="4" s="1"/>
  <c r="L429" i="4" s="1"/>
  <c r="U429" i="4" s="1"/>
  <c r="V429" i="4" s="1"/>
  <c r="AL429" i="4"/>
  <c r="B429" i="4"/>
  <c r="AK429" i="4"/>
  <c r="O430" i="4"/>
  <c r="W429" i="4" l="1"/>
  <c r="M429" i="4"/>
  <c r="N429" i="4" s="1"/>
  <c r="I429" i="4"/>
  <c r="Y429" i="4"/>
  <c r="E429" i="4"/>
  <c r="Z429" i="4"/>
  <c r="F429" i="4" l="1"/>
  <c r="X429" i="4" s="1"/>
  <c r="AA429" i="4" s="1"/>
  <c r="AB429" i="4" s="1"/>
  <c r="P429" i="4"/>
  <c r="Q429" i="4"/>
  <c r="R429" i="4"/>
  <c r="G429" i="4" l="1"/>
  <c r="S429" i="4"/>
  <c r="T429" i="4" s="1"/>
  <c r="H430" i="4"/>
  <c r="AC429" i="4"/>
  <c r="AG429" i="4" l="1"/>
  <c r="C430" i="4" s="1"/>
  <c r="AF429" i="4"/>
  <c r="B430" i="4" s="1"/>
  <c r="AD429" i="4"/>
  <c r="AE429" i="4" s="1"/>
  <c r="AI429" i="4"/>
  <c r="AJ429" i="4" s="1"/>
  <c r="K430" i="4"/>
  <c r="O431" i="4"/>
  <c r="AH429" i="4" l="1"/>
  <c r="D430" i="4" s="1"/>
  <c r="L430" i="4" s="1"/>
  <c r="U430" i="4" s="1"/>
  <c r="V430" i="4" s="1"/>
  <c r="AL430" i="4"/>
  <c r="AK430" i="4"/>
  <c r="I430" i="4"/>
  <c r="E430" i="4"/>
  <c r="F430" i="4" l="1"/>
  <c r="M430" i="4"/>
  <c r="W430" i="4"/>
  <c r="Y430" i="4"/>
  <c r="Z430" i="4"/>
  <c r="X430" i="4" l="1"/>
  <c r="AA430" i="4" s="1"/>
  <c r="AB430" i="4" s="1"/>
  <c r="P430" i="4"/>
  <c r="N430" i="4"/>
  <c r="Q430" i="4" s="1"/>
  <c r="R430" i="4"/>
  <c r="G430" i="4" l="1"/>
  <c r="S430" i="4"/>
  <c r="T430" i="4" s="1"/>
  <c r="AC430" i="4"/>
  <c r="H431" i="4"/>
  <c r="K431" i="4" l="1"/>
  <c r="AD430" i="4"/>
  <c r="AE430" i="4" s="1"/>
  <c r="AI430" i="4"/>
  <c r="AJ430" i="4" s="1"/>
  <c r="AG430" i="4"/>
  <c r="C431" i="4" s="1"/>
  <c r="AF430" i="4"/>
  <c r="AK431" i="4" l="1"/>
  <c r="AL431" i="4"/>
  <c r="B431" i="4"/>
  <c r="AH430" i="4"/>
  <c r="D431" i="4" s="1"/>
  <c r="O432" i="4"/>
  <c r="L431" i="4" l="1"/>
  <c r="U431" i="4" s="1"/>
  <c r="V431" i="4" s="1"/>
  <c r="I431" i="4"/>
  <c r="E431" i="4"/>
  <c r="F431" i="4" l="1"/>
  <c r="W431" i="4"/>
  <c r="Y431" i="4"/>
  <c r="M431" i="4"/>
  <c r="Z431" i="4"/>
  <c r="X431" i="4" l="1"/>
  <c r="AA431" i="4" s="1"/>
  <c r="AB431" i="4" s="1"/>
  <c r="N431" i="4"/>
  <c r="P431" i="4"/>
  <c r="R431" i="4"/>
  <c r="G431" i="4" l="1"/>
  <c r="Q431" i="4"/>
  <c r="S431" i="4" s="1"/>
  <c r="T431" i="4" s="1"/>
  <c r="H432" i="4"/>
  <c r="AC431" i="4"/>
  <c r="K432" i="4" l="1"/>
  <c r="AI431" i="4"/>
  <c r="AJ431" i="4" s="1"/>
  <c r="AD431" i="4"/>
  <c r="AE431" i="4" s="1"/>
  <c r="AG431" i="4"/>
  <c r="C432" i="4" s="1"/>
  <c r="AF431" i="4"/>
  <c r="B432" i="4" l="1"/>
  <c r="AH431" i="4"/>
  <c r="D432" i="4" s="1"/>
  <c r="AL432" i="4"/>
  <c r="AK432" i="4"/>
  <c r="O433" i="4"/>
  <c r="L432" i="4" l="1"/>
  <c r="U432" i="4" s="1"/>
  <c r="V432" i="4" s="1"/>
  <c r="I432" i="4"/>
  <c r="E432" i="4"/>
  <c r="F432" i="4" l="1"/>
  <c r="Y432" i="4"/>
  <c r="W432" i="4"/>
  <c r="M432" i="4"/>
  <c r="Z432" i="4"/>
  <c r="X432" i="4" l="1"/>
  <c r="AA432" i="4" s="1"/>
  <c r="AB432" i="4" s="1"/>
  <c r="N432" i="4"/>
  <c r="P432" i="4"/>
  <c r="R432" i="4"/>
  <c r="G432" i="4" l="1"/>
  <c r="Q432" i="4"/>
  <c r="S432" i="4" s="1"/>
  <c r="T432" i="4" s="1"/>
  <c r="H433" i="4"/>
  <c r="AC432" i="4"/>
  <c r="K433" i="4" l="1"/>
  <c r="AD432" i="4"/>
  <c r="AE432" i="4" s="1"/>
  <c r="AI432" i="4"/>
  <c r="AJ432" i="4" s="1"/>
  <c r="AG432" i="4"/>
  <c r="C433" i="4" s="1"/>
  <c r="AF432" i="4"/>
  <c r="AL433" i="4" l="1"/>
  <c r="AK433" i="4"/>
  <c r="B433" i="4"/>
  <c r="AH432" i="4"/>
  <c r="D433" i="4" s="1"/>
  <c r="O434" i="4"/>
  <c r="I433" i="4" l="1"/>
  <c r="L433" i="4"/>
  <c r="U433" i="4" s="1"/>
  <c r="V433" i="4" s="1"/>
  <c r="E433" i="4"/>
  <c r="F433" i="4" l="1"/>
  <c r="Y433" i="4"/>
  <c r="W433" i="4"/>
  <c r="M433" i="4"/>
  <c r="Z433" i="4"/>
  <c r="X433" i="4" l="1"/>
  <c r="AA433" i="4" s="1"/>
  <c r="AB433" i="4" s="1"/>
  <c r="N433" i="4"/>
  <c r="P433" i="4"/>
  <c r="R433" i="4"/>
  <c r="Q433" i="4" l="1"/>
  <c r="S433" i="4" s="1"/>
  <c r="G433" i="4"/>
  <c r="AC433" i="4"/>
  <c r="H434" i="4"/>
  <c r="K434" i="4" l="1"/>
  <c r="AD433" i="4"/>
  <c r="AE433" i="4" s="1"/>
  <c r="AI433" i="4"/>
  <c r="AJ433" i="4" s="1"/>
  <c r="AG433" i="4"/>
  <c r="C434" i="4" s="1"/>
  <c r="AF433" i="4"/>
  <c r="B434" i="4" s="1"/>
  <c r="T433" i="4"/>
  <c r="O435" i="4"/>
  <c r="AL434" i="4" l="1"/>
  <c r="AH433" i="4"/>
  <c r="D434" i="4" s="1"/>
  <c r="I434" i="4"/>
  <c r="AK434" i="4"/>
  <c r="E434" i="4"/>
  <c r="F434" i="4" l="1"/>
  <c r="L434" i="4"/>
  <c r="U434" i="4" s="1"/>
  <c r="V434" i="4" s="1"/>
  <c r="Y434" i="4" l="1"/>
  <c r="W434" i="4"/>
  <c r="X434" i="4" s="1"/>
  <c r="M434" i="4"/>
  <c r="Z434" i="4"/>
  <c r="N434" i="4" l="1"/>
  <c r="P434" i="4"/>
  <c r="AA434" i="4"/>
  <c r="AB434" i="4" s="1"/>
  <c r="R434" i="4"/>
  <c r="G434" i="4" l="1"/>
  <c r="Q434" i="4"/>
  <c r="S434" i="4" s="1"/>
  <c r="T434" i="4" s="1"/>
  <c r="AC434" i="4"/>
  <c r="H435" i="4"/>
  <c r="K435" i="4" l="1"/>
  <c r="AD434" i="4"/>
  <c r="AE434" i="4" s="1"/>
  <c r="AI434" i="4"/>
  <c r="AJ434" i="4" s="1"/>
  <c r="AF434" i="4"/>
  <c r="AG434" i="4"/>
  <c r="C435" i="4" s="1"/>
  <c r="AK435" i="4" l="1"/>
  <c r="AL435" i="4"/>
  <c r="B435" i="4"/>
  <c r="AH434" i="4"/>
  <c r="D435" i="4" s="1"/>
  <c r="O436" i="4"/>
  <c r="L435" i="4" l="1"/>
  <c r="U435" i="4" s="1"/>
  <c r="V435" i="4" s="1"/>
  <c r="I435" i="4"/>
  <c r="E435" i="4"/>
  <c r="F435" i="4" l="1"/>
  <c r="Y435" i="4"/>
  <c r="W435" i="4"/>
  <c r="M435" i="4"/>
  <c r="Z435" i="4"/>
  <c r="X435" i="4" l="1"/>
  <c r="AA435" i="4" s="1"/>
  <c r="AB435" i="4" s="1"/>
  <c r="N435" i="4"/>
  <c r="P435" i="4"/>
  <c r="R435" i="4"/>
  <c r="Q435" i="4" l="1"/>
  <c r="S435" i="4" s="1"/>
  <c r="G435" i="4"/>
  <c r="AC435" i="4"/>
  <c r="H436" i="4"/>
  <c r="K436" i="4" l="1"/>
  <c r="AI435" i="4"/>
  <c r="AJ435" i="4" s="1"/>
  <c r="AD435" i="4"/>
  <c r="AE435" i="4" s="1"/>
  <c r="AG435" i="4"/>
  <c r="C436" i="4" s="1"/>
  <c r="AF435" i="4"/>
  <c r="T435" i="4"/>
  <c r="AH435" i="4" l="1"/>
  <c r="D436" i="4" s="1"/>
  <c r="B436" i="4"/>
  <c r="AL436" i="4"/>
  <c r="AK436" i="4"/>
  <c r="O437" i="4"/>
  <c r="L436" i="4" l="1"/>
  <c r="U436" i="4" s="1"/>
  <c r="V436" i="4" s="1"/>
  <c r="Y436" i="4" s="1"/>
  <c r="I436" i="4"/>
  <c r="E436" i="4"/>
  <c r="Z436" i="4"/>
  <c r="F436" i="4" l="1"/>
  <c r="M436" i="4"/>
  <c r="P436" i="4" s="1"/>
  <c r="W436" i="4"/>
  <c r="R436" i="4"/>
  <c r="X436" i="4" l="1"/>
  <c r="AA436" i="4" s="1"/>
  <c r="AB436" i="4" s="1"/>
  <c r="N436" i="4"/>
  <c r="Q436" i="4" l="1"/>
  <c r="S436" i="4" s="1"/>
  <c r="G436" i="4"/>
  <c r="H437" i="4"/>
  <c r="AC436" i="4"/>
  <c r="K437" i="4" l="1"/>
  <c r="AI436" i="4"/>
  <c r="AJ436" i="4" s="1"/>
  <c r="AG436" i="4"/>
  <c r="C437" i="4" s="1"/>
  <c r="AD436" i="4"/>
  <c r="AE436" i="4" s="1"/>
  <c r="AF436" i="4"/>
  <c r="T436" i="4"/>
  <c r="AL437" i="4" l="1"/>
  <c r="B437" i="4"/>
  <c r="AH436" i="4"/>
  <c r="D437" i="4" s="1"/>
  <c r="AK437" i="4"/>
  <c r="O438" i="4"/>
  <c r="L437" i="4" l="1"/>
  <c r="U437" i="4" s="1"/>
  <c r="V437" i="4" s="1"/>
  <c r="I437" i="4"/>
  <c r="E437" i="4"/>
  <c r="F437" i="4" l="1"/>
  <c r="M437" i="4"/>
  <c r="N437" i="4" s="1"/>
  <c r="Q437" i="4" s="1"/>
  <c r="Y437" i="4"/>
  <c r="W437" i="4"/>
  <c r="Z437" i="4"/>
  <c r="X437" i="4" l="1"/>
  <c r="AA437" i="4" s="1"/>
  <c r="AB437" i="4" s="1"/>
  <c r="P437" i="4"/>
  <c r="G437" i="4"/>
  <c r="R437" i="4"/>
  <c r="S437" i="4" l="1"/>
  <c r="H438" i="4"/>
  <c r="AC437" i="4"/>
  <c r="AF437" i="4" l="1"/>
  <c r="B438" i="4" s="1"/>
  <c r="AI437" i="4"/>
  <c r="AJ437" i="4" s="1"/>
  <c r="AD437" i="4"/>
  <c r="AE437" i="4" s="1"/>
  <c r="AG437" i="4"/>
  <c r="C438" i="4" s="1"/>
  <c r="K438" i="4"/>
  <c r="T437" i="4"/>
  <c r="O439" i="4"/>
  <c r="AL438" i="4" l="1"/>
  <c r="AK438" i="4"/>
  <c r="AH437" i="4"/>
  <c r="D438" i="4" s="1"/>
  <c r="L438" i="4" s="1"/>
  <c r="U438" i="4" s="1"/>
  <c r="V438" i="4" s="1"/>
  <c r="I438" i="4"/>
  <c r="E438" i="4"/>
  <c r="F438" i="4" l="1"/>
  <c r="M438" i="4"/>
  <c r="W438" i="4"/>
  <c r="Y438" i="4"/>
  <c r="Z438" i="4"/>
  <c r="X438" i="4" l="1"/>
  <c r="AA438" i="4" s="1"/>
  <c r="AB438" i="4" s="1"/>
  <c r="N438" i="4"/>
  <c r="P438" i="4"/>
  <c r="R438" i="4"/>
  <c r="G438" i="4" l="1"/>
  <c r="Q438" i="4"/>
  <c r="S438" i="4" s="1"/>
  <c r="AC438" i="4"/>
  <c r="H439" i="4"/>
  <c r="K439" i="4" l="1"/>
  <c r="AG438" i="4"/>
  <c r="C439" i="4" s="1"/>
  <c r="AD438" i="4"/>
  <c r="AE438" i="4" s="1"/>
  <c r="AI438" i="4"/>
  <c r="AJ438" i="4" s="1"/>
  <c r="AF438" i="4"/>
  <c r="B439" i="4" s="1"/>
  <c r="T438" i="4"/>
  <c r="O440" i="4"/>
  <c r="AH438" i="4" l="1"/>
  <c r="D439" i="4" s="1"/>
  <c r="L439" i="4" s="1"/>
  <c r="U439" i="4" s="1"/>
  <c r="V439" i="4" s="1"/>
  <c r="W439" i="4" s="1"/>
  <c r="AL439" i="4"/>
  <c r="AK439" i="4"/>
  <c r="I439" i="4"/>
  <c r="E439" i="4"/>
  <c r="F439" i="4" l="1"/>
  <c r="X439" i="4" s="1"/>
  <c r="M439" i="4"/>
  <c r="P439" i="4" s="1"/>
  <c r="Y439" i="4"/>
  <c r="Z439" i="4"/>
  <c r="R439" i="4"/>
  <c r="N439" i="4" l="1"/>
  <c r="G439" i="4" s="1"/>
  <c r="AA439" i="4"/>
  <c r="AB439" i="4" s="1"/>
  <c r="Q439" i="4" l="1"/>
  <c r="S439" i="4" s="1"/>
  <c r="T439" i="4" s="1"/>
  <c r="AC439" i="4"/>
  <c r="H440" i="4"/>
  <c r="AD439" i="4" l="1"/>
  <c r="AE439" i="4" s="1"/>
  <c r="AF439" i="4"/>
  <c r="B440" i="4" s="1"/>
  <c r="AG439" i="4"/>
  <c r="C440" i="4" s="1"/>
  <c r="AI439" i="4"/>
  <c r="AJ439" i="4" s="1"/>
  <c r="K440" i="4"/>
  <c r="O441" i="4"/>
  <c r="AK440" i="4" l="1"/>
  <c r="AH439" i="4"/>
  <c r="D440" i="4" s="1"/>
  <c r="L440" i="4" s="1"/>
  <c r="U440" i="4" s="1"/>
  <c r="V440" i="4" s="1"/>
  <c r="Y440" i="4" s="1"/>
  <c r="AL440" i="4"/>
  <c r="I440" i="4"/>
  <c r="Z440" i="4"/>
  <c r="E440" i="4"/>
  <c r="F440" i="4" l="1"/>
  <c r="M440" i="4"/>
  <c r="N440" i="4" s="1"/>
  <c r="Q440" i="4" s="1"/>
  <c r="W440" i="4"/>
  <c r="X440" i="4" l="1"/>
  <c r="AA440" i="4" s="1"/>
  <c r="AB440" i="4" s="1"/>
  <c r="P440" i="4"/>
  <c r="G440" i="4"/>
  <c r="R440" i="4"/>
  <c r="S440" i="4" l="1"/>
  <c r="T440" i="4" s="1"/>
  <c r="AC440" i="4"/>
  <c r="H441" i="4"/>
  <c r="AG440" i="4" l="1"/>
  <c r="C441" i="4" s="1"/>
  <c r="AF440" i="4"/>
  <c r="AI440" i="4"/>
  <c r="AJ440" i="4" s="1"/>
  <c r="AD440" i="4"/>
  <c r="AE440" i="4" s="1"/>
  <c r="K441" i="4"/>
  <c r="AH440" i="4" l="1"/>
  <c r="D441" i="4" s="1"/>
  <c r="L441" i="4" s="1"/>
  <c r="U441" i="4" s="1"/>
  <c r="V441" i="4" s="1"/>
  <c r="B441" i="4"/>
  <c r="I441" i="4" s="1"/>
  <c r="AK441" i="4"/>
  <c r="AL441" i="4"/>
  <c r="O442" i="4"/>
  <c r="E441" i="4"/>
  <c r="F441" i="4" l="1"/>
  <c r="M441" i="4"/>
  <c r="N441" i="4" s="1"/>
  <c r="W441" i="4"/>
  <c r="Y441" i="4"/>
  <c r="Z441" i="4"/>
  <c r="X441" i="4" l="1"/>
  <c r="AA441" i="4" s="1"/>
  <c r="AB441" i="4" s="1"/>
  <c r="P441" i="4"/>
  <c r="Q441" i="4"/>
  <c r="G441" i="4"/>
  <c r="R441" i="4"/>
  <c r="S441" i="4" l="1"/>
  <c r="T441" i="4" s="1"/>
  <c r="H442" i="4"/>
  <c r="AC441" i="4"/>
  <c r="AD441" i="4" l="1"/>
  <c r="AE441" i="4" s="1"/>
  <c r="AI441" i="4"/>
  <c r="AJ441" i="4" s="1"/>
  <c r="AF441" i="4"/>
  <c r="B442" i="4" s="1"/>
  <c r="AG441" i="4"/>
  <c r="C442" i="4" s="1"/>
  <c r="K442" i="4"/>
  <c r="O443" i="4"/>
  <c r="AK442" i="4" l="1"/>
  <c r="AL442" i="4"/>
  <c r="AH441" i="4"/>
  <c r="D442" i="4" s="1"/>
  <c r="L442" i="4" s="1"/>
  <c r="U442" i="4" s="1"/>
  <c r="V442" i="4" s="1"/>
  <c r="Y442" i="4" s="1"/>
  <c r="I442" i="4"/>
  <c r="Z442" i="4"/>
  <c r="E442" i="4"/>
  <c r="F442" i="4" l="1"/>
  <c r="W442" i="4"/>
  <c r="M442" i="4"/>
  <c r="X442" i="4" l="1"/>
  <c r="AA442" i="4" s="1"/>
  <c r="AB442" i="4" s="1"/>
  <c r="P442" i="4"/>
  <c r="N442" i="4"/>
  <c r="R442" i="4"/>
  <c r="Q442" i="4" l="1"/>
  <c r="S442" i="4" s="1"/>
  <c r="G442" i="4"/>
  <c r="H443" i="4"/>
  <c r="AC442" i="4"/>
  <c r="K443" i="4" l="1"/>
  <c r="AD442" i="4"/>
  <c r="AE442" i="4" s="1"/>
  <c r="AG442" i="4"/>
  <c r="C443" i="4" s="1"/>
  <c r="AI442" i="4"/>
  <c r="AJ442" i="4" s="1"/>
  <c r="AF442" i="4"/>
  <c r="T442" i="4"/>
  <c r="AH442" i="4" l="1"/>
  <c r="D443" i="4" s="1"/>
  <c r="L443" i="4" s="1"/>
  <c r="U443" i="4" s="1"/>
  <c r="V443" i="4" s="1"/>
  <c r="AK443" i="4"/>
  <c r="B443" i="4"/>
  <c r="AL443" i="4"/>
  <c r="O444" i="4"/>
  <c r="Y443" i="4" l="1"/>
  <c r="M443" i="4"/>
  <c r="N443" i="4" s="1"/>
  <c r="W443" i="4"/>
  <c r="I443" i="4"/>
  <c r="E443" i="4"/>
  <c r="Z443" i="4"/>
  <c r="F443" i="4" l="1"/>
  <c r="X443" i="4" s="1"/>
  <c r="AA443" i="4" s="1"/>
  <c r="AB443" i="4" s="1"/>
  <c r="Q443" i="4"/>
  <c r="P443" i="4"/>
  <c r="R443" i="4"/>
  <c r="G443" i="4" l="1"/>
  <c r="S443" i="4"/>
  <c r="T443" i="4" s="1"/>
  <c r="AC443" i="4"/>
  <c r="H444" i="4"/>
  <c r="K444" i="4" l="1"/>
  <c r="AF443" i="4"/>
  <c r="B444" i="4" s="1"/>
  <c r="AD443" i="4"/>
  <c r="AE443" i="4" s="1"/>
  <c r="AG443" i="4"/>
  <c r="C444" i="4" s="1"/>
  <c r="AI443" i="4"/>
  <c r="AJ443" i="4" s="1"/>
  <c r="O445" i="4"/>
  <c r="AL444" i="4" l="1"/>
  <c r="AH443" i="4"/>
  <c r="D444" i="4" s="1"/>
  <c r="L444" i="4" s="1"/>
  <c r="U444" i="4" s="1"/>
  <c r="V444" i="4" s="1"/>
  <c r="W444" i="4" s="1"/>
  <c r="AK444" i="4"/>
  <c r="I444" i="4"/>
  <c r="E444" i="4"/>
  <c r="F444" i="4" l="1"/>
  <c r="X444" i="4" s="1"/>
  <c r="Y444" i="4"/>
  <c r="M444" i="4"/>
  <c r="N444" i="4" s="1"/>
  <c r="Z444" i="4"/>
  <c r="P444" i="4" l="1"/>
  <c r="AA444" i="4"/>
  <c r="AB444" i="4" s="1"/>
  <c r="Q444" i="4"/>
  <c r="G444" i="4"/>
  <c r="R444" i="4"/>
  <c r="S444" i="4" l="1"/>
  <c r="H445" i="4"/>
  <c r="AC444" i="4"/>
  <c r="AG444" i="4" l="1"/>
  <c r="C445" i="4" s="1"/>
  <c r="AD444" i="4"/>
  <c r="AE444" i="4" s="1"/>
  <c r="AF444" i="4"/>
  <c r="B445" i="4" s="1"/>
  <c r="AI444" i="4"/>
  <c r="AJ444" i="4" s="1"/>
  <c r="K445" i="4"/>
  <c r="T444" i="4"/>
  <c r="O446" i="4"/>
  <c r="AL445" i="4" l="1"/>
  <c r="AH444" i="4"/>
  <c r="D445" i="4" s="1"/>
  <c r="L445" i="4" s="1"/>
  <c r="U445" i="4" s="1"/>
  <c r="V445" i="4" s="1"/>
  <c r="W445" i="4" s="1"/>
  <c r="AK445" i="4"/>
  <c r="I445" i="4"/>
  <c r="E445" i="4"/>
  <c r="F445" i="4" l="1"/>
  <c r="X445" i="4" s="1"/>
  <c r="Y445" i="4"/>
  <c r="M445" i="4"/>
  <c r="P445" i="4" s="1"/>
  <c r="Z445" i="4"/>
  <c r="R445" i="4"/>
  <c r="AA445" i="4" l="1"/>
  <c r="AB445" i="4" s="1"/>
  <c r="N445" i="4"/>
  <c r="G445" i="4" s="1"/>
  <c r="Q445" i="4" l="1"/>
  <c r="S445" i="4" s="1"/>
  <c r="T445" i="4" s="1"/>
  <c r="AC445" i="4"/>
  <c r="H446" i="4"/>
  <c r="AG445" i="4" l="1"/>
  <c r="C446" i="4" s="1"/>
  <c r="AD445" i="4"/>
  <c r="AE445" i="4" s="1"/>
  <c r="AI445" i="4"/>
  <c r="AJ445" i="4" s="1"/>
  <c r="AF445" i="4"/>
  <c r="B446" i="4" s="1"/>
  <c r="K446" i="4"/>
  <c r="O447" i="4"/>
  <c r="I446" i="4" l="1"/>
  <c r="AH445" i="4"/>
  <c r="D446" i="4" s="1"/>
  <c r="L446" i="4" s="1"/>
  <c r="U446" i="4" s="1"/>
  <c r="V446" i="4" s="1"/>
  <c r="Y446" i="4" s="1"/>
  <c r="AK446" i="4"/>
  <c r="AL446" i="4"/>
  <c r="E446" i="4"/>
  <c r="Z446" i="4"/>
  <c r="F446" i="4" l="1"/>
  <c r="W446" i="4"/>
  <c r="M446" i="4"/>
  <c r="X446" i="4" l="1"/>
  <c r="AA446" i="4" s="1"/>
  <c r="AB446" i="4" s="1"/>
  <c r="N446" i="4"/>
  <c r="P446" i="4"/>
  <c r="R446" i="4"/>
  <c r="Q446" i="4" l="1"/>
  <c r="S446" i="4" s="1"/>
  <c r="G446" i="4"/>
  <c r="H447" i="4"/>
  <c r="AC446" i="4"/>
  <c r="K447" i="4" l="1"/>
  <c r="AD446" i="4"/>
  <c r="AE446" i="4" s="1"/>
  <c r="AG446" i="4"/>
  <c r="C447" i="4" s="1"/>
  <c r="AI446" i="4"/>
  <c r="AJ446" i="4" s="1"/>
  <c r="AF446" i="4"/>
  <c r="T446" i="4"/>
  <c r="AL447" i="4" l="1"/>
  <c r="AH446" i="4"/>
  <c r="D447" i="4" s="1"/>
  <c r="L447" i="4" s="1"/>
  <c r="U447" i="4" s="1"/>
  <c r="V447" i="4" s="1"/>
  <c r="AK447" i="4"/>
  <c r="B447" i="4"/>
  <c r="O448" i="4"/>
  <c r="M447" i="4" l="1"/>
  <c r="N447" i="4" s="1"/>
  <c r="I447" i="4"/>
  <c r="W447" i="4"/>
  <c r="Y447" i="4"/>
  <c r="Z447" i="4"/>
  <c r="E447" i="4"/>
  <c r="F447" i="4" l="1"/>
  <c r="X447" i="4" s="1"/>
  <c r="AA447" i="4" s="1"/>
  <c r="AB447" i="4" s="1"/>
  <c r="Q447" i="4"/>
  <c r="P447" i="4"/>
  <c r="R447" i="4"/>
  <c r="G447" i="4" l="1"/>
  <c r="S447" i="4"/>
  <c r="AC447" i="4"/>
  <c r="H448" i="4"/>
  <c r="AG447" i="4" l="1"/>
  <c r="C448" i="4" s="1"/>
  <c r="AF447" i="4"/>
  <c r="AD447" i="4"/>
  <c r="AE447" i="4" s="1"/>
  <c r="AI447" i="4"/>
  <c r="AJ447" i="4" s="1"/>
  <c r="AM447" i="4" s="1"/>
  <c r="K448" i="4"/>
  <c r="T447" i="4"/>
  <c r="AH447" i="4" l="1"/>
  <c r="D448" i="4" s="1"/>
  <c r="L448" i="4" s="1"/>
  <c r="U448" i="4" s="1"/>
  <c r="V448" i="4" s="1"/>
  <c r="B448" i="4"/>
  <c r="I448" i="4" s="1"/>
  <c r="AK448" i="4"/>
  <c r="AL448" i="4"/>
  <c r="O449" i="4"/>
  <c r="E448" i="4"/>
  <c r="F448" i="4" l="1"/>
  <c r="W448" i="4"/>
  <c r="Y448" i="4"/>
  <c r="M448" i="4"/>
  <c r="Z448" i="4"/>
  <c r="X448" i="4" l="1"/>
  <c r="AA448" i="4" s="1"/>
  <c r="AB448" i="4" s="1"/>
  <c r="N448" i="4"/>
  <c r="Q448" i="4" s="1"/>
  <c r="P448" i="4"/>
  <c r="R448" i="4"/>
  <c r="G448" i="4" l="1"/>
  <c r="S448" i="4"/>
  <c r="H449" i="4"/>
  <c r="AC448" i="4"/>
  <c r="K449" i="4" l="1"/>
  <c r="AI448" i="4"/>
  <c r="AJ448" i="4" s="1"/>
  <c r="AD448" i="4"/>
  <c r="AE448" i="4" s="1"/>
  <c r="AG448" i="4"/>
  <c r="C449" i="4" s="1"/>
  <c r="AF448" i="4"/>
  <c r="T448" i="4"/>
  <c r="AK449" i="4" l="1"/>
  <c r="B449" i="4"/>
  <c r="AH448" i="4"/>
  <c r="D449" i="4" s="1"/>
  <c r="AL449" i="4"/>
  <c r="O450" i="4"/>
  <c r="L449" i="4" l="1"/>
  <c r="U449" i="4" s="1"/>
  <c r="V449" i="4" s="1"/>
  <c r="I449" i="4"/>
  <c r="E449" i="4"/>
  <c r="F449" i="4" l="1"/>
  <c r="M449" i="4"/>
  <c r="Y449" i="4"/>
  <c r="W449" i="4"/>
  <c r="Z449" i="4"/>
  <c r="X449" i="4" l="1"/>
  <c r="AA449" i="4" s="1"/>
  <c r="AB449" i="4" s="1"/>
  <c r="P449" i="4"/>
  <c r="N449" i="4"/>
  <c r="G449" i="4" s="1"/>
  <c r="R449" i="4"/>
  <c r="Q449" i="4" l="1"/>
  <c r="S449" i="4" s="1"/>
  <c r="AC449" i="4"/>
  <c r="H450" i="4"/>
  <c r="AI449" i="4" l="1"/>
  <c r="AJ449" i="4" s="1"/>
  <c r="AD449" i="4"/>
  <c r="AE449" i="4" s="1"/>
  <c r="AG449" i="4"/>
  <c r="C450" i="4" s="1"/>
  <c r="AF449" i="4"/>
  <c r="K450" i="4"/>
  <c r="T449" i="4"/>
  <c r="AK450" i="4" l="1"/>
  <c r="AL450" i="4"/>
  <c r="AH449" i="4"/>
  <c r="D450" i="4" s="1"/>
  <c r="L450" i="4" s="1"/>
  <c r="B450" i="4"/>
  <c r="I450" i="4" s="1"/>
  <c r="O451" i="4"/>
  <c r="E450" i="4"/>
  <c r="F450" i="4" l="1"/>
  <c r="U450" i="4"/>
  <c r="V450" i="4" s="1"/>
  <c r="M450" i="4"/>
  <c r="N450" i="4" l="1"/>
  <c r="P450" i="4"/>
  <c r="Y450" i="4"/>
  <c r="W450" i="4"/>
  <c r="X450" i="4" s="1"/>
  <c r="R450" i="4"/>
  <c r="Z450" i="4"/>
  <c r="AA450" i="4" l="1"/>
  <c r="AB450" i="4" s="1"/>
  <c r="G450" i="4"/>
  <c r="Q450" i="4"/>
  <c r="S450" i="4" s="1"/>
  <c r="T450" i="4" s="1"/>
  <c r="H451" i="4"/>
  <c r="AC450" i="4"/>
  <c r="K451" i="4" l="1"/>
  <c r="AI450" i="4"/>
  <c r="AJ450" i="4" s="1"/>
  <c r="AG450" i="4"/>
  <c r="C451" i="4" s="1"/>
  <c r="AD450" i="4"/>
  <c r="AE450" i="4" s="1"/>
  <c r="AF450" i="4"/>
  <c r="B451" i="4" s="1"/>
  <c r="O452" i="4"/>
  <c r="I451" i="4" l="1"/>
  <c r="AK451" i="4"/>
  <c r="AH450" i="4"/>
  <c r="D451" i="4" s="1"/>
  <c r="L451" i="4" s="1"/>
  <c r="U451" i="4" s="1"/>
  <c r="V451" i="4" s="1"/>
  <c r="Y451" i="4" s="1"/>
  <c r="AL451" i="4"/>
  <c r="Z451" i="4"/>
  <c r="E451" i="4"/>
  <c r="F451" i="4" l="1"/>
  <c r="W451" i="4"/>
  <c r="M451" i="4"/>
  <c r="N451" i="4" s="1"/>
  <c r="X451" i="4" l="1"/>
  <c r="AA451" i="4" s="1"/>
  <c r="AB451" i="4" s="1"/>
  <c r="P451" i="4"/>
  <c r="G451" i="4"/>
  <c r="Q451" i="4"/>
  <c r="R451" i="4"/>
  <c r="S451" i="4" l="1"/>
  <c r="T451" i="4" s="1"/>
  <c r="H452" i="4"/>
  <c r="AC451" i="4"/>
  <c r="AF451" i="4" l="1"/>
  <c r="AG451" i="4"/>
  <c r="C452" i="4" s="1"/>
  <c r="AD451" i="4"/>
  <c r="AE451" i="4" s="1"/>
  <c r="AI451" i="4"/>
  <c r="AJ451" i="4" s="1"/>
  <c r="K452" i="4"/>
  <c r="AH451" i="4" l="1"/>
  <c r="D452" i="4" s="1"/>
  <c r="L452" i="4" s="1"/>
  <c r="U452" i="4" s="1"/>
  <c r="V452" i="4" s="1"/>
  <c r="AK452" i="4"/>
  <c r="AL452" i="4"/>
  <c r="B452" i="4"/>
  <c r="O453" i="4"/>
  <c r="I452" i="4" l="1"/>
  <c r="M452" i="4"/>
  <c r="P452" i="4" s="1"/>
  <c r="Y452" i="4"/>
  <c r="W452" i="4"/>
  <c r="Z452" i="4"/>
  <c r="R452" i="4"/>
  <c r="E452" i="4"/>
  <c r="F452" i="4" l="1"/>
  <c r="X452" i="4" s="1"/>
  <c r="AA452" i="4" s="1"/>
  <c r="AB452" i="4" s="1"/>
  <c r="N452" i="4"/>
  <c r="Q452" i="4" s="1"/>
  <c r="S452" i="4" s="1"/>
  <c r="T452" i="4" s="1"/>
  <c r="AC452" i="4"/>
  <c r="H453" i="4"/>
  <c r="G452" i="4" l="1"/>
  <c r="K453" i="4"/>
  <c r="AD452" i="4"/>
  <c r="AE452" i="4" s="1"/>
  <c r="AI452" i="4"/>
  <c r="AJ452" i="4" s="1"/>
  <c r="AG452" i="4"/>
  <c r="C453" i="4" s="1"/>
  <c r="AF452" i="4"/>
  <c r="AK453" i="4" l="1"/>
  <c r="AH452" i="4"/>
  <c r="D453" i="4" s="1"/>
  <c r="AL453" i="4"/>
  <c r="B453" i="4"/>
  <c r="O454" i="4"/>
  <c r="L453" i="4" l="1"/>
  <c r="U453" i="4" s="1"/>
  <c r="V453" i="4" s="1"/>
  <c r="I453" i="4"/>
  <c r="E453" i="4"/>
  <c r="F453" i="4" l="1"/>
  <c r="Y453" i="4"/>
  <c r="W453" i="4"/>
  <c r="M453" i="4"/>
  <c r="Z453" i="4"/>
  <c r="X453" i="4" l="1"/>
  <c r="AA453" i="4" s="1"/>
  <c r="AB453" i="4" s="1"/>
  <c r="P453" i="4"/>
  <c r="N453" i="4"/>
  <c r="R453" i="4"/>
  <c r="Q453" i="4" l="1"/>
  <c r="S453" i="4" s="1"/>
  <c r="G453" i="4"/>
  <c r="H454" i="4"/>
  <c r="AC453" i="4"/>
  <c r="K454" i="4" l="1"/>
  <c r="AI453" i="4"/>
  <c r="AJ453" i="4" s="1"/>
  <c r="AD453" i="4"/>
  <c r="AE453" i="4" s="1"/>
  <c r="AG453" i="4"/>
  <c r="C454" i="4" s="1"/>
  <c r="AF453" i="4"/>
  <c r="T453" i="4"/>
  <c r="AK454" i="4" l="1"/>
  <c r="B454" i="4"/>
  <c r="AH453" i="4"/>
  <c r="D454" i="4" s="1"/>
  <c r="AL454" i="4"/>
  <c r="O455" i="4"/>
  <c r="I454" i="4" l="1"/>
  <c r="L454" i="4"/>
  <c r="U454" i="4" s="1"/>
  <c r="V454" i="4" s="1"/>
  <c r="E454" i="4"/>
  <c r="F454" i="4" l="1"/>
  <c r="Y454" i="4"/>
  <c r="W454" i="4"/>
  <c r="M454" i="4"/>
  <c r="Z454" i="4"/>
  <c r="X454" i="4" l="1"/>
  <c r="AA454" i="4" s="1"/>
  <c r="AB454" i="4" s="1"/>
  <c r="N454" i="4"/>
  <c r="Q454" i="4" s="1"/>
  <c r="P454" i="4"/>
  <c r="R454" i="4"/>
  <c r="G454" i="4" l="1"/>
  <c r="S454" i="4"/>
  <c r="T454" i="4" s="1"/>
  <c r="H455" i="4"/>
  <c r="AC454" i="4"/>
  <c r="K455" i="4" l="1"/>
  <c r="AI454" i="4"/>
  <c r="AJ454" i="4" s="1"/>
  <c r="AD454" i="4"/>
  <c r="AE454" i="4" s="1"/>
  <c r="AG454" i="4"/>
  <c r="C455" i="4" s="1"/>
  <c r="AF454" i="4"/>
  <c r="AK455" i="4" l="1"/>
  <c r="AH454" i="4"/>
  <c r="D455" i="4" s="1"/>
  <c r="B455" i="4"/>
  <c r="AL455" i="4"/>
  <c r="O456" i="4"/>
  <c r="L455" i="4" l="1"/>
  <c r="U455" i="4" s="1"/>
  <c r="V455" i="4" s="1"/>
  <c r="I455" i="4"/>
  <c r="E455" i="4"/>
  <c r="F455" i="4" l="1"/>
  <c r="W455" i="4"/>
  <c r="Y455" i="4"/>
  <c r="M455" i="4"/>
  <c r="Z455" i="4"/>
  <c r="X455" i="4" l="1"/>
  <c r="AA455" i="4" s="1"/>
  <c r="AB455" i="4" s="1"/>
  <c r="P455" i="4"/>
  <c r="N455" i="4"/>
  <c r="R455" i="4"/>
  <c r="G455" i="4" l="1"/>
  <c r="Q455" i="4"/>
  <c r="S455" i="4" s="1"/>
  <c r="H456" i="4"/>
  <c r="AC455" i="4"/>
  <c r="K456" i="4" l="1"/>
  <c r="AI455" i="4"/>
  <c r="AJ455" i="4" s="1"/>
  <c r="AD455" i="4"/>
  <c r="AE455" i="4" s="1"/>
  <c r="AG455" i="4"/>
  <c r="C456" i="4" s="1"/>
  <c r="AF455" i="4"/>
  <c r="B456" i="4" s="1"/>
  <c r="T455" i="4"/>
  <c r="O457" i="4"/>
  <c r="I456" i="4" l="1"/>
  <c r="AH455" i="4"/>
  <c r="D456" i="4" s="1"/>
  <c r="AL456" i="4"/>
  <c r="AK456" i="4"/>
  <c r="E456" i="4"/>
  <c r="F456" i="4" l="1"/>
  <c r="L456" i="4"/>
  <c r="U456" i="4" s="1"/>
  <c r="V456" i="4" s="1"/>
  <c r="M456" i="4" l="1"/>
  <c r="N456" i="4" s="1"/>
  <c r="W456" i="4"/>
  <c r="X456" i="4" s="1"/>
  <c r="Y456" i="4"/>
  <c r="Z456" i="4"/>
  <c r="P456" i="4" l="1"/>
  <c r="Q456" i="4"/>
  <c r="G456" i="4"/>
  <c r="AA456" i="4"/>
  <c r="AB456" i="4" s="1"/>
  <c r="R456" i="4"/>
  <c r="S456" i="4" l="1"/>
  <c r="AC456" i="4"/>
  <c r="H457" i="4"/>
  <c r="AG456" i="4" l="1"/>
  <c r="C457" i="4" s="1"/>
  <c r="AF456" i="4"/>
  <c r="B457" i="4" s="1"/>
  <c r="AD456" i="4"/>
  <c r="AE456" i="4" s="1"/>
  <c r="AI456" i="4"/>
  <c r="AJ456" i="4" s="1"/>
  <c r="K457" i="4"/>
  <c r="T456" i="4"/>
  <c r="O458" i="4"/>
  <c r="AL457" i="4" l="1"/>
  <c r="AH456" i="4"/>
  <c r="D457" i="4" s="1"/>
  <c r="L457" i="4" s="1"/>
  <c r="U457" i="4" s="1"/>
  <c r="V457" i="4" s="1"/>
  <c r="AK457" i="4"/>
  <c r="I457" i="4"/>
  <c r="E457" i="4"/>
  <c r="F457" i="4" l="1"/>
  <c r="Y457" i="4"/>
  <c r="W457" i="4"/>
  <c r="M457" i="4"/>
  <c r="Z457" i="4"/>
  <c r="X457" i="4" l="1"/>
  <c r="AA457" i="4" s="1"/>
  <c r="AB457" i="4" s="1"/>
  <c r="P457" i="4"/>
  <c r="N457" i="4"/>
  <c r="R457" i="4"/>
  <c r="Q457" i="4" l="1"/>
  <c r="S457" i="4" s="1"/>
  <c r="G457" i="4"/>
  <c r="H458" i="4"/>
  <c r="AC457" i="4"/>
  <c r="K458" i="4" l="1"/>
  <c r="AI457" i="4"/>
  <c r="AJ457" i="4" s="1"/>
  <c r="AD457" i="4"/>
  <c r="AE457" i="4" s="1"/>
  <c r="AG457" i="4"/>
  <c r="C458" i="4" s="1"/>
  <c r="AF457" i="4"/>
  <c r="T457" i="4"/>
  <c r="B458" i="4" l="1"/>
  <c r="AH457" i="4"/>
  <c r="D458" i="4" s="1"/>
  <c r="AK458" i="4"/>
  <c r="AL458" i="4"/>
  <c r="O459" i="4"/>
  <c r="L458" i="4" l="1"/>
  <c r="U458" i="4" s="1"/>
  <c r="V458" i="4" s="1"/>
  <c r="I458" i="4"/>
  <c r="E458" i="4"/>
  <c r="F458" i="4" l="1"/>
  <c r="W458" i="4"/>
  <c r="Y458" i="4"/>
  <c r="M458" i="4"/>
  <c r="Z458" i="4"/>
  <c r="X458" i="4" l="1"/>
  <c r="AA458" i="4" s="1"/>
  <c r="AB458" i="4" s="1"/>
  <c r="N458" i="4"/>
  <c r="Q458" i="4" s="1"/>
  <c r="P458" i="4"/>
  <c r="R458" i="4"/>
  <c r="G458" i="4" l="1"/>
  <c r="S458" i="4"/>
  <c r="AC458" i="4"/>
  <c r="H459" i="4"/>
  <c r="K459" i="4" l="1"/>
  <c r="AI458" i="4"/>
  <c r="AJ458" i="4" s="1"/>
  <c r="AD458" i="4"/>
  <c r="AE458" i="4" s="1"/>
  <c r="AG458" i="4"/>
  <c r="C459" i="4" s="1"/>
  <c r="AF458" i="4"/>
  <c r="T458" i="4"/>
  <c r="AK459" i="4" l="1"/>
  <c r="AL459" i="4"/>
  <c r="AH458" i="4"/>
  <c r="D459" i="4" s="1"/>
  <c r="B459" i="4"/>
  <c r="O460" i="4"/>
  <c r="L459" i="4" l="1"/>
  <c r="U459" i="4" s="1"/>
  <c r="V459" i="4" s="1"/>
  <c r="I459" i="4"/>
  <c r="E459" i="4"/>
  <c r="F459" i="4" l="1"/>
  <c r="Y459" i="4"/>
  <c r="W459" i="4"/>
  <c r="M459" i="4"/>
  <c r="Z459" i="4"/>
  <c r="X459" i="4" l="1"/>
  <c r="AA459" i="4" s="1"/>
  <c r="AB459" i="4" s="1"/>
  <c r="P459" i="4"/>
  <c r="N459" i="4"/>
  <c r="Q459" i="4" s="1"/>
  <c r="R459" i="4"/>
  <c r="S459" i="4" l="1"/>
  <c r="T459" i="4" s="1"/>
  <c r="G459" i="4"/>
  <c r="AC459" i="4"/>
  <c r="H460" i="4"/>
  <c r="K460" i="4" l="1"/>
  <c r="AD459" i="4"/>
  <c r="AE459" i="4" s="1"/>
  <c r="AI459" i="4"/>
  <c r="AJ459" i="4" s="1"/>
  <c r="AG459" i="4"/>
  <c r="C460" i="4" s="1"/>
  <c r="AF459" i="4"/>
  <c r="AK460" i="4" l="1"/>
  <c r="AL460" i="4"/>
  <c r="B460" i="4"/>
  <c r="AH459" i="4"/>
  <c r="D460" i="4" s="1"/>
  <c r="O461" i="4"/>
  <c r="L460" i="4" l="1"/>
  <c r="U460" i="4" s="1"/>
  <c r="V460" i="4" s="1"/>
  <c r="I460" i="4"/>
  <c r="E460" i="4"/>
  <c r="F460" i="4" l="1"/>
  <c r="W460" i="4"/>
  <c r="Y460" i="4"/>
  <c r="M460" i="4"/>
  <c r="Z460" i="4"/>
  <c r="X460" i="4" l="1"/>
  <c r="AA460" i="4" s="1"/>
  <c r="AB460" i="4" s="1"/>
  <c r="P460" i="4"/>
  <c r="N460" i="4"/>
  <c r="R460" i="4"/>
  <c r="G460" i="4" l="1"/>
  <c r="Q460" i="4"/>
  <c r="S460" i="4" s="1"/>
  <c r="H461" i="4"/>
  <c r="AC460" i="4"/>
  <c r="K461" i="4" l="1"/>
  <c r="AD460" i="4"/>
  <c r="AE460" i="4" s="1"/>
  <c r="AI460" i="4"/>
  <c r="AJ460" i="4" s="1"/>
  <c r="AG460" i="4"/>
  <c r="C461" i="4" s="1"/>
  <c r="AF460" i="4"/>
  <c r="T460" i="4"/>
  <c r="B461" i="4" l="1"/>
  <c r="AH460" i="4"/>
  <c r="D461" i="4" s="1"/>
  <c r="AK461" i="4"/>
  <c r="AL461" i="4"/>
  <c r="O462" i="4"/>
  <c r="I461" i="4" l="1"/>
  <c r="L461" i="4"/>
  <c r="U461" i="4" s="1"/>
  <c r="V461" i="4" s="1"/>
  <c r="E461" i="4"/>
  <c r="F461" i="4" l="1"/>
  <c r="W461" i="4"/>
  <c r="Y461" i="4"/>
  <c r="M461" i="4"/>
  <c r="Z461" i="4"/>
  <c r="X461" i="4" l="1"/>
  <c r="AA461" i="4" s="1"/>
  <c r="AB461" i="4" s="1"/>
  <c r="N461" i="4"/>
  <c r="Q461" i="4" s="1"/>
  <c r="P461" i="4"/>
  <c r="R461" i="4"/>
  <c r="G461" i="4" l="1"/>
  <c r="S461" i="4"/>
  <c r="AC461" i="4"/>
  <c r="H462" i="4"/>
  <c r="K462" i="4" l="1"/>
  <c r="AI461" i="4"/>
  <c r="AJ461" i="4" s="1"/>
  <c r="AD461" i="4"/>
  <c r="AE461" i="4" s="1"/>
  <c r="AG461" i="4"/>
  <c r="C462" i="4" s="1"/>
  <c r="AF461" i="4"/>
  <c r="B462" i="4" s="1"/>
  <c r="T461" i="4"/>
  <c r="O463" i="4"/>
  <c r="AL462" i="4" l="1"/>
  <c r="AH461" i="4"/>
  <c r="D462" i="4" s="1"/>
  <c r="I462" i="4"/>
  <c r="AK462" i="4"/>
  <c r="E462" i="4"/>
  <c r="F462" i="4" l="1"/>
  <c r="L462" i="4"/>
  <c r="U462" i="4" s="1"/>
  <c r="V462" i="4" s="1"/>
  <c r="W462" i="4" l="1"/>
  <c r="X462" i="4" s="1"/>
  <c r="Y462" i="4"/>
  <c r="M462" i="4"/>
  <c r="Z462" i="4"/>
  <c r="P462" i="4" l="1"/>
  <c r="N462" i="4"/>
  <c r="Q462" i="4" s="1"/>
  <c r="AA462" i="4"/>
  <c r="AB462" i="4" s="1"/>
  <c r="R462" i="4"/>
  <c r="G462" i="4" l="1"/>
  <c r="S462" i="4"/>
  <c r="H463" i="4"/>
  <c r="AC462" i="4"/>
  <c r="K463" i="4" l="1"/>
  <c r="AD462" i="4"/>
  <c r="AE462" i="4" s="1"/>
  <c r="AI462" i="4"/>
  <c r="AJ462" i="4" s="1"/>
  <c r="AF462" i="4"/>
  <c r="AG462" i="4"/>
  <c r="C463" i="4" s="1"/>
  <c r="T462" i="4"/>
  <c r="AH462" i="4" l="1"/>
  <c r="D463" i="4" s="1"/>
  <c r="L463" i="4" s="1"/>
  <c r="U463" i="4" s="1"/>
  <c r="V463" i="4" s="1"/>
  <c r="AL463" i="4"/>
  <c r="AK463" i="4"/>
  <c r="B463" i="4"/>
  <c r="O464" i="4"/>
  <c r="Y463" i="4" l="1"/>
  <c r="W463" i="4"/>
  <c r="I463" i="4"/>
  <c r="M463" i="4"/>
  <c r="E463" i="4"/>
  <c r="Z463" i="4"/>
  <c r="F463" i="4" l="1"/>
  <c r="X463" i="4" s="1"/>
  <c r="AA463" i="4" s="1"/>
  <c r="AB463" i="4" s="1"/>
  <c r="P463" i="4"/>
  <c r="N463" i="4"/>
  <c r="R463" i="4"/>
  <c r="Q463" i="4" l="1"/>
  <c r="S463" i="4" s="1"/>
  <c r="G463" i="4"/>
  <c r="AC463" i="4"/>
  <c r="H464" i="4"/>
  <c r="K464" i="4" l="1"/>
  <c r="AD463" i="4"/>
  <c r="AE463" i="4" s="1"/>
  <c r="AI463" i="4"/>
  <c r="AJ463" i="4" s="1"/>
  <c r="AG463" i="4"/>
  <c r="C464" i="4" s="1"/>
  <c r="AF463" i="4"/>
  <c r="T463" i="4"/>
  <c r="AH463" i="4" l="1"/>
  <c r="D464" i="4" s="1"/>
  <c r="L464" i="4" s="1"/>
  <c r="U464" i="4" s="1"/>
  <c r="V464" i="4" s="1"/>
  <c r="AK464" i="4"/>
  <c r="B464" i="4"/>
  <c r="AL464" i="4"/>
  <c r="O465" i="4"/>
  <c r="M464" i="4" l="1"/>
  <c r="P464" i="4" s="1"/>
  <c r="Y464" i="4"/>
  <c r="W464" i="4"/>
  <c r="I464" i="4"/>
  <c r="E464" i="4"/>
  <c r="Z464" i="4"/>
  <c r="R464" i="4"/>
  <c r="F464" i="4" l="1"/>
  <c r="X464" i="4" s="1"/>
  <c r="AA464" i="4" s="1"/>
  <c r="AB464" i="4" s="1"/>
  <c r="N464" i="4"/>
  <c r="Q464" i="4" s="1"/>
  <c r="S464" i="4" s="1"/>
  <c r="AC464" i="4"/>
  <c r="H465" i="4"/>
  <c r="G464" i="4" l="1"/>
  <c r="K465" i="4"/>
  <c r="AI464" i="4"/>
  <c r="AJ464" i="4" s="1"/>
  <c r="AD464" i="4"/>
  <c r="AE464" i="4" s="1"/>
  <c r="AG464" i="4"/>
  <c r="C465" i="4" s="1"/>
  <c r="AF464" i="4"/>
  <c r="T464" i="4"/>
  <c r="AH464" i="4" l="1"/>
  <c r="D465" i="4" s="1"/>
  <c r="L465" i="4" s="1"/>
  <c r="U465" i="4" s="1"/>
  <c r="V465" i="4" s="1"/>
  <c r="AL465" i="4"/>
  <c r="B465" i="4"/>
  <c r="AK465" i="4"/>
  <c r="O466" i="4"/>
  <c r="W465" i="4" l="1"/>
  <c r="M465" i="4"/>
  <c r="P465" i="4" s="1"/>
  <c r="I465" i="4"/>
  <c r="Y465" i="4"/>
  <c r="E465" i="4"/>
  <c r="Z465" i="4"/>
  <c r="R465" i="4"/>
  <c r="F465" i="4" l="1"/>
  <c r="X465" i="4" s="1"/>
  <c r="AA465" i="4" s="1"/>
  <c r="AB465" i="4" s="1"/>
  <c r="N465" i="4"/>
  <c r="G465" i="4" l="1"/>
  <c r="Q465" i="4"/>
  <c r="S465" i="4" s="1"/>
  <c r="T465" i="4" s="1"/>
  <c r="H466" i="4"/>
  <c r="AC465" i="4"/>
  <c r="AI465" i="4" l="1"/>
  <c r="AJ465" i="4" s="1"/>
  <c r="AG465" i="4"/>
  <c r="C466" i="4" s="1"/>
  <c r="AD465" i="4"/>
  <c r="AE465" i="4" s="1"/>
  <c r="AF465" i="4"/>
  <c r="K466" i="4"/>
  <c r="AH465" i="4" l="1"/>
  <c r="D466" i="4" s="1"/>
  <c r="L466" i="4" s="1"/>
  <c r="U466" i="4" s="1"/>
  <c r="V466" i="4" s="1"/>
  <c r="AK466" i="4"/>
  <c r="B466" i="4"/>
  <c r="I466" i="4" s="1"/>
  <c r="AL466" i="4"/>
  <c r="O467" i="4"/>
  <c r="E466" i="4"/>
  <c r="F466" i="4" l="1"/>
  <c r="Y466" i="4"/>
  <c r="M466" i="4"/>
  <c r="W466" i="4"/>
  <c r="Z466" i="4"/>
  <c r="X466" i="4" l="1"/>
  <c r="AA466" i="4" s="1"/>
  <c r="AB466" i="4" s="1"/>
  <c r="N466" i="4"/>
  <c r="P466" i="4"/>
  <c r="R466" i="4"/>
  <c r="G466" i="4" l="1"/>
  <c r="Q466" i="4"/>
  <c r="S466" i="4" s="1"/>
  <c r="AC466" i="4"/>
  <c r="H467" i="4"/>
  <c r="K467" i="4" l="1"/>
  <c r="AI466" i="4"/>
  <c r="AJ466" i="4" s="1"/>
  <c r="AF466" i="4"/>
  <c r="AG466" i="4"/>
  <c r="C467" i="4" s="1"/>
  <c r="AD466" i="4"/>
  <c r="AE466" i="4" s="1"/>
  <c r="T466" i="4"/>
  <c r="AL467" i="4" l="1"/>
  <c r="AK467" i="4"/>
  <c r="AH466" i="4"/>
  <c r="D467" i="4" s="1"/>
  <c r="L467" i="4" s="1"/>
  <c r="U467" i="4" s="1"/>
  <c r="V467" i="4" s="1"/>
  <c r="B467" i="4"/>
  <c r="O468" i="4"/>
  <c r="Y467" i="4" l="1"/>
  <c r="I467" i="4"/>
  <c r="W467" i="4"/>
  <c r="M467" i="4"/>
  <c r="E467" i="4"/>
  <c r="Z467" i="4"/>
  <c r="F467" i="4" l="1"/>
  <c r="X467" i="4" s="1"/>
  <c r="AA467" i="4" s="1"/>
  <c r="AB467" i="4" s="1"/>
  <c r="P467" i="4"/>
  <c r="N467" i="4"/>
  <c r="Q467" i="4" s="1"/>
  <c r="R467" i="4"/>
  <c r="G467" i="4" l="1"/>
  <c r="S467" i="4"/>
  <c r="AC467" i="4"/>
  <c r="H468" i="4"/>
  <c r="K468" i="4" l="1"/>
  <c r="AI467" i="4"/>
  <c r="AJ467" i="4" s="1"/>
  <c r="AG467" i="4"/>
  <c r="C468" i="4" s="1"/>
  <c r="AD467" i="4"/>
  <c r="AE467" i="4" s="1"/>
  <c r="AF467" i="4"/>
  <c r="T467" i="4"/>
  <c r="AH467" i="4" l="1"/>
  <c r="D468" i="4" s="1"/>
  <c r="L468" i="4" s="1"/>
  <c r="U468" i="4" s="1"/>
  <c r="V468" i="4" s="1"/>
  <c r="AK468" i="4"/>
  <c r="B468" i="4"/>
  <c r="AL468" i="4"/>
  <c r="O469" i="4"/>
  <c r="W468" i="4" l="1"/>
  <c r="M468" i="4"/>
  <c r="N468" i="4" s="1"/>
  <c r="I468" i="4"/>
  <c r="Y468" i="4"/>
  <c r="E468" i="4"/>
  <c r="Z468" i="4"/>
  <c r="F468" i="4" l="1"/>
  <c r="G468" i="4" s="1"/>
  <c r="P468" i="4"/>
  <c r="Q468" i="4"/>
  <c r="R468" i="4"/>
  <c r="X468" i="4" l="1"/>
  <c r="AA468" i="4" s="1"/>
  <c r="AB468" i="4" s="1"/>
  <c r="S468" i="4"/>
  <c r="AC468" i="4"/>
  <c r="H469" i="4"/>
  <c r="K469" i="4" l="1"/>
  <c r="AI468" i="4"/>
  <c r="AJ468" i="4" s="1"/>
  <c r="AG468" i="4"/>
  <c r="C469" i="4" s="1"/>
  <c r="AF468" i="4"/>
  <c r="AD468" i="4"/>
  <c r="AE468" i="4" s="1"/>
  <c r="T468" i="4"/>
  <c r="B469" i="4" l="1"/>
  <c r="AH468" i="4"/>
  <c r="D469" i="4" s="1"/>
  <c r="L469" i="4" s="1"/>
  <c r="U469" i="4" s="1"/>
  <c r="V469" i="4" s="1"/>
  <c r="AL469" i="4"/>
  <c r="AK469" i="4"/>
  <c r="O470" i="4"/>
  <c r="W469" i="4" l="1"/>
  <c r="Y469" i="4"/>
  <c r="M469" i="4"/>
  <c r="N469" i="4" s="1"/>
  <c r="I469" i="4"/>
  <c r="E469" i="4"/>
  <c r="Z469" i="4"/>
  <c r="F469" i="4" l="1"/>
  <c r="X469" i="4" s="1"/>
  <c r="AA469" i="4" s="1"/>
  <c r="AB469" i="4" s="1"/>
  <c r="P469" i="4"/>
  <c r="Q469" i="4"/>
  <c r="R469" i="4"/>
  <c r="G469" i="4" l="1"/>
  <c r="S469" i="4"/>
  <c r="T469" i="4" s="1"/>
  <c r="H470" i="4"/>
  <c r="AC469" i="4"/>
  <c r="AF469" i="4" l="1"/>
  <c r="B470" i="4" s="1"/>
  <c r="AG469" i="4"/>
  <c r="C470" i="4" s="1"/>
  <c r="AD469" i="4"/>
  <c r="AE469" i="4" s="1"/>
  <c r="AI469" i="4"/>
  <c r="AJ469" i="4" s="1"/>
  <c r="K470" i="4"/>
  <c r="O471" i="4"/>
  <c r="AK470" i="4" l="1"/>
  <c r="AL470" i="4"/>
  <c r="AH469" i="4"/>
  <c r="D470" i="4" s="1"/>
  <c r="L470" i="4" s="1"/>
  <c r="U470" i="4" s="1"/>
  <c r="V470" i="4" s="1"/>
  <c r="I470" i="4"/>
  <c r="E470" i="4"/>
  <c r="F470" i="4" l="1"/>
  <c r="Y470" i="4"/>
  <c r="W470" i="4"/>
  <c r="M470" i="4"/>
  <c r="Z470" i="4"/>
  <c r="X470" i="4" l="1"/>
  <c r="AA470" i="4" s="1"/>
  <c r="AB470" i="4" s="1"/>
  <c r="N470" i="4"/>
  <c r="P470" i="4"/>
  <c r="R470" i="4"/>
  <c r="G470" i="4" l="1"/>
  <c r="Q470" i="4"/>
  <c r="S470" i="4" s="1"/>
  <c r="T470" i="4" s="1"/>
  <c r="H471" i="4"/>
  <c r="AC470" i="4"/>
  <c r="K471" i="4" l="1"/>
  <c r="AF470" i="4"/>
  <c r="AI470" i="4"/>
  <c r="AJ470" i="4" s="1"/>
  <c r="AD470" i="4"/>
  <c r="AE470" i="4" s="1"/>
  <c r="AG470" i="4"/>
  <c r="C471" i="4" s="1"/>
  <c r="AK471" i="4" l="1"/>
  <c r="B471" i="4"/>
  <c r="AH470" i="4"/>
  <c r="D471" i="4" s="1"/>
  <c r="AL471" i="4"/>
  <c r="O472" i="4"/>
  <c r="I471" i="4" l="1"/>
  <c r="L471" i="4"/>
  <c r="U471" i="4" s="1"/>
  <c r="V471" i="4" s="1"/>
  <c r="E471" i="4"/>
  <c r="F471" i="4" l="1"/>
  <c r="W471" i="4"/>
  <c r="Y471" i="4"/>
  <c r="M471" i="4"/>
  <c r="Z471" i="4"/>
  <c r="X471" i="4" l="1"/>
  <c r="AA471" i="4" s="1"/>
  <c r="AB471" i="4" s="1"/>
  <c r="N471" i="4"/>
  <c r="P471" i="4"/>
  <c r="R471" i="4"/>
  <c r="G471" i="4" l="1"/>
  <c r="Q471" i="4"/>
  <c r="S471" i="4" s="1"/>
  <c r="H472" i="4"/>
  <c r="AC471" i="4"/>
  <c r="K472" i="4" l="1"/>
  <c r="AG471" i="4"/>
  <c r="C472" i="4" s="1"/>
  <c r="AI471" i="4"/>
  <c r="AJ471" i="4" s="1"/>
  <c r="AD471" i="4"/>
  <c r="AE471" i="4" s="1"/>
  <c r="AF471" i="4"/>
  <c r="T471" i="4"/>
  <c r="B472" i="4" l="1"/>
  <c r="AH471" i="4"/>
  <c r="D472" i="4" s="1"/>
  <c r="AL472" i="4"/>
  <c r="AK472" i="4"/>
  <c r="O473" i="4"/>
  <c r="L472" i="4" l="1"/>
  <c r="U472" i="4" s="1"/>
  <c r="V472" i="4" s="1"/>
  <c r="I472" i="4"/>
  <c r="E472" i="4"/>
  <c r="F472" i="4" l="1"/>
  <c r="Y472" i="4"/>
  <c r="W472" i="4"/>
  <c r="M472" i="4"/>
  <c r="Z472" i="4"/>
  <c r="X472" i="4" l="1"/>
  <c r="AA472" i="4" s="1"/>
  <c r="AB472" i="4" s="1"/>
  <c r="N472" i="4"/>
  <c r="P472" i="4"/>
  <c r="R472" i="4"/>
  <c r="G472" i="4" l="1"/>
  <c r="Q472" i="4"/>
  <c r="S472" i="4" s="1"/>
  <c r="H473" i="4"/>
  <c r="AC472" i="4"/>
  <c r="K473" i="4" l="1"/>
  <c r="AI472" i="4"/>
  <c r="AJ472" i="4" s="1"/>
  <c r="AD472" i="4"/>
  <c r="AE472" i="4" s="1"/>
  <c r="AG472" i="4"/>
  <c r="C473" i="4" s="1"/>
  <c r="AF472" i="4"/>
  <c r="T472" i="4"/>
  <c r="AK473" i="4" l="1"/>
  <c r="B473" i="4"/>
  <c r="AH472" i="4"/>
  <c r="D473" i="4" s="1"/>
  <c r="AL473" i="4"/>
  <c r="O474" i="4"/>
  <c r="I473" i="4" l="1"/>
  <c r="L473" i="4"/>
  <c r="U473" i="4" s="1"/>
  <c r="V473" i="4" s="1"/>
  <c r="E473" i="4"/>
  <c r="F473" i="4" l="1"/>
  <c r="W473" i="4"/>
  <c r="Y473" i="4"/>
  <c r="M473" i="4"/>
  <c r="Z473" i="4"/>
  <c r="X473" i="4" l="1"/>
  <c r="AA473" i="4" s="1"/>
  <c r="AB473" i="4" s="1"/>
  <c r="P473" i="4"/>
  <c r="N473" i="4"/>
  <c r="R473" i="4"/>
  <c r="G473" i="4" l="1"/>
  <c r="Q473" i="4"/>
  <c r="S473" i="4" s="1"/>
  <c r="H474" i="4"/>
  <c r="AC473" i="4"/>
  <c r="K474" i="4" l="1"/>
  <c r="AI473" i="4"/>
  <c r="AJ473" i="4" s="1"/>
  <c r="AD473" i="4"/>
  <c r="AE473" i="4" s="1"/>
  <c r="AG473" i="4"/>
  <c r="C474" i="4" s="1"/>
  <c r="AF473" i="4"/>
  <c r="T473" i="4"/>
  <c r="AL474" i="4" l="1"/>
  <c r="AK474" i="4"/>
  <c r="B474" i="4"/>
  <c r="AH473" i="4"/>
  <c r="D474" i="4" s="1"/>
  <c r="O475" i="4"/>
  <c r="I474" i="4" l="1"/>
  <c r="L474" i="4"/>
  <c r="U474" i="4" s="1"/>
  <c r="V474" i="4" s="1"/>
  <c r="E474" i="4"/>
  <c r="F474" i="4" l="1"/>
  <c r="M474" i="4"/>
  <c r="N474" i="4" s="1"/>
  <c r="W474" i="4"/>
  <c r="Y474" i="4"/>
  <c r="Z474" i="4"/>
  <c r="X474" i="4" l="1"/>
  <c r="AA474" i="4" s="1"/>
  <c r="AB474" i="4" s="1"/>
  <c r="P474" i="4"/>
  <c r="Q474" i="4"/>
  <c r="G474" i="4"/>
  <c r="R474" i="4"/>
  <c r="S474" i="4" l="1"/>
  <c r="H475" i="4"/>
  <c r="AC474" i="4"/>
  <c r="K475" i="4" l="1"/>
  <c r="AD474" i="4"/>
  <c r="AE474" i="4" s="1"/>
  <c r="AI474" i="4"/>
  <c r="AJ474" i="4" s="1"/>
  <c r="AF474" i="4"/>
  <c r="B475" i="4" s="1"/>
  <c r="AG474" i="4"/>
  <c r="C475" i="4" s="1"/>
  <c r="T474" i="4"/>
  <c r="O476" i="4"/>
  <c r="AH474" i="4" l="1"/>
  <c r="D475" i="4" s="1"/>
  <c r="L475" i="4" s="1"/>
  <c r="U475" i="4" s="1"/>
  <c r="V475" i="4" s="1"/>
  <c r="AK475" i="4"/>
  <c r="AL475" i="4"/>
  <c r="I475" i="4"/>
  <c r="E475" i="4"/>
  <c r="F475" i="4" l="1"/>
  <c r="M475" i="4"/>
  <c r="P475" i="4" s="1"/>
  <c r="W475" i="4"/>
  <c r="Y475" i="4"/>
  <c r="R475" i="4"/>
  <c r="Z475" i="4"/>
  <c r="X475" i="4" l="1"/>
  <c r="AA475" i="4" s="1"/>
  <c r="AB475" i="4" s="1"/>
  <c r="N475" i="4"/>
  <c r="G475" i="4" s="1"/>
  <c r="Q475" i="4" l="1"/>
  <c r="S475" i="4" s="1"/>
  <c r="H476" i="4"/>
  <c r="AC475" i="4"/>
  <c r="K476" i="4" l="1"/>
  <c r="AI475" i="4"/>
  <c r="AJ475" i="4" s="1"/>
  <c r="AF475" i="4"/>
  <c r="AG475" i="4"/>
  <c r="C476" i="4" s="1"/>
  <c r="AD475" i="4"/>
  <c r="AE475" i="4" s="1"/>
  <c r="T475" i="4"/>
  <c r="AK476" i="4" l="1"/>
  <c r="AL476" i="4"/>
  <c r="AH475" i="4"/>
  <c r="D476" i="4" s="1"/>
  <c r="L476" i="4" s="1"/>
  <c r="U476" i="4" s="1"/>
  <c r="V476" i="4" s="1"/>
  <c r="B476" i="4"/>
  <c r="I476" i="4" s="1"/>
  <c r="O477" i="4"/>
  <c r="E476" i="4"/>
  <c r="F476" i="4" l="1"/>
  <c r="M476" i="4"/>
  <c r="P476" i="4" s="1"/>
  <c r="Y476" i="4"/>
  <c r="W476" i="4"/>
  <c r="Z476" i="4"/>
  <c r="R476" i="4"/>
  <c r="X476" i="4" l="1"/>
  <c r="AA476" i="4" s="1"/>
  <c r="AB476" i="4" s="1"/>
  <c r="N476" i="4"/>
  <c r="G476" i="4" s="1"/>
  <c r="Q476" i="4" l="1"/>
  <c r="S476" i="4" s="1"/>
  <c r="H477" i="4"/>
  <c r="AC476" i="4"/>
  <c r="AD476" i="4" l="1"/>
  <c r="AE476" i="4" s="1"/>
  <c r="AF476" i="4"/>
  <c r="B477" i="4" s="1"/>
  <c r="AG476" i="4"/>
  <c r="C477" i="4" s="1"/>
  <c r="AI476" i="4"/>
  <c r="AJ476" i="4" s="1"/>
  <c r="K477" i="4"/>
  <c r="T476" i="4"/>
  <c r="O478" i="4"/>
  <c r="AK477" i="4" l="1"/>
  <c r="AL477" i="4"/>
  <c r="AH476" i="4"/>
  <c r="D477" i="4" s="1"/>
  <c r="L477" i="4" s="1"/>
  <c r="U477" i="4" s="1"/>
  <c r="V477" i="4" s="1"/>
  <c r="I477" i="4"/>
  <c r="E477" i="4"/>
  <c r="F477" i="4" l="1"/>
  <c r="M477" i="4"/>
  <c r="P477" i="4" s="1"/>
  <c r="Y477" i="4"/>
  <c r="W477" i="4"/>
  <c r="Z477" i="4"/>
  <c r="R477" i="4"/>
  <c r="X477" i="4" l="1"/>
  <c r="AA477" i="4" s="1"/>
  <c r="AB477" i="4" s="1"/>
  <c r="N477" i="4"/>
  <c r="Q477" i="4" s="1"/>
  <c r="S477" i="4" s="1"/>
  <c r="AC477" i="4"/>
  <c r="H478" i="4"/>
  <c r="G477" i="4" l="1"/>
  <c r="K478" i="4"/>
  <c r="AD477" i="4"/>
  <c r="AE477" i="4" s="1"/>
  <c r="AI477" i="4"/>
  <c r="AJ477" i="4" s="1"/>
  <c r="AG477" i="4"/>
  <c r="C478" i="4" s="1"/>
  <c r="AF477" i="4"/>
  <c r="T477" i="4"/>
  <c r="B478" i="4" l="1"/>
  <c r="AH477" i="4"/>
  <c r="D478" i="4" s="1"/>
  <c r="AK478" i="4"/>
  <c r="AL478" i="4"/>
  <c r="O479" i="4"/>
  <c r="I478" i="4" l="1"/>
  <c r="L478" i="4"/>
  <c r="U478" i="4" s="1"/>
  <c r="V478" i="4" s="1"/>
  <c r="E478" i="4"/>
  <c r="F478" i="4" l="1"/>
  <c r="Y478" i="4"/>
  <c r="W478" i="4"/>
  <c r="M478" i="4"/>
  <c r="Z478" i="4"/>
  <c r="X478" i="4" l="1"/>
  <c r="AA478" i="4" s="1"/>
  <c r="AB478" i="4" s="1"/>
  <c r="N478" i="4"/>
  <c r="Q478" i="4" s="1"/>
  <c r="P478" i="4"/>
  <c r="R478" i="4"/>
  <c r="G478" i="4" l="1"/>
  <c r="S478" i="4"/>
  <c r="AC478" i="4"/>
  <c r="H479" i="4"/>
  <c r="K479" i="4" l="1"/>
  <c r="AG478" i="4"/>
  <c r="C479" i="4" s="1"/>
  <c r="AD478" i="4"/>
  <c r="AE478" i="4" s="1"/>
  <c r="AI478" i="4"/>
  <c r="AJ478" i="4" s="1"/>
  <c r="AF478" i="4"/>
  <c r="T478" i="4"/>
  <c r="AK479" i="4" l="1"/>
  <c r="B479" i="4"/>
  <c r="AH478" i="4"/>
  <c r="D479" i="4" s="1"/>
  <c r="AL479" i="4"/>
  <c r="O480" i="4"/>
  <c r="L479" i="4" l="1"/>
  <c r="U479" i="4" s="1"/>
  <c r="V479" i="4" s="1"/>
  <c r="I479" i="4"/>
  <c r="E479" i="4"/>
  <c r="F479" i="4" l="1"/>
  <c r="W479" i="4"/>
  <c r="Y479" i="4"/>
  <c r="M479" i="4"/>
  <c r="Z479" i="4"/>
  <c r="X479" i="4" l="1"/>
  <c r="AA479" i="4" s="1"/>
  <c r="AB479" i="4" s="1"/>
  <c r="P479" i="4"/>
  <c r="N479" i="4"/>
  <c r="R479" i="4"/>
  <c r="Q479" i="4" l="1"/>
  <c r="S479" i="4" s="1"/>
  <c r="G479" i="4"/>
  <c r="H480" i="4"/>
  <c r="AC479" i="4"/>
  <c r="K480" i="4" l="1"/>
  <c r="AD479" i="4"/>
  <c r="AE479" i="4" s="1"/>
  <c r="AI479" i="4"/>
  <c r="AJ479" i="4" s="1"/>
  <c r="AG479" i="4"/>
  <c r="C480" i="4" s="1"/>
  <c r="AF479" i="4"/>
  <c r="T479" i="4"/>
  <c r="B480" i="4" l="1"/>
  <c r="AH479" i="4"/>
  <c r="D480" i="4" s="1"/>
  <c r="AL480" i="4"/>
  <c r="AK480" i="4"/>
  <c r="O481" i="4"/>
  <c r="I480" i="4" l="1"/>
  <c r="L480" i="4"/>
  <c r="U480" i="4" s="1"/>
  <c r="V480" i="4" s="1"/>
  <c r="E480" i="4"/>
  <c r="F480" i="4" l="1"/>
  <c r="M480" i="4"/>
  <c r="P480" i="4" s="1"/>
  <c r="W480" i="4"/>
  <c r="Y480" i="4"/>
  <c r="Z480" i="4"/>
  <c r="R480" i="4"/>
  <c r="X480" i="4" l="1"/>
  <c r="AA480" i="4" s="1"/>
  <c r="AB480" i="4" s="1"/>
  <c r="N480" i="4"/>
  <c r="Q480" i="4" s="1"/>
  <c r="S480" i="4" s="1"/>
  <c r="H481" i="4"/>
  <c r="AC480" i="4"/>
  <c r="G480" i="4" l="1"/>
  <c r="K481" i="4"/>
  <c r="AI480" i="4"/>
  <c r="AJ480" i="4" s="1"/>
  <c r="AD480" i="4"/>
  <c r="AE480" i="4" s="1"/>
  <c r="AG480" i="4"/>
  <c r="C481" i="4" s="1"/>
  <c r="AF480" i="4"/>
  <c r="T480" i="4"/>
  <c r="AL481" i="4" l="1"/>
  <c r="B481" i="4"/>
  <c r="AH480" i="4"/>
  <c r="D481" i="4" s="1"/>
  <c r="AK481" i="4"/>
  <c r="O482" i="4"/>
  <c r="L481" i="4" l="1"/>
  <c r="U481" i="4" s="1"/>
  <c r="V481" i="4" s="1"/>
  <c r="I481" i="4"/>
  <c r="E481" i="4"/>
  <c r="F481" i="4" l="1"/>
  <c r="Y481" i="4"/>
  <c r="W481" i="4"/>
  <c r="M481" i="4"/>
  <c r="Z481" i="4"/>
  <c r="X481" i="4" l="1"/>
  <c r="AA481" i="4" s="1"/>
  <c r="AB481" i="4" s="1"/>
  <c r="P481" i="4"/>
  <c r="N481" i="4"/>
  <c r="R481" i="4"/>
  <c r="Q481" i="4" l="1"/>
  <c r="S481" i="4" s="1"/>
  <c r="G481" i="4"/>
  <c r="AC481" i="4"/>
  <c r="H482" i="4"/>
  <c r="K482" i="4" l="1"/>
  <c r="AD481" i="4"/>
  <c r="AE481" i="4" s="1"/>
  <c r="AI481" i="4"/>
  <c r="AJ481" i="4" s="1"/>
  <c r="AG481" i="4"/>
  <c r="C482" i="4" s="1"/>
  <c r="AF481" i="4"/>
  <c r="T481" i="4"/>
  <c r="AH481" i="4" l="1"/>
  <c r="D482" i="4" s="1"/>
  <c r="L482" i="4" s="1"/>
  <c r="U482" i="4" s="1"/>
  <c r="V482" i="4" s="1"/>
  <c r="AL482" i="4"/>
  <c r="B482" i="4"/>
  <c r="AK482" i="4"/>
  <c r="O483" i="4"/>
  <c r="M482" i="4" l="1"/>
  <c r="N482" i="4" s="1"/>
  <c r="Y482" i="4"/>
  <c r="I482" i="4"/>
  <c r="W482" i="4"/>
  <c r="Z482" i="4"/>
  <c r="E482" i="4"/>
  <c r="F482" i="4" l="1"/>
  <c r="X482" i="4" s="1"/>
  <c r="AA482" i="4" s="1"/>
  <c r="AB482" i="4" s="1"/>
  <c r="Q482" i="4"/>
  <c r="P482" i="4"/>
  <c r="R482" i="4"/>
  <c r="G482" i="4" l="1"/>
  <c r="S482" i="4"/>
  <c r="H483" i="4"/>
  <c r="AC482" i="4"/>
  <c r="AD482" i="4" l="1"/>
  <c r="AE482" i="4" s="1"/>
  <c r="AF482" i="4"/>
  <c r="AG482" i="4"/>
  <c r="C483" i="4" s="1"/>
  <c r="AI482" i="4"/>
  <c r="AJ482" i="4" s="1"/>
  <c r="K483" i="4"/>
  <c r="T482" i="4"/>
  <c r="AH482" i="4" l="1"/>
  <c r="D483" i="4" s="1"/>
  <c r="L483" i="4" s="1"/>
  <c r="U483" i="4" s="1"/>
  <c r="V483" i="4" s="1"/>
  <c r="AL483" i="4"/>
  <c r="B483" i="4"/>
  <c r="AK483" i="4"/>
  <c r="O484" i="4"/>
  <c r="I483" i="4" l="1"/>
  <c r="M483" i="4"/>
  <c r="N483" i="4" s="1"/>
  <c r="W483" i="4"/>
  <c r="Y483" i="4"/>
  <c r="Z483" i="4"/>
  <c r="E483" i="4"/>
  <c r="F483" i="4" l="1"/>
  <c r="X483" i="4" s="1"/>
  <c r="AA483" i="4" s="1"/>
  <c r="AB483" i="4" s="1"/>
  <c r="P483" i="4"/>
  <c r="Q483" i="4"/>
  <c r="R483" i="4"/>
  <c r="G483" i="4" l="1"/>
  <c r="S483" i="4"/>
  <c r="AC483" i="4"/>
  <c r="H484" i="4"/>
  <c r="AG483" i="4" l="1"/>
  <c r="C484" i="4" s="1"/>
  <c r="AF483" i="4"/>
  <c r="B484" i="4" s="1"/>
  <c r="AD483" i="4"/>
  <c r="AE483" i="4" s="1"/>
  <c r="AI483" i="4"/>
  <c r="AJ483" i="4" s="1"/>
  <c r="K484" i="4"/>
  <c r="T483" i="4"/>
  <c r="O485" i="4"/>
  <c r="AH483" i="4" l="1"/>
  <c r="D484" i="4" s="1"/>
  <c r="L484" i="4" s="1"/>
  <c r="U484" i="4" s="1"/>
  <c r="V484" i="4" s="1"/>
  <c r="AK484" i="4"/>
  <c r="AL484" i="4"/>
  <c r="I484" i="4"/>
  <c r="E484" i="4"/>
  <c r="F484" i="4" l="1"/>
  <c r="Y484" i="4"/>
  <c r="W484" i="4"/>
  <c r="M484" i="4"/>
  <c r="Z484" i="4"/>
  <c r="X484" i="4" l="1"/>
  <c r="AA484" i="4" s="1"/>
  <c r="AB484" i="4" s="1"/>
  <c r="N484" i="4"/>
  <c r="P484" i="4"/>
  <c r="R484" i="4"/>
  <c r="Q484" i="4" l="1"/>
  <c r="S484" i="4" s="1"/>
  <c r="G484" i="4"/>
  <c r="AC484" i="4"/>
  <c r="H485" i="4"/>
  <c r="K485" i="4" l="1"/>
  <c r="AI484" i="4"/>
  <c r="AJ484" i="4" s="1"/>
  <c r="AD484" i="4"/>
  <c r="AE484" i="4" s="1"/>
  <c r="AG484" i="4"/>
  <c r="C485" i="4" s="1"/>
  <c r="AF484" i="4"/>
  <c r="T484" i="4"/>
  <c r="B485" i="4" l="1"/>
  <c r="AH484" i="4"/>
  <c r="D485" i="4" s="1"/>
  <c r="AL485" i="4"/>
  <c r="AK485" i="4"/>
  <c r="O486" i="4"/>
  <c r="L485" i="4" l="1"/>
  <c r="U485" i="4" s="1"/>
  <c r="V485" i="4" s="1"/>
  <c r="I485" i="4"/>
  <c r="E485" i="4"/>
  <c r="F485" i="4" l="1"/>
  <c r="Y485" i="4"/>
  <c r="W485" i="4"/>
  <c r="M485" i="4"/>
  <c r="Z485" i="4"/>
  <c r="X485" i="4" l="1"/>
  <c r="AA485" i="4" s="1"/>
  <c r="AB485" i="4" s="1"/>
  <c r="N485" i="4"/>
  <c r="P485" i="4"/>
  <c r="R485" i="4"/>
  <c r="G485" i="4" l="1"/>
  <c r="Q485" i="4"/>
  <c r="S485" i="4" s="1"/>
  <c r="AC485" i="4"/>
  <c r="H486" i="4"/>
  <c r="K486" i="4" l="1"/>
  <c r="AI485" i="4"/>
  <c r="AJ485" i="4" s="1"/>
  <c r="AD485" i="4"/>
  <c r="AE485" i="4" s="1"/>
  <c r="AG485" i="4"/>
  <c r="C486" i="4" s="1"/>
  <c r="AF485" i="4"/>
  <c r="B486" i="4" s="1"/>
  <c r="T485" i="4"/>
  <c r="O487" i="4"/>
  <c r="I486" i="4" l="1"/>
  <c r="AH485" i="4"/>
  <c r="D486" i="4" s="1"/>
  <c r="L486" i="4" s="1"/>
  <c r="U486" i="4" s="1"/>
  <c r="V486" i="4" s="1"/>
  <c r="Y486" i="4" s="1"/>
  <c r="AK486" i="4"/>
  <c r="AL486" i="4"/>
  <c r="E486" i="4"/>
  <c r="Z486" i="4"/>
  <c r="F486" i="4" l="1"/>
  <c r="W486" i="4"/>
  <c r="M486" i="4"/>
  <c r="N486" i="4" s="1"/>
  <c r="Q486" i="4" s="1"/>
  <c r="X486" i="4" l="1"/>
  <c r="AA486" i="4" s="1"/>
  <c r="AB486" i="4" s="1"/>
  <c r="P486" i="4"/>
  <c r="G486" i="4"/>
  <c r="R486" i="4"/>
  <c r="S486" i="4" l="1"/>
  <c r="AC486" i="4"/>
  <c r="H487" i="4"/>
  <c r="AD486" i="4" l="1"/>
  <c r="AE486" i="4" s="1"/>
  <c r="AI486" i="4"/>
  <c r="AJ486" i="4" s="1"/>
  <c r="AF486" i="4"/>
  <c r="B487" i="4" s="1"/>
  <c r="AG486" i="4"/>
  <c r="C487" i="4" s="1"/>
  <c r="K487" i="4"/>
  <c r="T486" i="4"/>
  <c r="O488" i="4"/>
  <c r="AH486" i="4" l="1"/>
  <c r="D487" i="4" s="1"/>
  <c r="L487" i="4" s="1"/>
  <c r="U487" i="4" s="1"/>
  <c r="V487" i="4" s="1"/>
  <c r="AK487" i="4"/>
  <c r="AL487" i="4"/>
  <c r="I487" i="4"/>
  <c r="E487" i="4"/>
  <c r="F487" i="4" l="1"/>
  <c r="M487" i="4"/>
  <c r="N487" i="4" s="1"/>
  <c r="W487" i="4"/>
  <c r="Y487" i="4"/>
  <c r="Z487" i="4"/>
  <c r="X487" i="4" l="1"/>
  <c r="AA487" i="4" s="1"/>
  <c r="AB487" i="4" s="1"/>
  <c r="P487" i="4"/>
  <c r="Q487" i="4"/>
  <c r="G487" i="4"/>
  <c r="R487" i="4"/>
  <c r="S487" i="4" l="1"/>
  <c r="T487" i="4" s="1"/>
  <c r="H488" i="4"/>
  <c r="AC487" i="4"/>
  <c r="K488" i="4" l="1"/>
  <c r="AD487" i="4"/>
  <c r="AE487" i="4" s="1"/>
  <c r="AF487" i="4"/>
  <c r="B488" i="4" s="1"/>
  <c r="AG487" i="4"/>
  <c r="C488" i="4" s="1"/>
  <c r="AI487" i="4"/>
  <c r="AJ487" i="4" s="1"/>
  <c r="O489" i="4"/>
  <c r="AK488" i="4" l="1"/>
  <c r="I488" i="4"/>
  <c r="AH487" i="4"/>
  <c r="D488" i="4" s="1"/>
  <c r="L488" i="4" s="1"/>
  <c r="U488" i="4" s="1"/>
  <c r="V488" i="4" s="1"/>
  <c r="AL488" i="4"/>
  <c r="E488" i="4"/>
  <c r="F488" i="4" l="1"/>
  <c r="W488" i="4"/>
  <c r="Y488" i="4"/>
  <c r="M488" i="4"/>
  <c r="Z488" i="4"/>
  <c r="X488" i="4" l="1"/>
  <c r="AA488" i="4" s="1"/>
  <c r="AB488" i="4" s="1"/>
  <c r="P488" i="4"/>
  <c r="N488" i="4"/>
  <c r="R488" i="4"/>
  <c r="Q488" i="4" l="1"/>
  <c r="S488" i="4" s="1"/>
  <c r="G488" i="4"/>
  <c r="AC488" i="4"/>
  <c r="H489" i="4"/>
  <c r="K489" i="4" l="1"/>
  <c r="AF488" i="4"/>
  <c r="AG488" i="4"/>
  <c r="C489" i="4" s="1"/>
  <c r="AI488" i="4"/>
  <c r="AJ488" i="4" s="1"/>
  <c r="AD488" i="4"/>
  <c r="AE488" i="4" s="1"/>
  <c r="T488" i="4"/>
  <c r="B489" i="4" l="1"/>
  <c r="AH488" i="4"/>
  <c r="D489" i="4" s="1"/>
  <c r="AL489" i="4"/>
  <c r="AK489" i="4"/>
  <c r="O490" i="4"/>
  <c r="I489" i="4" l="1"/>
  <c r="L489" i="4"/>
  <c r="U489" i="4" s="1"/>
  <c r="V489" i="4" s="1"/>
  <c r="E489" i="4"/>
  <c r="F489" i="4" l="1"/>
  <c r="M489" i="4"/>
  <c r="P489" i="4" s="1"/>
  <c r="W489" i="4"/>
  <c r="Y489" i="4"/>
  <c r="R489" i="4"/>
  <c r="Z489" i="4"/>
  <c r="X489" i="4" l="1"/>
  <c r="AA489" i="4" s="1"/>
  <c r="AB489" i="4" s="1"/>
  <c r="N489" i="4"/>
  <c r="Q489" i="4" s="1"/>
  <c r="S489" i="4" s="1"/>
  <c r="T489" i="4" s="1"/>
  <c r="AC489" i="4"/>
  <c r="H490" i="4"/>
  <c r="G489" i="4" l="1"/>
  <c r="K490" i="4"/>
  <c r="AI489" i="4"/>
  <c r="AJ489" i="4" s="1"/>
  <c r="AG489" i="4"/>
  <c r="C490" i="4" s="1"/>
  <c r="AD489" i="4"/>
  <c r="AE489" i="4" s="1"/>
  <c r="AF489" i="4"/>
  <c r="B490" i="4" s="1"/>
  <c r="O491" i="4"/>
  <c r="AL490" i="4" l="1"/>
  <c r="AH489" i="4"/>
  <c r="D490" i="4" s="1"/>
  <c r="I490" i="4"/>
  <c r="AK490" i="4"/>
  <c r="E490" i="4"/>
  <c r="F490" i="4" l="1"/>
  <c r="L490" i="4"/>
  <c r="U490" i="4" s="1"/>
  <c r="V490" i="4" s="1"/>
  <c r="Y490" i="4" l="1"/>
  <c r="W490" i="4"/>
  <c r="X490" i="4" s="1"/>
  <c r="M490" i="4"/>
  <c r="Z490" i="4"/>
  <c r="N490" i="4" l="1"/>
  <c r="P490" i="4"/>
  <c r="AA490" i="4"/>
  <c r="AB490" i="4" s="1"/>
  <c r="R490" i="4"/>
  <c r="Q490" i="4" l="1"/>
  <c r="S490" i="4" s="1"/>
  <c r="G490" i="4"/>
  <c r="AC490" i="4"/>
  <c r="H491" i="4"/>
  <c r="K491" i="4" l="1"/>
  <c r="AD490" i="4"/>
  <c r="AE490" i="4" s="1"/>
  <c r="AI490" i="4"/>
  <c r="AJ490" i="4" s="1"/>
  <c r="AF490" i="4"/>
  <c r="AG490" i="4"/>
  <c r="C491" i="4" s="1"/>
  <c r="T490" i="4"/>
  <c r="AK491" i="4" l="1"/>
  <c r="B491" i="4"/>
  <c r="AH490" i="4"/>
  <c r="D491" i="4" s="1"/>
  <c r="AL491" i="4"/>
  <c r="O492" i="4"/>
  <c r="L491" i="4" l="1"/>
  <c r="U491" i="4" s="1"/>
  <c r="V491" i="4" s="1"/>
  <c r="I491" i="4"/>
  <c r="E491" i="4"/>
  <c r="F491" i="4" l="1"/>
  <c r="Y491" i="4"/>
  <c r="W491" i="4"/>
  <c r="M491" i="4"/>
  <c r="Z491" i="4"/>
  <c r="X491" i="4" l="1"/>
  <c r="AA491" i="4" s="1"/>
  <c r="AB491" i="4" s="1"/>
  <c r="P491" i="4"/>
  <c r="N491" i="4"/>
  <c r="R491" i="4"/>
  <c r="Q491" i="4" l="1"/>
  <c r="S491" i="4" s="1"/>
  <c r="G491" i="4"/>
  <c r="AC491" i="4"/>
  <c r="H492" i="4"/>
  <c r="K492" i="4" l="1"/>
  <c r="AD491" i="4"/>
  <c r="AE491" i="4" s="1"/>
  <c r="AI491" i="4"/>
  <c r="AJ491" i="4" s="1"/>
  <c r="AG491" i="4"/>
  <c r="C492" i="4" s="1"/>
  <c r="AF491" i="4"/>
  <c r="T491" i="4"/>
  <c r="AK492" i="4" l="1"/>
  <c r="AH491" i="4"/>
  <c r="D492" i="4" s="1"/>
  <c r="B492" i="4"/>
  <c r="AL492" i="4"/>
  <c r="O493" i="4"/>
  <c r="L492" i="4" l="1"/>
  <c r="U492" i="4" s="1"/>
  <c r="V492" i="4" s="1"/>
  <c r="I492" i="4"/>
  <c r="E492" i="4"/>
  <c r="F492" i="4" l="1"/>
  <c r="M492" i="4"/>
  <c r="N492" i="4" s="1"/>
  <c r="Y492" i="4"/>
  <c r="W492" i="4"/>
  <c r="Z492" i="4"/>
  <c r="X492" i="4" l="1"/>
  <c r="AA492" i="4" s="1"/>
  <c r="AB492" i="4" s="1"/>
  <c r="P492" i="4"/>
  <c r="Q492" i="4"/>
  <c r="G492" i="4"/>
  <c r="R492" i="4"/>
  <c r="S492" i="4" l="1"/>
  <c r="T492" i="4" s="1"/>
  <c r="H493" i="4"/>
  <c r="AC492" i="4"/>
  <c r="AF492" i="4" l="1"/>
  <c r="AG492" i="4"/>
  <c r="C493" i="4" s="1"/>
  <c r="AD492" i="4"/>
  <c r="AE492" i="4" s="1"/>
  <c r="AI492" i="4"/>
  <c r="AJ492" i="4" s="1"/>
  <c r="K493" i="4"/>
  <c r="AH492" i="4" l="1"/>
  <c r="D493" i="4" s="1"/>
  <c r="L493" i="4" s="1"/>
  <c r="U493" i="4" s="1"/>
  <c r="V493" i="4" s="1"/>
  <c r="B493" i="4"/>
  <c r="I493" i="4" s="1"/>
  <c r="AK493" i="4"/>
  <c r="AL493" i="4"/>
  <c r="O494" i="4"/>
  <c r="E493" i="4"/>
  <c r="F493" i="4" l="1"/>
  <c r="M493" i="4"/>
  <c r="P493" i="4" s="1"/>
  <c r="W493" i="4"/>
  <c r="Y493" i="4"/>
  <c r="R493" i="4"/>
  <c r="Z493" i="4"/>
  <c r="X493" i="4" l="1"/>
  <c r="AA493" i="4" s="1"/>
  <c r="AB493" i="4" s="1"/>
  <c r="N493" i="4"/>
  <c r="Q493" i="4" s="1"/>
  <c r="S493" i="4" s="1"/>
  <c r="AC493" i="4"/>
  <c r="H494" i="4"/>
  <c r="G493" i="4" l="1"/>
  <c r="K494" i="4"/>
  <c r="AI493" i="4"/>
  <c r="AJ493" i="4" s="1"/>
  <c r="AD493" i="4"/>
  <c r="AE493" i="4" s="1"/>
  <c r="AG493" i="4"/>
  <c r="C494" i="4" s="1"/>
  <c r="AF493" i="4"/>
  <c r="T493" i="4"/>
  <c r="AK494" i="4" l="1"/>
  <c r="AL494" i="4"/>
  <c r="B494" i="4"/>
  <c r="AH493" i="4"/>
  <c r="D494" i="4" s="1"/>
  <c r="O495" i="4"/>
  <c r="I494" i="4" l="1"/>
  <c r="L494" i="4"/>
  <c r="U494" i="4" s="1"/>
  <c r="V494" i="4" s="1"/>
  <c r="E494" i="4"/>
  <c r="F494" i="4" l="1"/>
  <c r="M494" i="4"/>
  <c r="P494" i="4" s="1"/>
  <c r="W494" i="4"/>
  <c r="Y494" i="4"/>
  <c r="R494" i="4"/>
  <c r="Z494" i="4"/>
  <c r="X494" i="4" l="1"/>
  <c r="AA494" i="4" s="1"/>
  <c r="AB494" i="4" s="1"/>
  <c r="N494" i="4"/>
  <c r="Q494" i="4" s="1"/>
  <c r="S494" i="4" s="1"/>
  <c r="AC494" i="4"/>
  <c r="H495" i="4"/>
  <c r="G494" i="4" l="1"/>
  <c r="AD494" i="4"/>
  <c r="AE494" i="4" s="1"/>
  <c r="AI494" i="4"/>
  <c r="AJ494" i="4" s="1"/>
  <c r="AG494" i="4"/>
  <c r="C495" i="4" s="1"/>
  <c r="AF494" i="4"/>
  <c r="K495" i="4"/>
  <c r="T494" i="4"/>
  <c r="AL495" i="4" l="1"/>
  <c r="AK495" i="4"/>
  <c r="AH494" i="4"/>
  <c r="D495" i="4" s="1"/>
  <c r="L495" i="4" s="1"/>
  <c r="B495" i="4"/>
  <c r="O496" i="4"/>
  <c r="I495" i="4" l="1"/>
  <c r="U495" i="4"/>
  <c r="V495" i="4" s="1"/>
  <c r="M495" i="4"/>
  <c r="E495" i="4"/>
  <c r="F495" i="4" l="1"/>
  <c r="Y495" i="4"/>
  <c r="W495" i="4"/>
  <c r="P495" i="4"/>
  <c r="N495" i="4"/>
  <c r="Q495" i="4" s="1"/>
  <c r="R495" i="4"/>
  <c r="Z495" i="4"/>
  <c r="X495" i="4" l="1"/>
  <c r="AA495" i="4" s="1"/>
  <c r="AB495" i="4" s="1"/>
  <c r="G495" i="4"/>
  <c r="S495" i="4"/>
  <c r="AC495" i="4"/>
  <c r="H496" i="4"/>
  <c r="K496" i="4" l="1"/>
  <c r="AG495" i="4"/>
  <c r="C496" i="4" s="1"/>
  <c r="AD495" i="4"/>
  <c r="AE495" i="4" s="1"/>
  <c r="AI495" i="4"/>
  <c r="AJ495" i="4" s="1"/>
  <c r="AF495" i="4"/>
  <c r="T495" i="4"/>
  <c r="B496" i="4" l="1"/>
  <c r="AH495" i="4"/>
  <c r="D496" i="4" s="1"/>
  <c r="AK496" i="4"/>
  <c r="AL496" i="4"/>
  <c r="O497" i="4"/>
  <c r="L496" i="4" l="1"/>
  <c r="U496" i="4" s="1"/>
  <c r="V496" i="4" s="1"/>
  <c r="I496" i="4"/>
  <c r="E496" i="4"/>
  <c r="F496" i="4" l="1"/>
  <c r="W496" i="4"/>
  <c r="Y496" i="4"/>
  <c r="M496" i="4"/>
  <c r="Z496" i="4"/>
  <c r="X496" i="4" l="1"/>
  <c r="AA496" i="4" s="1"/>
  <c r="AB496" i="4" s="1"/>
  <c r="N496" i="4"/>
  <c r="Q496" i="4" s="1"/>
  <c r="P496" i="4"/>
  <c r="R496" i="4"/>
  <c r="G496" i="4" l="1"/>
  <c r="S496" i="4"/>
  <c r="H497" i="4"/>
  <c r="AC496" i="4"/>
  <c r="K497" i="4" l="1"/>
  <c r="AD496" i="4"/>
  <c r="AE496" i="4" s="1"/>
  <c r="AI496" i="4"/>
  <c r="AJ496" i="4" s="1"/>
  <c r="AG496" i="4"/>
  <c r="C497" i="4" s="1"/>
  <c r="AF496" i="4"/>
  <c r="T496" i="4"/>
  <c r="AH496" i="4" l="1"/>
  <c r="D497" i="4" s="1"/>
  <c r="L497" i="4" s="1"/>
  <c r="U497" i="4" s="1"/>
  <c r="V497" i="4" s="1"/>
  <c r="B497" i="4"/>
  <c r="I497" i="4" s="1"/>
  <c r="AK497" i="4"/>
  <c r="AL497" i="4"/>
  <c r="E497" i="4"/>
  <c r="O498" i="4"/>
  <c r="F497" i="4" l="1"/>
  <c r="Y497" i="4"/>
  <c r="W497" i="4"/>
  <c r="M497" i="4"/>
  <c r="Z497" i="4"/>
  <c r="X497" i="4" l="1"/>
  <c r="AA497" i="4" s="1"/>
  <c r="AB497" i="4" s="1"/>
  <c r="N497" i="4"/>
  <c r="P497" i="4"/>
  <c r="R497" i="4"/>
  <c r="G497" i="4" l="1"/>
  <c r="Q497" i="4"/>
  <c r="S497" i="4" s="1"/>
  <c r="T497" i="4" s="1"/>
  <c r="AC497" i="4"/>
  <c r="H498" i="4"/>
  <c r="K498" i="4" l="1"/>
  <c r="AF497" i="4"/>
  <c r="B498" i="4" s="1"/>
  <c r="AI497" i="4"/>
  <c r="AJ497" i="4" s="1"/>
  <c r="AD497" i="4"/>
  <c r="AE497" i="4" s="1"/>
  <c r="AG497" i="4"/>
  <c r="C498" i="4" s="1"/>
  <c r="O499" i="4"/>
  <c r="I498" i="4" l="1"/>
  <c r="AH497" i="4"/>
  <c r="D498" i="4" s="1"/>
  <c r="AL498" i="4"/>
  <c r="AK498" i="4"/>
  <c r="E498" i="4"/>
  <c r="F498" i="4" l="1"/>
  <c r="L498" i="4"/>
  <c r="U498" i="4" s="1"/>
  <c r="V498" i="4" s="1"/>
  <c r="Y498" i="4" l="1"/>
  <c r="W498" i="4"/>
  <c r="X498" i="4" s="1"/>
  <c r="M498" i="4"/>
  <c r="Z498" i="4"/>
  <c r="AA498" i="4" l="1"/>
  <c r="AB498" i="4" s="1"/>
  <c r="P498" i="4"/>
  <c r="N498" i="4"/>
  <c r="Q498" i="4" s="1"/>
  <c r="R498" i="4"/>
  <c r="S498" i="4" l="1"/>
  <c r="G498" i="4"/>
  <c r="AC498" i="4"/>
  <c r="H499" i="4"/>
  <c r="K499" i="4" l="1"/>
  <c r="AD498" i="4"/>
  <c r="AE498" i="4" s="1"/>
  <c r="AI498" i="4"/>
  <c r="AJ498" i="4" s="1"/>
  <c r="AG498" i="4"/>
  <c r="C499" i="4" s="1"/>
  <c r="AF498" i="4"/>
  <c r="T498" i="4"/>
  <c r="AL499" i="4" l="1"/>
  <c r="AK499" i="4"/>
  <c r="B499" i="4"/>
  <c r="AH498" i="4"/>
  <c r="D499" i="4" s="1"/>
  <c r="O500" i="4"/>
  <c r="L499" i="4" l="1"/>
  <c r="U499" i="4" s="1"/>
  <c r="V499" i="4" s="1"/>
  <c r="I499" i="4"/>
  <c r="E499" i="4"/>
  <c r="F499" i="4" l="1"/>
  <c r="W499" i="4"/>
  <c r="Y499" i="4"/>
  <c r="M499" i="4"/>
  <c r="Z499" i="4"/>
  <c r="X499" i="4" l="1"/>
  <c r="AA499" i="4" s="1"/>
  <c r="AB499" i="4" s="1"/>
  <c r="N499" i="4"/>
  <c r="P499" i="4"/>
  <c r="R499" i="4"/>
  <c r="Q499" i="4" l="1"/>
  <c r="S499" i="4" s="1"/>
  <c r="G499" i="4"/>
  <c r="H500" i="4"/>
  <c r="AC499" i="4"/>
  <c r="K500" i="4" l="1"/>
  <c r="AD499" i="4"/>
  <c r="AE499" i="4" s="1"/>
  <c r="AI499" i="4"/>
  <c r="AJ499" i="4" s="1"/>
  <c r="AG499" i="4"/>
  <c r="C500" i="4" s="1"/>
  <c r="AF499" i="4"/>
  <c r="T499" i="4"/>
  <c r="B500" i="4" l="1"/>
  <c r="AH499" i="4"/>
  <c r="D500" i="4" s="1"/>
  <c r="AK500" i="4"/>
  <c r="AL500" i="4"/>
  <c r="O501" i="4"/>
  <c r="I500" i="4" l="1"/>
  <c r="L500" i="4"/>
  <c r="U500" i="4" s="1"/>
  <c r="V500" i="4" s="1"/>
  <c r="E500" i="4"/>
  <c r="F500" i="4" l="1"/>
  <c r="W500" i="4"/>
  <c r="Y500" i="4"/>
  <c r="M500" i="4"/>
  <c r="Z500" i="4"/>
  <c r="X500" i="4" l="1"/>
  <c r="AA500" i="4" s="1"/>
  <c r="AB500" i="4" s="1"/>
  <c r="N500" i="4"/>
  <c r="P500" i="4"/>
  <c r="R500" i="4"/>
  <c r="Q500" i="4" l="1"/>
  <c r="S500" i="4" s="1"/>
  <c r="G500" i="4"/>
  <c r="H501" i="4"/>
  <c r="AC500" i="4"/>
  <c r="K501" i="4" l="1"/>
  <c r="AD500" i="4"/>
  <c r="AE500" i="4" s="1"/>
  <c r="AI500" i="4"/>
  <c r="AJ500" i="4" s="1"/>
  <c r="AG500" i="4"/>
  <c r="C501" i="4" s="1"/>
  <c r="AF500" i="4"/>
  <c r="B501" i="4" s="1"/>
  <c r="T500" i="4"/>
  <c r="O502" i="4"/>
  <c r="I501" i="4" l="1"/>
  <c r="AK501" i="4"/>
  <c r="AH500" i="4"/>
  <c r="D501" i="4" s="1"/>
  <c r="AL501" i="4"/>
  <c r="E501" i="4"/>
  <c r="F501" i="4" l="1"/>
  <c r="L501" i="4"/>
  <c r="U501" i="4" s="1"/>
  <c r="V501" i="4" s="1"/>
  <c r="Y501" i="4" l="1"/>
  <c r="W501" i="4"/>
  <c r="X501" i="4" s="1"/>
  <c r="M501" i="4"/>
  <c r="Z501" i="4"/>
  <c r="AA501" i="4" l="1"/>
  <c r="AB501" i="4" s="1"/>
  <c r="P501" i="4"/>
  <c r="N501" i="4"/>
  <c r="Q501" i="4" s="1"/>
  <c r="R501" i="4"/>
  <c r="G501" i="4" l="1"/>
  <c r="S501" i="4"/>
  <c r="AC501" i="4"/>
  <c r="H502" i="4"/>
  <c r="K502" i="4" l="1"/>
  <c r="AD501" i="4"/>
  <c r="AE501" i="4" s="1"/>
  <c r="AI501" i="4"/>
  <c r="AJ501" i="4" s="1"/>
  <c r="AF501" i="4"/>
  <c r="AG501" i="4"/>
  <c r="C502" i="4" s="1"/>
  <c r="T501" i="4"/>
  <c r="AL502" i="4" l="1"/>
  <c r="B502" i="4"/>
  <c r="AH501" i="4"/>
  <c r="D502" i="4" s="1"/>
  <c r="AK502" i="4"/>
  <c r="O503" i="4"/>
  <c r="I502" i="4" l="1"/>
  <c r="L502" i="4"/>
  <c r="U502" i="4" s="1"/>
  <c r="V502" i="4" s="1"/>
  <c r="E502" i="4"/>
  <c r="F502" i="4" l="1"/>
  <c r="M502" i="4"/>
  <c r="Y502" i="4"/>
  <c r="W502" i="4"/>
  <c r="Z502" i="4"/>
  <c r="X502" i="4" l="1"/>
  <c r="AA502" i="4" s="1"/>
  <c r="AB502" i="4" s="1"/>
  <c r="N502" i="4"/>
  <c r="P502" i="4"/>
  <c r="R502" i="4"/>
  <c r="G502" i="4" l="1"/>
  <c r="Q502" i="4"/>
  <c r="S502" i="4" s="1"/>
  <c r="T502" i="4" s="1"/>
  <c r="H503" i="4"/>
  <c r="AC502" i="4"/>
  <c r="K503" i="4" l="1"/>
  <c r="AI502" i="4"/>
  <c r="AJ502" i="4" s="1"/>
  <c r="AD502" i="4"/>
  <c r="AE502" i="4" s="1"/>
  <c r="AG502" i="4"/>
  <c r="C503" i="4" s="1"/>
  <c r="AF502" i="4"/>
  <c r="B503" i="4" s="1"/>
  <c r="O504" i="4"/>
  <c r="I503" i="4" l="1"/>
  <c r="AH502" i="4"/>
  <c r="D503" i="4" s="1"/>
  <c r="AL503" i="4"/>
  <c r="AK503" i="4"/>
  <c r="E503" i="4"/>
  <c r="F503" i="4" l="1"/>
  <c r="L503" i="4"/>
  <c r="U503" i="4" s="1"/>
  <c r="V503" i="4" s="1"/>
  <c r="Y503" i="4" l="1"/>
  <c r="W503" i="4"/>
  <c r="X503" i="4" s="1"/>
  <c r="M503" i="4"/>
  <c r="Z503" i="4"/>
  <c r="AA503" i="4" l="1"/>
  <c r="AB503" i="4" s="1"/>
  <c r="P503" i="4"/>
  <c r="N503" i="4"/>
  <c r="Q503" i="4" s="1"/>
  <c r="R503" i="4"/>
  <c r="S503" i="4" l="1"/>
  <c r="T503" i="4" s="1"/>
  <c r="G503" i="4"/>
  <c r="AC503" i="4"/>
  <c r="H504" i="4"/>
  <c r="K504" i="4" l="1"/>
  <c r="AG503" i="4"/>
  <c r="C504" i="4" s="1"/>
  <c r="AI503" i="4"/>
  <c r="AJ503" i="4" s="1"/>
  <c r="AD503" i="4"/>
  <c r="AE503" i="4" s="1"/>
  <c r="AF503" i="4"/>
  <c r="B504" i="4" l="1"/>
  <c r="AH503" i="4"/>
  <c r="D504" i="4" s="1"/>
  <c r="AK504" i="4"/>
  <c r="AL504" i="4"/>
  <c r="O505" i="4"/>
  <c r="I504" i="4" l="1"/>
  <c r="L504" i="4"/>
  <c r="U504" i="4" s="1"/>
  <c r="V504" i="4" s="1"/>
  <c r="E504" i="4"/>
  <c r="F504" i="4" l="1"/>
  <c r="M504" i="4"/>
  <c r="P504" i="4" s="1"/>
  <c r="W504" i="4"/>
  <c r="Y504" i="4"/>
  <c r="Z504" i="4"/>
  <c r="R504" i="4"/>
  <c r="X504" i="4" l="1"/>
  <c r="AA504" i="4" s="1"/>
  <c r="AB504" i="4" s="1"/>
  <c r="N504" i="4"/>
  <c r="Q504" i="4" s="1"/>
  <c r="S504" i="4" s="1"/>
  <c r="T504" i="4" s="1"/>
  <c r="H505" i="4"/>
  <c r="AC504" i="4"/>
  <c r="G504" i="4" l="1"/>
  <c r="K505" i="4"/>
  <c r="AD504" i="4"/>
  <c r="AE504" i="4" s="1"/>
  <c r="AG504" i="4"/>
  <c r="C505" i="4" s="1"/>
  <c r="AI504" i="4"/>
  <c r="AJ504" i="4" s="1"/>
  <c r="AF504" i="4"/>
  <c r="AL505" i="4" l="1"/>
  <c r="B505" i="4"/>
  <c r="AH504" i="4"/>
  <c r="D505" i="4" s="1"/>
  <c r="AK505" i="4"/>
  <c r="O506" i="4"/>
  <c r="I505" i="4" l="1"/>
  <c r="L505" i="4"/>
  <c r="U505" i="4" s="1"/>
  <c r="V505" i="4" s="1"/>
  <c r="E505" i="4"/>
  <c r="F505" i="4" l="1"/>
  <c r="W505" i="4"/>
  <c r="Y505" i="4"/>
  <c r="M505" i="4"/>
  <c r="Z505" i="4"/>
  <c r="X505" i="4" l="1"/>
  <c r="AA505" i="4" s="1"/>
  <c r="AB505" i="4" s="1"/>
  <c r="P505" i="4"/>
  <c r="N505" i="4"/>
  <c r="R505" i="4"/>
  <c r="Q505" i="4" l="1"/>
  <c r="S505" i="4" s="1"/>
  <c r="G505" i="4"/>
  <c r="AC505" i="4"/>
  <c r="H506" i="4"/>
  <c r="K506" i="4" l="1"/>
  <c r="AI505" i="4"/>
  <c r="AJ505" i="4" s="1"/>
  <c r="AG505" i="4"/>
  <c r="C506" i="4" s="1"/>
  <c r="AD505" i="4"/>
  <c r="AE505" i="4" s="1"/>
  <c r="AF505" i="4"/>
  <c r="T505" i="4"/>
  <c r="AL506" i="4" l="1"/>
  <c r="AK506" i="4"/>
  <c r="B506" i="4"/>
  <c r="AH505" i="4"/>
  <c r="D506" i="4" s="1"/>
  <c r="O507" i="4"/>
  <c r="L506" i="4" l="1"/>
  <c r="U506" i="4" s="1"/>
  <c r="V506" i="4" s="1"/>
  <c r="I506" i="4"/>
  <c r="E506" i="4"/>
  <c r="F506" i="4" l="1"/>
  <c r="W506" i="4"/>
  <c r="Y506" i="4"/>
  <c r="M506" i="4"/>
  <c r="Z506" i="4"/>
  <c r="X506" i="4" l="1"/>
  <c r="AA506" i="4" s="1"/>
  <c r="AB506" i="4" s="1"/>
  <c r="N506" i="4"/>
  <c r="Q506" i="4" s="1"/>
  <c r="P506" i="4"/>
  <c r="R506" i="4"/>
  <c r="G506" i="4" l="1"/>
  <c r="S506" i="4"/>
  <c r="AC506" i="4"/>
  <c r="H507" i="4"/>
  <c r="K507" i="4" l="1"/>
  <c r="AD506" i="4"/>
  <c r="AE506" i="4" s="1"/>
  <c r="AI506" i="4"/>
  <c r="AJ506" i="4" s="1"/>
  <c r="AG506" i="4"/>
  <c r="C507" i="4" s="1"/>
  <c r="AF506" i="4"/>
  <c r="T506" i="4"/>
  <c r="B507" i="4" l="1"/>
  <c r="AH506" i="4"/>
  <c r="D507" i="4" s="1"/>
  <c r="AL507" i="4"/>
  <c r="AK507" i="4"/>
  <c r="O508" i="4"/>
  <c r="I507" i="4" l="1"/>
  <c r="L507" i="4"/>
  <c r="U507" i="4" s="1"/>
  <c r="V507" i="4" s="1"/>
  <c r="E507" i="4"/>
  <c r="F507" i="4" l="1"/>
  <c r="M507" i="4"/>
  <c r="P507" i="4" s="1"/>
  <c r="W507" i="4"/>
  <c r="Y507" i="4"/>
  <c r="R507" i="4"/>
  <c r="Z507" i="4"/>
  <c r="X507" i="4" l="1"/>
  <c r="AA507" i="4" s="1"/>
  <c r="AB507" i="4" s="1"/>
  <c r="N507" i="4"/>
  <c r="Q507" i="4" s="1"/>
  <c r="S507" i="4" s="1"/>
  <c r="H508" i="4"/>
  <c r="AC507" i="4"/>
  <c r="G507" i="4" l="1"/>
  <c r="K508" i="4"/>
  <c r="AI507" i="4"/>
  <c r="AJ507" i="4" s="1"/>
  <c r="AD507" i="4"/>
  <c r="AE507" i="4" s="1"/>
  <c r="AG507" i="4"/>
  <c r="C508" i="4" s="1"/>
  <c r="AF507" i="4"/>
  <c r="T507" i="4"/>
  <c r="B508" i="4" l="1"/>
  <c r="AH507" i="4"/>
  <c r="D508" i="4" s="1"/>
  <c r="AL508" i="4"/>
  <c r="AK508" i="4"/>
  <c r="O509" i="4"/>
  <c r="I508" i="4" l="1"/>
  <c r="L508" i="4"/>
  <c r="U508" i="4" s="1"/>
  <c r="V508" i="4" s="1"/>
  <c r="E508" i="4"/>
  <c r="F508" i="4" l="1"/>
  <c r="M508" i="4"/>
  <c r="P508" i="4" s="1"/>
  <c r="W508" i="4"/>
  <c r="Y508" i="4"/>
  <c r="R508" i="4"/>
  <c r="Z508" i="4"/>
  <c r="X508" i="4" l="1"/>
  <c r="AA508" i="4" s="1"/>
  <c r="AB508" i="4" s="1"/>
  <c r="N508" i="4"/>
  <c r="G508" i="4" s="1"/>
  <c r="Q508" i="4" l="1"/>
  <c r="S508" i="4" s="1"/>
  <c r="H509" i="4"/>
  <c r="AC508" i="4"/>
  <c r="AI508" i="4" l="1"/>
  <c r="AJ508" i="4" s="1"/>
  <c r="AG508" i="4"/>
  <c r="C509" i="4" s="1"/>
  <c r="AD508" i="4"/>
  <c r="AE508" i="4" s="1"/>
  <c r="AF508" i="4"/>
  <c r="B509" i="4" s="1"/>
  <c r="K509" i="4"/>
  <c r="T508" i="4"/>
  <c r="O510" i="4"/>
  <c r="AL509" i="4" l="1"/>
  <c r="AH508" i="4"/>
  <c r="D509" i="4" s="1"/>
  <c r="L509" i="4" s="1"/>
  <c r="U509" i="4" s="1"/>
  <c r="V509" i="4" s="1"/>
  <c r="Y509" i="4" s="1"/>
  <c r="AK509" i="4"/>
  <c r="I509" i="4"/>
  <c r="E509" i="4"/>
  <c r="Z509" i="4"/>
  <c r="F509" i="4" l="1"/>
  <c r="M509" i="4"/>
  <c r="W509" i="4"/>
  <c r="X509" i="4" l="1"/>
  <c r="AA509" i="4" s="1"/>
  <c r="AB509" i="4" s="1"/>
  <c r="N509" i="4"/>
  <c r="P509" i="4"/>
  <c r="R509" i="4"/>
  <c r="G509" i="4" l="1"/>
  <c r="Q509" i="4"/>
  <c r="S509" i="4" s="1"/>
  <c r="H510" i="4"/>
  <c r="AC509" i="4"/>
  <c r="K510" i="4" l="1"/>
  <c r="AD509" i="4"/>
  <c r="AE509" i="4" s="1"/>
  <c r="AG509" i="4"/>
  <c r="C510" i="4" s="1"/>
  <c r="AI509" i="4"/>
  <c r="AJ509" i="4" s="1"/>
  <c r="AF509" i="4"/>
  <c r="T509" i="4"/>
  <c r="AH509" i="4" l="1"/>
  <c r="D510" i="4" s="1"/>
  <c r="L510" i="4" s="1"/>
  <c r="U510" i="4" s="1"/>
  <c r="V510" i="4" s="1"/>
  <c r="AL510" i="4"/>
  <c r="B510" i="4"/>
  <c r="AK510" i="4"/>
  <c r="O511" i="4"/>
  <c r="W510" i="4" l="1"/>
  <c r="M510" i="4"/>
  <c r="P510" i="4" s="1"/>
  <c r="Y510" i="4"/>
  <c r="I510" i="4"/>
  <c r="E510" i="4"/>
  <c r="R510" i="4"/>
  <c r="Z510" i="4"/>
  <c r="F510" i="4" l="1"/>
  <c r="X510" i="4" s="1"/>
  <c r="AA510" i="4" s="1"/>
  <c r="AB510" i="4" s="1"/>
  <c r="N510" i="4"/>
  <c r="Q510" i="4" s="1"/>
  <c r="S510" i="4" s="1"/>
  <c r="T510" i="4" s="1"/>
  <c r="AC510" i="4"/>
  <c r="H511" i="4"/>
  <c r="G510" i="4" l="1"/>
  <c r="K511" i="4"/>
  <c r="AD510" i="4"/>
  <c r="AE510" i="4" s="1"/>
  <c r="AI510" i="4"/>
  <c r="AJ510" i="4" s="1"/>
  <c r="AG510" i="4"/>
  <c r="C511" i="4" s="1"/>
  <c r="AF510" i="4"/>
  <c r="B511" i="4" l="1"/>
  <c r="AH510" i="4"/>
  <c r="D511" i="4" s="1"/>
  <c r="AL511" i="4"/>
  <c r="AK511" i="4"/>
  <c r="O512" i="4"/>
  <c r="I511" i="4" l="1"/>
  <c r="L511" i="4"/>
  <c r="U511" i="4" s="1"/>
  <c r="V511" i="4" s="1"/>
  <c r="E511" i="4"/>
  <c r="F511" i="4" l="1"/>
  <c r="M511" i="4"/>
  <c r="P511" i="4" s="1"/>
  <c r="W511" i="4"/>
  <c r="Y511" i="4"/>
  <c r="R511" i="4"/>
  <c r="Z511" i="4"/>
  <c r="X511" i="4" l="1"/>
  <c r="AA511" i="4" s="1"/>
  <c r="AB511" i="4" s="1"/>
  <c r="N511" i="4"/>
  <c r="G511" i="4" s="1"/>
  <c r="Q511" i="4" l="1"/>
  <c r="S511" i="4" s="1"/>
  <c r="AC511" i="4"/>
  <c r="H512" i="4"/>
  <c r="AI511" i="4" l="1"/>
  <c r="AJ511" i="4" s="1"/>
  <c r="AG511" i="4"/>
  <c r="C512" i="4" s="1"/>
  <c r="AD511" i="4"/>
  <c r="AE511" i="4" s="1"/>
  <c r="AF511" i="4"/>
  <c r="K512" i="4"/>
  <c r="T511" i="4"/>
  <c r="AH511" i="4" l="1"/>
  <c r="D512" i="4" s="1"/>
  <c r="L512" i="4" s="1"/>
  <c r="U512" i="4" s="1"/>
  <c r="V512" i="4" s="1"/>
  <c r="AL512" i="4"/>
  <c r="B512" i="4"/>
  <c r="AK512" i="4"/>
  <c r="O513" i="4"/>
  <c r="I512" i="4" l="1"/>
  <c r="M512" i="4"/>
  <c r="N512" i="4" s="1"/>
  <c r="Y512" i="4"/>
  <c r="W512" i="4"/>
  <c r="Z512" i="4"/>
  <c r="E512" i="4"/>
  <c r="F512" i="4" l="1"/>
  <c r="X512" i="4" s="1"/>
  <c r="AA512" i="4" s="1"/>
  <c r="AB512" i="4" s="1"/>
  <c r="P512" i="4"/>
  <c r="Q512" i="4"/>
  <c r="R512" i="4"/>
  <c r="G512" i="4" l="1"/>
  <c r="S512" i="4"/>
  <c r="T512" i="4" s="1"/>
  <c r="H513" i="4"/>
  <c r="AC512" i="4"/>
  <c r="AF512" i="4" l="1"/>
  <c r="AG512" i="4"/>
  <c r="C513" i="4" s="1"/>
  <c r="AI512" i="4"/>
  <c r="AJ512" i="4" s="1"/>
  <c r="AD512" i="4"/>
  <c r="AE512" i="4" s="1"/>
  <c r="K513" i="4"/>
  <c r="AH512" i="4" l="1"/>
  <c r="D513" i="4" s="1"/>
  <c r="L513" i="4" s="1"/>
  <c r="U513" i="4" s="1"/>
  <c r="V513" i="4" s="1"/>
  <c r="AL513" i="4"/>
  <c r="B513" i="4"/>
  <c r="AK513" i="4"/>
  <c r="O514" i="4"/>
  <c r="W513" i="4" l="1"/>
  <c r="M513" i="4"/>
  <c r="P513" i="4" s="1"/>
  <c r="I513" i="4"/>
  <c r="Y513" i="4"/>
  <c r="R513" i="4"/>
  <c r="Z513" i="4"/>
  <c r="E513" i="4"/>
  <c r="F513" i="4" l="1"/>
  <c r="X513" i="4" s="1"/>
  <c r="AA513" i="4" s="1"/>
  <c r="AB513" i="4" s="1"/>
  <c r="N513" i="4"/>
  <c r="G513" i="4" l="1"/>
  <c r="Q513" i="4"/>
  <c r="S513" i="4" s="1"/>
  <c r="AC513" i="4"/>
  <c r="H514" i="4"/>
  <c r="AG513" i="4" l="1"/>
  <c r="C514" i="4" s="1"/>
  <c r="AI513" i="4"/>
  <c r="AJ513" i="4" s="1"/>
  <c r="AD513" i="4"/>
  <c r="AE513" i="4" s="1"/>
  <c r="AF513" i="4"/>
  <c r="K514" i="4"/>
  <c r="T513" i="4"/>
  <c r="AH513" i="4" l="1"/>
  <c r="D514" i="4" s="1"/>
  <c r="L514" i="4" s="1"/>
  <c r="U514" i="4" s="1"/>
  <c r="V514" i="4" s="1"/>
  <c r="AL514" i="4"/>
  <c r="B514" i="4"/>
  <c r="AK514" i="4"/>
  <c r="O515" i="4"/>
  <c r="Y514" i="4" l="1"/>
  <c r="M514" i="4"/>
  <c r="N514" i="4" s="1"/>
  <c r="I514" i="4"/>
  <c r="W514" i="4"/>
  <c r="Z514" i="4"/>
  <c r="E514" i="4"/>
  <c r="F514" i="4" l="1"/>
  <c r="X514" i="4" s="1"/>
  <c r="AA514" i="4" s="1"/>
  <c r="AB514" i="4" s="1"/>
  <c r="P514" i="4"/>
  <c r="Q514" i="4"/>
  <c r="R514" i="4"/>
  <c r="G514" i="4" l="1"/>
  <c r="S514" i="4"/>
  <c r="AC514" i="4"/>
  <c r="H515" i="4"/>
  <c r="AF514" i="4" l="1"/>
  <c r="B515" i="4" s="1"/>
  <c r="AI514" i="4"/>
  <c r="AJ514" i="4" s="1"/>
  <c r="AD514" i="4"/>
  <c r="AE514" i="4" s="1"/>
  <c r="AG514" i="4"/>
  <c r="C515" i="4" s="1"/>
  <c r="K515" i="4"/>
  <c r="T514" i="4"/>
  <c r="O516" i="4"/>
  <c r="AL515" i="4" l="1"/>
  <c r="AH514" i="4"/>
  <c r="D515" i="4" s="1"/>
  <c r="L515" i="4" s="1"/>
  <c r="U515" i="4" s="1"/>
  <c r="V515" i="4" s="1"/>
  <c r="AK515" i="4"/>
  <c r="I515" i="4"/>
  <c r="E515" i="4"/>
  <c r="F515" i="4" l="1"/>
  <c r="M515" i="4"/>
  <c r="P515" i="4" s="1"/>
  <c r="Y515" i="4"/>
  <c r="W515" i="4"/>
  <c r="R515" i="4"/>
  <c r="Z515" i="4"/>
  <c r="X515" i="4" l="1"/>
  <c r="AA515" i="4" s="1"/>
  <c r="AB515" i="4" s="1"/>
  <c r="N515" i="4"/>
  <c r="Q515" i="4" s="1"/>
  <c r="S515" i="4" s="1"/>
  <c r="T515" i="4" s="1"/>
  <c r="AC515" i="4"/>
  <c r="H516" i="4"/>
  <c r="G515" i="4" l="1"/>
  <c r="K516" i="4"/>
  <c r="AG515" i="4"/>
  <c r="C516" i="4" s="1"/>
  <c r="AD515" i="4"/>
  <c r="AE515" i="4" s="1"/>
  <c r="AI515" i="4"/>
  <c r="AJ515" i="4" s="1"/>
  <c r="AF515" i="4"/>
  <c r="B516" i="4" s="1"/>
  <c r="O517" i="4"/>
  <c r="AL516" i="4" l="1"/>
  <c r="I516" i="4"/>
  <c r="AK516" i="4"/>
  <c r="AH515" i="4"/>
  <c r="D516" i="4" s="1"/>
  <c r="E516" i="4"/>
  <c r="F516" i="4" l="1"/>
  <c r="L516" i="4"/>
  <c r="U516" i="4" s="1"/>
  <c r="V516" i="4" s="1"/>
  <c r="M516" i="4" l="1"/>
  <c r="N516" i="4" s="1"/>
  <c r="Y516" i="4"/>
  <c r="W516" i="4"/>
  <c r="X516" i="4" s="1"/>
  <c r="Z516" i="4"/>
  <c r="P516" i="4" l="1"/>
  <c r="Q516" i="4"/>
  <c r="G516" i="4"/>
  <c r="AA516" i="4"/>
  <c r="AB516" i="4" s="1"/>
  <c r="R516" i="4"/>
  <c r="S516" i="4" l="1"/>
  <c r="T516" i="4" s="1"/>
  <c r="H517" i="4"/>
  <c r="AC516" i="4"/>
  <c r="AF516" i="4" l="1"/>
  <c r="B517" i="4" s="1"/>
  <c r="AG516" i="4"/>
  <c r="C517" i="4" s="1"/>
  <c r="AD516" i="4"/>
  <c r="AE516" i="4" s="1"/>
  <c r="AI516" i="4"/>
  <c r="AJ516" i="4" s="1"/>
  <c r="K517" i="4"/>
  <c r="O518" i="4"/>
  <c r="AH516" i="4" l="1"/>
  <c r="D517" i="4" s="1"/>
  <c r="L517" i="4" s="1"/>
  <c r="U517" i="4" s="1"/>
  <c r="V517" i="4" s="1"/>
  <c r="AK517" i="4"/>
  <c r="AL517" i="4"/>
  <c r="I517" i="4"/>
  <c r="E517" i="4"/>
  <c r="F517" i="4" l="1"/>
  <c r="M517" i="4"/>
  <c r="P517" i="4" s="1"/>
  <c r="W517" i="4"/>
  <c r="Y517" i="4"/>
  <c r="Z517" i="4"/>
  <c r="R517" i="4"/>
  <c r="X517" i="4" l="1"/>
  <c r="AA517" i="4" s="1"/>
  <c r="AB517" i="4" s="1"/>
  <c r="N517" i="4"/>
  <c r="G517" i="4" s="1"/>
  <c r="Q517" i="4" l="1"/>
  <c r="S517" i="4" s="1"/>
  <c r="H518" i="4"/>
  <c r="AC517" i="4"/>
  <c r="AI517" i="4" l="1"/>
  <c r="AJ517" i="4" s="1"/>
  <c r="AD517" i="4"/>
  <c r="AE517" i="4" s="1"/>
  <c r="AF517" i="4"/>
  <c r="B518" i="4" s="1"/>
  <c r="AG517" i="4"/>
  <c r="C518" i="4" s="1"/>
  <c r="K518" i="4"/>
  <c r="T517" i="4"/>
  <c r="O519" i="4"/>
  <c r="AK518" i="4" l="1"/>
  <c r="AH517" i="4"/>
  <c r="D518" i="4" s="1"/>
  <c r="L518" i="4" s="1"/>
  <c r="U518" i="4" s="1"/>
  <c r="V518" i="4" s="1"/>
  <c r="AL518" i="4"/>
  <c r="I518" i="4"/>
  <c r="E518" i="4"/>
  <c r="F518" i="4" l="1"/>
  <c r="M518" i="4"/>
  <c r="N518" i="4" s="1"/>
  <c r="W518" i="4"/>
  <c r="Y518" i="4"/>
  <c r="Z518" i="4"/>
  <c r="X518" i="4" l="1"/>
  <c r="AA518" i="4" s="1"/>
  <c r="AB518" i="4" s="1"/>
  <c r="P518" i="4"/>
  <c r="Q518" i="4"/>
  <c r="G518" i="4"/>
  <c r="R518" i="4"/>
  <c r="S518" i="4" l="1"/>
  <c r="T518" i="4" s="1"/>
  <c r="AC518" i="4"/>
  <c r="H519" i="4"/>
  <c r="AG518" i="4" l="1"/>
  <c r="C519" i="4" s="1"/>
  <c r="AI518" i="4"/>
  <c r="AJ518" i="4" s="1"/>
  <c r="AD518" i="4"/>
  <c r="AE518" i="4" s="1"/>
  <c r="AF518" i="4"/>
  <c r="K519" i="4"/>
  <c r="AK519" i="4" l="1"/>
  <c r="AH518" i="4"/>
  <c r="D519" i="4" s="1"/>
  <c r="L519" i="4" s="1"/>
  <c r="U519" i="4" s="1"/>
  <c r="V519" i="4" s="1"/>
  <c r="B519" i="4"/>
  <c r="I519" i="4" s="1"/>
  <c r="AL519" i="4"/>
  <c r="O520" i="4"/>
  <c r="E519" i="4"/>
  <c r="F519" i="4" l="1"/>
  <c r="M519" i="4"/>
  <c r="P519" i="4" s="1"/>
  <c r="W519" i="4"/>
  <c r="Y519" i="4"/>
  <c r="Z519" i="4"/>
  <c r="R519" i="4"/>
  <c r="X519" i="4" l="1"/>
  <c r="AA519" i="4" s="1"/>
  <c r="AB519" i="4" s="1"/>
  <c r="N519" i="4"/>
  <c r="G519" i="4" l="1"/>
  <c r="Q519" i="4"/>
  <c r="S519" i="4" s="1"/>
  <c r="AC519" i="4"/>
  <c r="H520" i="4"/>
  <c r="K520" i="4" l="1"/>
  <c r="AD519" i="4"/>
  <c r="AE519" i="4" s="1"/>
  <c r="AF519" i="4"/>
  <c r="B520" i="4" s="1"/>
  <c r="AG519" i="4"/>
  <c r="C520" i="4" s="1"/>
  <c r="AI519" i="4"/>
  <c r="AJ519" i="4" s="1"/>
  <c r="T519" i="4"/>
  <c r="O521" i="4"/>
  <c r="AK520" i="4" l="1"/>
  <c r="AL520" i="4"/>
  <c r="I520" i="4"/>
  <c r="AH519" i="4"/>
  <c r="D520" i="4" s="1"/>
  <c r="L520" i="4" s="1"/>
  <c r="U520" i="4" s="1"/>
  <c r="V520" i="4" s="1"/>
  <c r="W520" i="4" s="1"/>
  <c r="E520" i="4"/>
  <c r="F520" i="4" l="1"/>
  <c r="X520" i="4" s="1"/>
  <c r="Y520" i="4"/>
  <c r="M520" i="4"/>
  <c r="N520" i="4" s="1"/>
  <c r="Q520" i="4" s="1"/>
  <c r="Z520" i="4"/>
  <c r="P520" i="4" l="1"/>
  <c r="AA520" i="4"/>
  <c r="AB520" i="4" s="1"/>
  <c r="G520" i="4"/>
  <c r="R520" i="4"/>
  <c r="S520" i="4" l="1"/>
  <c r="AC520" i="4"/>
  <c r="H521" i="4"/>
  <c r="AI520" i="4" l="1"/>
  <c r="AJ520" i="4" s="1"/>
  <c r="AF520" i="4"/>
  <c r="B521" i="4" s="1"/>
  <c r="AD520" i="4"/>
  <c r="AE520" i="4" s="1"/>
  <c r="AG520" i="4"/>
  <c r="C521" i="4" s="1"/>
  <c r="K521" i="4"/>
  <c r="T520" i="4"/>
  <c r="O522" i="4"/>
  <c r="AH520" i="4" l="1"/>
  <c r="D521" i="4" s="1"/>
  <c r="L521" i="4" s="1"/>
  <c r="U521" i="4" s="1"/>
  <c r="V521" i="4" s="1"/>
  <c r="AL521" i="4"/>
  <c r="AK521" i="4"/>
  <c r="I521" i="4"/>
  <c r="E521" i="4"/>
  <c r="F521" i="4" l="1"/>
  <c r="M521" i="4"/>
  <c r="P521" i="4" s="1"/>
  <c r="Y521" i="4"/>
  <c r="W521" i="4"/>
  <c r="R521" i="4"/>
  <c r="Z521" i="4"/>
  <c r="X521" i="4" l="1"/>
  <c r="AA521" i="4" s="1"/>
  <c r="AB521" i="4" s="1"/>
  <c r="N521" i="4"/>
  <c r="Q521" i="4" s="1"/>
  <c r="S521" i="4" s="1"/>
  <c r="H522" i="4"/>
  <c r="AC521" i="4"/>
  <c r="G521" i="4" l="1"/>
  <c r="AD521" i="4"/>
  <c r="AE521" i="4" s="1"/>
  <c r="AI521" i="4"/>
  <c r="AJ521" i="4" s="1"/>
  <c r="AG521" i="4"/>
  <c r="C522" i="4" s="1"/>
  <c r="AF521" i="4"/>
  <c r="B522" i="4" s="1"/>
  <c r="K522" i="4"/>
  <c r="T521" i="4"/>
  <c r="O523" i="4"/>
  <c r="AK522" i="4" l="1"/>
  <c r="AL522" i="4"/>
  <c r="I522" i="4"/>
  <c r="AH521" i="4"/>
  <c r="D522" i="4" s="1"/>
  <c r="E522" i="4"/>
  <c r="F522" i="4" l="1"/>
  <c r="L522" i="4"/>
  <c r="U522" i="4" s="1"/>
  <c r="V522" i="4" s="1"/>
  <c r="Y522" i="4" l="1"/>
  <c r="W522" i="4"/>
  <c r="X522" i="4" s="1"/>
  <c r="M522" i="4"/>
  <c r="Z522" i="4"/>
  <c r="P522" i="4" l="1"/>
  <c r="N522" i="4"/>
  <c r="AA522" i="4"/>
  <c r="AB522" i="4" s="1"/>
  <c r="R522" i="4"/>
  <c r="Q522" i="4" l="1"/>
  <c r="S522" i="4" s="1"/>
  <c r="G522" i="4"/>
  <c r="AC522" i="4"/>
  <c r="H523" i="4"/>
  <c r="K523" i="4" l="1"/>
  <c r="AI522" i="4"/>
  <c r="AJ522" i="4" s="1"/>
  <c r="AD522" i="4"/>
  <c r="AE522" i="4" s="1"/>
  <c r="AG522" i="4"/>
  <c r="C523" i="4" s="1"/>
  <c r="AF522" i="4"/>
  <c r="T522" i="4"/>
  <c r="AH522" i="4" l="1"/>
  <c r="D523" i="4" s="1"/>
  <c r="AK523" i="4"/>
  <c r="AL523" i="4"/>
  <c r="B523" i="4"/>
  <c r="O524" i="4"/>
  <c r="I523" i="4" l="1"/>
  <c r="L523" i="4"/>
  <c r="U523" i="4" s="1"/>
  <c r="V523" i="4" s="1"/>
  <c r="E523" i="4"/>
  <c r="F523" i="4" l="1"/>
  <c r="M523" i="4"/>
  <c r="N523" i="4" s="1"/>
  <c r="Y523" i="4"/>
  <c r="W523" i="4"/>
  <c r="Z523" i="4"/>
  <c r="X523" i="4" l="1"/>
  <c r="AA523" i="4" s="1"/>
  <c r="AB523" i="4" s="1"/>
  <c r="P523" i="4"/>
  <c r="Q523" i="4"/>
  <c r="G523" i="4"/>
  <c r="R523" i="4"/>
  <c r="S523" i="4" l="1"/>
  <c r="T523" i="4" s="1"/>
  <c r="H524" i="4"/>
  <c r="AC523" i="4"/>
  <c r="AG523" i="4" l="1"/>
  <c r="C524" i="4" s="1"/>
  <c r="AD523" i="4"/>
  <c r="AE523" i="4" s="1"/>
  <c r="AI523" i="4"/>
  <c r="AJ523" i="4" s="1"/>
  <c r="AF523" i="4"/>
  <c r="K524" i="4"/>
  <c r="AH523" i="4" l="1"/>
  <c r="D524" i="4" s="1"/>
  <c r="L524" i="4" s="1"/>
  <c r="U524" i="4" s="1"/>
  <c r="V524" i="4" s="1"/>
  <c r="B524" i="4"/>
  <c r="I524" i="4" s="1"/>
  <c r="AK524" i="4"/>
  <c r="AL524" i="4"/>
  <c r="E524" i="4"/>
  <c r="O525" i="4"/>
  <c r="F524" i="4" l="1"/>
  <c r="M524" i="4"/>
  <c r="N524" i="4" s="1"/>
  <c r="W524" i="4"/>
  <c r="Y524" i="4"/>
  <c r="Z524" i="4"/>
  <c r="X524" i="4" l="1"/>
  <c r="AA524" i="4" s="1"/>
  <c r="AB524" i="4" s="1"/>
  <c r="G524" i="4"/>
  <c r="Q524" i="4"/>
  <c r="P524" i="4"/>
  <c r="R524" i="4"/>
  <c r="S524" i="4" l="1"/>
  <c r="AC524" i="4"/>
  <c r="H525" i="4"/>
  <c r="K525" i="4" l="1"/>
  <c r="AF524" i="4"/>
  <c r="B525" i="4" s="1"/>
  <c r="AI524" i="4"/>
  <c r="AJ524" i="4" s="1"/>
  <c r="AD524" i="4"/>
  <c r="AE524" i="4" s="1"/>
  <c r="AG524" i="4"/>
  <c r="C525" i="4" s="1"/>
  <c r="T524" i="4"/>
  <c r="O526" i="4"/>
  <c r="AK525" i="4" l="1"/>
  <c r="AL525" i="4"/>
  <c r="I525" i="4"/>
  <c r="AH524" i="4"/>
  <c r="D525" i="4" s="1"/>
  <c r="L525" i="4" s="1"/>
  <c r="U525" i="4" s="1"/>
  <c r="V525" i="4" s="1"/>
  <c r="Y525" i="4" s="1"/>
  <c r="Z525" i="4"/>
  <c r="E525" i="4"/>
  <c r="F525" i="4" l="1"/>
  <c r="M525" i="4"/>
  <c r="N525" i="4" s="1"/>
  <c r="W525" i="4"/>
  <c r="X525" i="4" l="1"/>
  <c r="AA525" i="4" s="1"/>
  <c r="AB525" i="4" s="1"/>
  <c r="G525" i="4"/>
  <c r="P525" i="4"/>
  <c r="Q525" i="4"/>
  <c r="R525" i="4"/>
  <c r="S525" i="4" l="1"/>
  <c r="T525" i="4" s="1"/>
  <c r="AC525" i="4"/>
  <c r="H526" i="4"/>
  <c r="AG525" i="4" l="1"/>
  <c r="C526" i="4" s="1"/>
  <c r="AD525" i="4"/>
  <c r="AE525" i="4" s="1"/>
  <c r="AI525" i="4"/>
  <c r="AJ525" i="4" s="1"/>
  <c r="AF525" i="4"/>
  <c r="B526" i="4" s="1"/>
  <c r="K526" i="4"/>
  <c r="O527" i="4"/>
  <c r="AK526" i="4" l="1"/>
  <c r="I526" i="4"/>
  <c r="AL526" i="4"/>
  <c r="AH525" i="4"/>
  <c r="D526" i="4" s="1"/>
  <c r="L526" i="4" s="1"/>
  <c r="U526" i="4" s="1"/>
  <c r="V526" i="4" s="1"/>
  <c r="Y526" i="4" s="1"/>
  <c r="E526" i="4"/>
  <c r="Z526" i="4"/>
  <c r="F526" i="4" l="1"/>
  <c r="W526" i="4"/>
  <c r="M526" i="4"/>
  <c r="P526" i="4" s="1"/>
  <c r="R526" i="4"/>
  <c r="X526" i="4" l="1"/>
  <c r="AA526" i="4" s="1"/>
  <c r="AB526" i="4" s="1"/>
  <c r="N526" i="4"/>
  <c r="G526" i="4" s="1"/>
  <c r="Q526" i="4" l="1"/>
  <c r="S526" i="4" s="1"/>
  <c r="AC526" i="4"/>
  <c r="H527" i="4"/>
  <c r="K527" i="4" l="1"/>
  <c r="AF526" i="4"/>
  <c r="B527" i="4" s="1"/>
  <c r="AI526" i="4"/>
  <c r="AJ526" i="4" s="1"/>
  <c r="AD526" i="4"/>
  <c r="AE526" i="4" s="1"/>
  <c r="AG526" i="4"/>
  <c r="C527" i="4" s="1"/>
  <c r="T526" i="4"/>
  <c r="O528" i="4"/>
  <c r="AL527" i="4" l="1"/>
  <c r="AK527" i="4"/>
  <c r="AH526" i="4"/>
  <c r="D527" i="4" s="1"/>
  <c r="L527" i="4" s="1"/>
  <c r="U527" i="4" s="1"/>
  <c r="V527" i="4" s="1"/>
  <c r="W527" i="4" s="1"/>
  <c r="I527" i="4"/>
  <c r="E527" i="4"/>
  <c r="F527" i="4" l="1"/>
  <c r="X527" i="4" s="1"/>
  <c r="M527" i="4"/>
  <c r="N527" i="4" s="1"/>
  <c r="Y527" i="4"/>
  <c r="Z527" i="4"/>
  <c r="P527" i="4" l="1"/>
  <c r="AA527" i="4"/>
  <c r="AB527" i="4" s="1"/>
  <c r="G527" i="4"/>
  <c r="Q527" i="4"/>
  <c r="R527" i="4"/>
  <c r="S527" i="4" l="1"/>
  <c r="AC527" i="4"/>
  <c r="H528" i="4"/>
  <c r="AD527" i="4" l="1"/>
  <c r="AE527" i="4" s="1"/>
  <c r="AI527" i="4"/>
  <c r="AJ527" i="4" s="1"/>
  <c r="AF527" i="4"/>
  <c r="B528" i="4" s="1"/>
  <c r="AG527" i="4"/>
  <c r="C528" i="4" s="1"/>
  <c r="K528" i="4"/>
  <c r="T527" i="4"/>
  <c r="O529" i="4"/>
  <c r="AK528" i="4" l="1"/>
  <c r="AH527" i="4"/>
  <c r="D528" i="4" s="1"/>
  <c r="L528" i="4" s="1"/>
  <c r="U528" i="4" s="1"/>
  <c r="V528" i="4" s="1"/>
  <c r="AL528" i="4"/>
  <c r="I528" i="4"/>
  <c r="E528" i="4"/>
  <c r="F528" i="4" l="1"/>
  <c r="Y528" i="4"/>
  <c r="W528" i="4"/>
  <c r="M528" i="4"/>
  <c r="Z528" i="4"/>
  <c r="X528" i="4" l="1"/>
  <c r="AA528" i="4" s="1"/>
  <c r="AB528" i="4" s="1"/>
  <c r="P528" i="4"/>
  <c r="N528" i="4"/>
  <c r="Q528" i="4" s="1"/>
  <c r="R528" i="4"/>
  <c r="G528" i="4" l="1"/>
  <c r="S528" i="4"/>
  <c r="H529" i="4"/>
  <c r="AC528" i="4"/>
  <c r="K529" i="4" l="1"/>
  <c r="AD528" i="4"/>
  <c r="AE528" i="4" s="1"/>
  <c r="AI528" i="4"/>
  <c r="AJ528" i="4" s="1"/>
  <c r="AG528" i="4"/>
  <c r="C529" i="4" s="1"/>
  <c r="AF528" i="4"/>
  <c r="T528" i="4"/>
  <c r="AK529" i="4" l="1"/>
  <c r="B529" i="4"/>
  <c r="AH528" i="4"/>
  <c r="D529" i="4" s="1"/>
  <c r="AL529" i="4"/>
  <c r="O530" i="4"/>
  <c r="I529" i="4" l="1"/>
  <c r="L529" i="4"/>
  <c r="U529" i="4" s="1"/>
  <c r="V529" i="4" s="1"/>
  <c r="E529" i="4"/>
  <c r="F529" i="4" l="1"/>
  <c r="M529" i="4"/>
  <c r="N529" i="4" s="1"/>
  <c r="Q529" i="4" s="1"/>
  <c r="Y529" i="4"/>
  <c r="W529" i="4"/>
  <c r="Z529" i="4"/>
  <c r="X529" i="4" l="1"/>
  <c r="AA529" i="4" s="1"/>
  <c r="AB529" i="4" s="1"/>
  <c r="P529" i="4"/>
  <c r="G529" i="4"/>
  <c r="R529" i="4"/>
  <c r="S529" i="4" l="1"/>
  <c r="H530" i="4"/>
  <c r="AC529" i="4"/>
  <c r="AD529" i="4" l="1"/>
  <c r="AE529" i="4" s="1"/>
  <c r="AF529" i="4"/>
  <c r="B530" i="4" s="1"/>
  <c r="AG529" i="4"/>
  <c r="C530" i="4" s="1"/>
  <c r="AI529" i="4"/>
  <c r="AJ529" i="4" s="1"/>
  <c r="K530" i="4"/>
  <c r="T529" i="4"/>
  <c r="O531" i="4"/>
  <c r="AK530" i="4" l="1"/>
  <c r="AH529" i="4"/>
  <c r="D530" i="4" s="1"/>
  <c r="L530" i="4" s="1"/>
  <c r="U530" i="4" s="1"/>
  <c r="V530" i="4" s="1"/>
  <c r="W530" i="4" s="1"/>
  <c r="AL530" i="4"/>
  <c r="I530" i="4"/>
  <c r="E530" i="4"/>
  <c r="F530" i="4" l="1"/>
  <c r="X530" i="4" s="1"/>
  <c r="M530" i="4"/>
  <c r="N530" i="4" s="1"/>
  <c r="Y530" i="4"/>
  <c r="Z530" i="4"/>
  <c r="P530" i="4" l="1"/>
  <c r="Q530" i="4"/>
  <c r="AA530" i="4"/>
  <c r="AB530" i="4" s="1"/>
  <c r="G530" i="4"/>
  <c r="R530" i="4"/>
  <c r="S530" i="4" l="1"/>
  <c r="AC530" i="4"/>
  <c r="H531" i="4"/>
  <c r="AD530" i="4" l="1"/>
  <c r="AE530" i="4" s="1"/>
  <c r="AG530" i="4"/>
  <c r="C531" i="4" s="1"/>
  <c r="AF530" i="4"/>
  <c r="B531" i="4" s="1"/>
  <c r="AI530" i="4"/>
  <c r="AK531" i="4" s="1"/>
  <c r="K531" i="4"/>
  <c r="T530" i="4"/>
  <c r="O532" i="4"/>
  <c r="AJ530" i="4" l="1"/>
  <c r="AL531" i="4"/>
  <c r="I531" i="4"/>
  <c r="AH530" i="4"/>
  <c r="D531" i="4" s="1"/>
  <c r="L531" i="4" s="1"/>
  <c r="U531" i="4" s="1"/>
  <c r="V531" i="4" s="1"/>
  <c r="W531" i="4" s="1"/>
  <c r="E531" i="4"/>
  <c r="F531" i="4" l="1"/>
  <c r="X531" i="4" s="1"/>
  <c r="M531" i="4"/>
  <c r="P531" i="4" s="1"/>
  <c r="Y531" i="4"/>
  <c r="Z531" i="4"/>
  <c r="R531" i="4"/>
  <c r="N531" i="4" l="1"/>
  <c r="Q531" i="4" s="1"/>
  <c r="S531" i="4" s="1"/>
  <c r="AA531" i="4"/>
  <c r="AB531" i="4" s="1"/>
  <c r="AC531" i="4"/>
  <c r="H532" i="4"/>
  <c r="G531" i="4" l="1"/>
  <c r="K532" i="4"/>
  <c r="AI531" i="4"/>
  <c r="AJ531" i="4" s="1"/>
  <c r="AD531" i="4"/>
  <c r="AE531" i="4" s="1"/>
  <c r="AG531" i="4"/>
  <c r="C532" i="4" s="1"/>
  <c r="AF531" i="4"/>
  <c r="T531" i="4"/>
  <c r="B532" i="4" l="1"/>
  <c r="AH531" i="4"/>
  <c r="D532" i="4" s="1"/>
  <c r="AL532" i="4"/>
  <c r="AK532" i="4"/>
  <c r="O533" i="4"/>
  <c r="L532" i="4" l="1"/>
  <c r="U532" i="4" s="1"/>
  <c r="V532" i="4" s="1"/>
  <c r="I532" i="4"/>
  <c r="E532" i="4"/>
  <c r="F532" i="4" l="1"/>
  <c r="W532" i="4"/>
  <c r="Y532" i="4"/>
  <c r="M532" i="4"/>
  <c r="Z532" i="4"/>
  <c r="X532" i="4" l="1"/>
  <c r="AA532" i="4" s="1"/>
  <c r="AB532" i="4" s="1"/>
  <c r="N532" i="4"/>
  <c r="P532" i="4"/>
  <c r="R532" i="4"/>
  <c r="G532" i="4" l="1"/>
  <c r="Q532" i="4"/>
  <c r="S532" i="4" s="1"/>
  <c r="AC532" i="4"/>
  <c r="H533" i="4"/>
  <c r="K533" i="4" l="1"/>
  <c r="AI532" i="4"/>
  <c r="AJ532" i="4" s="1"/>
  <c r="AD532" i="4"/>
  <c r="AE532" i="4" s="1"/>
  <c r="AG532" i="4"/>
  <c r="C533" i="4" s="1"/>
  <c r="AF532" i="4"/>
  <c r="T532" i="4"/>
  <c r="B533" i="4" l="1"/>
  <c r="AH532" i="4"/>
  <c r="D533" i="4" s="1"/>
  <c r="AK533" i="4"/>
  <c r="AL533" i="4"/>
  <c r="O534" i="4"/>
  <c r="I533" i="4" l="1"/>
  <c r="L533" i="4"/>
  <c r="U533" i="4" s="1"/>
  <c r="V533" i="4" s="1"/>
  <c r="E533" i="4"/>
  <c r="F533" i="4" l="1"/>
  <c r="M533" i="4"/>
  <c r="W533" i="4"/>
  <c r="Y533" i="4"/>
  <c r="Z533" i="4"/>
  <c r="X533" i="4" l="1"/>
  <c r="AA533" i="4" s="1"/>
  <c r="AB533" i="4" s="1"/>
  <c r="P533" i="4"/>
  <c r="N533" i="4"/>
  <c r="Q533" i="4" s="1"/>
  <c r="R533" i="4"/>
  <c r="S533" i="4" l="1"/>
  <c r="T533" i="4" s="1"/>
  <c r="G533" i="4"/>
  <c r="H534" i="4"/>
  <c r="AC533" i="4"/>
  <c r="K534" i="4" l="1"/>
  <c r="AI533" i="4"/>
  <c r="AJ533" i="4" s="1"/>
  <c r="AD533" i="4"/>
  <c r="AE533" i="4" s="1"/>
  <c r="AG533" i="4"/>
  <c r="C534" i="4" s="1"/>
  <c r="AF533" i="4"/>
  <c r="AH533" i="4" l="1"/>
  <c r="D534" i="4" s="1"/>
  <c r="B534" i="4"/>
  <c r="AL534" i="4"/>
  <c r="AK534" i="4"/>
  <c r="O535" i="4"/>
  <c r="L534" i="4" l="1"/>
  <c r="U534" i="4" s="1"/>
  <c r="V534" i="4" s="1"/>
  <c r="I534" i="4"/>
  <c r="E534" i="4"/>
  <c r="F534" i="4" l="1"/>
  <c r="Y534" i="4"/>
  <c r="W534" i="4"/>
  <c r="M534" i="4"/>
  <c r="Z534" i="4"/>
  <c r="X534" i="4" l="1"/>
  <c r="AA534" i="4" s="1"/>
  <c r="AB534" i="4" s="1"/>
  <c r="N534" i="4"/>
  <c r="P534" i="4"/>
  <c r="R534" i="4"/>
  <c r="G534" i="4" l="1"/>
  <c r="Q534" i="4"/>
  <c r="S534" i="4" s="1"/>
  <c r="AC534" i="4"/>
  <c r="H535" i="4"/>
  <c r="K535" i="4" l="1"/>
  <c r="AI534" i="4"/>
  <c r="AJ534" i="4" s="1"/>
  <c r="AD534" i="4"/>
  <c r="AE534" i="4" s="1"/>
  <c r="AG534" i="4"/>
  <c r="C535" i="4" s="1"/>
  <c r="AF534" i="4"/>
  <c r="T534" i="4"/>
  <c r="B535" i="4" l="1"/>
  <c r="AH534" i="4"/>
  <c r="D535" i="4" s="1"/>
  <c r="AK535" i="4"/>
  <c r="AL535" i="4"/>
  <c r="O536" i="4"/>
  <c r="I535" i="4" l="1"/>
  <c r="L535" i="4"/>
  <c r="U535" i="4" s="1"/>
  <c r="V535" i="4" s="1"/>
  <c r="E535" i="4"/>
  <c r="F535" i="4" l="1"/>
  <c r="Y535" i="4"/>
  <c r="W535" i="4"/>
  <c r="M535" i="4"/>
  <c r="Z535" i="4"/>
  <c r="X535" i="4" l="1"/>
  <c r="AA535" i="4" s="1"/>
  <c r="AB535" i="4" s="1"/>
  <c r="N535" i="4"/>
  <c r="P535" i="4"/>
  <c r="R535" i="4"/>
  <c r="Q535" i="4" l="1"/>
  <c r="S535" i="4" s="1"/>
  <c r="G535" i="4"/>
  <c r="H536" i="4"/>
  <c r="AC535" i="4"/>
  <c r="K536" i="4" l="1"/>
  <c r="AI535" i="4"/>
  <c r="AJ535" i="4" s="1"/>
  <c r="AD535" i="4"/>
  <c r="AE535" i="4" s="1"/>
  <c r="AG535" i="4"/>
  <c r="C536" i="4" s="1"/>
  <c r="AF535" i="4"/>
  <c r="T535" i="4"/>
  <c r="AH535" i="4" l="1"/>
  <c r="D536" i="4" s="1"/>
  <c r="L536" i="4" s="1"/>
  <c r="U536" i="4" s="1"/>
  <c r="V536" i="4" s="1"/>
  <c r="B536" i="4"/>
  <c r="AL536" i="4"/>
  <c r="AK536" i="4"/>
  <c r="O537" i="4"/>
  <c r="W536" i="4" l="1"/>
  <c r="M536" i="4"/>
  <c r="P536" i="4" s="1"/>
  <c r="Y536" i="4"/>
  <c r="I536" i="4"/>
  <c r="R536" i="4"/>
  <c r="E536" i="4"/>
  <c r="Z536" i="4"/>
  <c r="F536" i="4" l="1"/>
  <c r="X536" i="4" s="1"/>
  <c r="AA536" i="4" s="1"/>
  <c r="AB536" i="4" s="1"/>
  <c r="N536" i="4"/>
  <c r="G536" i="4" l="1"/>
  <c r="Q536" i="4"/>
  <c r="S536" i="4" s="1"/>
  <c r="T536" i="4" s="1"/>
  <c r="H537" i="4"/>
  <c r="AC536" i="4"/>
  <c r="AI536" i="4" l="1"/>
  <c r="AJ536" i="4" s="1"/>
  <c r="AF536" i="4"/>
  <c r="B537" i="4" s="1"/>
  <c r="AG536" i="4"/>
  <c r="C537" i="4" s="1"/>
  <c r="AD536" i="4"/>
  <c r="AE536" i="4" s="1"/>
  <c r="K537" i="4"/>
  <c r="O538" i="4"/>
  <c r="AH536" i="4" l="1"/>
  <c r="D537" i="4" s="1"/>
  <c r="L537" i="4" s="1"/>
  <c r="U537" i="4" s="1"/>
  <c r="V537" i="4" s="1"/>
  <c r="AK537" i="4"/>
  <c r="I537" i="4"/>
  <c r="AL537" i="4"/>
  <c r="E537" i="4"/>
  <c r="F537" i="4" l="1"/>
  <c r="M537" i="4"/>
  <c r="P537" i="4" s="1"/>
  <c r="Y537" i="4"/>
  <c r="W537" i="4"/>
  <c r="Z537" i="4"/>
  <c r="R537" i="4"/>
  <c r="X537" i="4" l="1"/>
  <c r="AA537" i="4" s="1"/>
  <c r="AB537" i="4" s="1"/>
  <c r="N537" i="4"/>
  <c r="Q537" i="4" s="1"/>
  <c r="S537" i="4" s="1"/>
  <c r="H538" i="4"/>
  <c r="AC537" i="4"/>
  <c r="G537" i="4" l="1"/>
  <c r="K538" i="4"/>
  <c r="AD537" i="4"/>
  <c r="AE537" i="4" s="1"/>
  <c r="AI537" i="4"/>
  <c r="AJ537" i="4" s="1"/>
  <c r="AG537" i="4"/>
  <c r="C538" i="4" s="1"/>
  <c r="AF537" i="4"/>
  <c r="T537" i="4"/>
  <c r="B538" i="4" l="1"/>
  <c r="AH537" i="4"/>
  <c r="D538" i="4" s="1"/>
  <c r="AK538" i="4"/>
  <c r="AL538" i="4"/>
  <c r="O539" i="4"/>
  <c r="L538" i="4" l="1"/>
  <c r="U538" i="4" s="1"/>
  <c r="V538" i="4" s="1"/>
  <c r="I538" i="4"/>
  <c r="E538" i="4"/>
  <c r="F538" i="4" l="1"/>
  <c r="M538" i="4"/>
  <c r="P538" i="4" s="1"/>
  <c r="W538" i="4"/>
  <c r="Y538" i="4"/>
  <c r="Z538" i="4"/>
  <c r="R538" i="4"/>
  <c r="X538" i="4" l="1"/>
  <c r="AA538" i="4" s="1"/>
  <c r="AB538" i="4" s="1"/>
  <c r="N538" i="4"/>
  <c r="G538" i="4" s="1"/>
  <c r="Q538" i="4" l="1"/>
  <c r="S538" i="4" s="1"/>
  <c r="T538" i="4" s="1"/>
  <c r="H539" i="4"/>
  <c r="AC538" i="4"/>
  <c r="AI538" i="4" l="1"/>
  <c r="AJ538" i="4" s="1"/>
  <c r="AD538" i="4"/>
  <c r="AE538" i="4" s="1"/>
  <c r="AF538" i="4"/>
  <c r="B539" i="4" s="1"/>
  <c r="AG538" i="4"/>
  <c r="C539" i="4" s="1"/>
  <c r="K539" i="4"/>
  <c r="O540" i="4"/>
  <c r="AK539" i="4" l="1"/>
  <c r="AL539" i="4"/>
  <c r="I539" i="4"/>
  <c r="AH538" i="4"/>
  <c r="D539" i="4" s="1"/>
  <c r="L539" i="4" s="1"/>
  <c r="U539" i="4" s="1"/>
  <c r="V539" i="4" s="1"/>
  <c r="W539" i="4" s="1"/>
  <c r="E539" i="4"/>
  <c r="F539" i="4" l="1"/>
  <c r="X539" i="4" s="1"/>
  <c r="M539" i="4"/>
  <c r="N539" i="4" s="1"/>
  <c r="Y539" i="4"/>
  <c r="Z539" i="4"/>
  <c r="G539" i="4" l="1"/>
  <c r="P539" i="4"/>
  <c r="Q539" i="4"/>
  <c r="AA539" i="4"/>
  <c r="AB539" i="4" s="1"/>
  <c r="R539" i="4"/>
  <c r="S539" i="4" l="1"/>
  <c r="H540" i="4"/>
  <c r="AC539" i="4"/>
  <c r="K540" i="4" l="1"/>
  <c r="AI539" i="4"/>
  <c r="AJ539" i="4" s="1"/>
  <c r="AF539" i="4"/>
  <c r="AG539" i="4"/>
  <c r="C540" i="4" s="1"/>
  <c r="AD539" i="4"/>
  <c r="AE539" i="4" s="1"/>
  <c r="T539" i="4"/>
  <c r="AK540" i="4" l="1"/>
  <c r="AL540" i="4"/>
  <c r="AH539" i="4"/>
  <c r="D540" i="4" s="1"/>
  <c r="L540" i="4" s="1"/>
  <c r="U540" i="4" s="1"/>
  <c r="V540" i="4" s="1"/>
  <c r="B540" i="4"/>
  <c r="O541" i="4"/>
  <c r="W540" i="4" l="1"/>
  <c r="M540" i="4"/>
  <c r="P540" i="4" s="1"/>
  <c r="I540" i="4"/>
  <c r="Y540" i="4"/>
  <c r="E540" i="4"/>
  <c r="R540" i="4"/>
  <c r="Z540" i="4"/>
  <c r="F540" i="4" l="1"/>
  <c r="X540" i="4" s="1"/>
  <c r="AA540" i="4" s="1"/>
  <c r="AB540" i="4" s="1"/>
  <c r="N540" i="4"/>
  <c r="G540" i="4" l="1"/>
  <c r="Q540" i="4"/>
  <c r="S540" i="4" s="1"/>
  <c r="T540" i="4" s="1"/>
  <c r="H541" i="4"/>
  <c r="AC540" i="4"/>
  <c r="AF540" i="4" l="1"/>
  <c r="B541" i="4" s="1"/>
  <c r="AG540" i="4"/>
  <c r="C541" i="4" s="1"/>
  <c r="AI540" i="4"/>
  <c r="AJ540" i="4" s="1"/>
  <c r="AD540" i="4"/>
  <c r="AE540" i="4" s="1"/>
  <c r="K541" i="4"/>
  <c r="O542" i="4"/>
  <c r="AK541" i="4" l="1"/>
  <c r="AH540" i="4"/>
  <c r="D541" i="4" s="1"/>
  <c r="L541" i="4" s="1"/>
  <c r="U541" i="4" s="1"/>
  <c r="V541" i="4" s="1"/>
  <c r="Y541" i="4" s="1"/>
  <c r="AL541" i="4"/>
  <c r="I541" i="4"/>
  <c r="Z541" i="4"/>
  <c r="E541" i="4"/>
  <c r="F541" i="4" l="1"/>
  <c r="M541" i="4"/>
  <c r="P541" i="4" s="1"/>
  <c r="W541" i="4"/>
  <c r="R541" i="4"/>
  <c r="X541" i="4" l="1"/>
  <c r="AA541" i="4" s="1"/>
  <c r="AB541" i="4" s="1"/>
  <c r="N541" i="4"/>
  <c r="G541" i="4" s="1"/>
  <c r="Q541" i="4" l="1"/>
  <c r="S541" i="4" s="1"/>
  <c r="H542" i="4"/>
  <c r="AC541" i="4"/>
  <c r="K542" i="4" l="1"/>
  <c r="AD541" i="4"/>
  <c r="AE541" i="4" s="1"/>
  <c r="AG541" i="4"/>
  <c r="C542" i="4" s="1"/>
  <c r="AF541" i="4"/>
  <c r="AI541" i="4"/>
  <c r="AJ541" i="4" s="1"/>
  <c r="T541" i="4"/>
  <c r="AK542" i="4" l="1"/>
  <c r="AH541" i="4"/>
  <c r="D542" i="4" s="1"/>
  <c r="L542" i="4" s="1"/>
  <c r="U542" i="4" s="1"/>
  <c r="V542" i="4" s="1"/>
  <c r="B542" i="4"/>
  <c r="AL542" i="4"/>
  <c r="O543" i="4"/>
  <c r="W542" i="4" l="1"/>
  <c r="I542" i="4"/>
  <c r="Y542" i="4"/>
  <c r="M542" i="4"/>
  <c r="N542" i="4" s="1"/>
  <c r="Z542" i="4"/>
  <c r="E542" i="4"/>
  <c r="F542" i="4" l="1"/>
  <c r="X542" i="4" s="1"/>
  <c r="AA542" i="4" s="1"/>
  <c r="AB542" i="4" s="1"/>
  <c r="Q542" i="4"/>
  <c r="P542" i="4"/>
  <c r="R542" i="4"/>
  <c r="G542" i="4" l="1"/>
  <c r="S542" i="4"/>
  <c r="H543" i="4"/>
  <c r="AC542" i="4"/>
  <c r="AD542" i="4" l="1"/>
  <c r="AE542" i="4" s="1"/>
  <c r="AI542" i="4"/>
  <c r="AJ542" i="4" s="1"/>
  <c r="AF542" i="4"/>
  <c r="B543" i="4" s="1"/>
  <c r="AG542" i="4"/>
  <c r="C543" i="4" s="1"/>
  <c r="K543" i="4"/>
  <c r="T542" i="4"/>
  <c r="O544" i="4"/>
  <c r="I543" i="4" l="1"/>
  <c r="AL543" i="4"/>
  <c r="AK543" i="4"/>
  <c r="AH542" i="4"/>
  <c r="D543" i="4" s="1"/>
  <c r="L543" i="4" s="1"/>
  <c r="U543" i="4" s="1"/>
  <c r="V543" i="4" s="1"/>
  <c r="E543" i="4"/>
  <c r="F543" i="4" l="1"/>
  <c r="W543" i="4"/>
  <c r="Y543" i="4"/>
  <c r="M543" i="4"/>
  <c r="Z543" i="4"/>
  <c r="X543" i="4" l="1"/>
  <c r="AA543" i="4" s="1"/>
  <c r="AB543" i="4" s="1"/>
  <c r="P543" i="4"/>
  <c r="N543" i="4"/>
  <c r="R543" i="4"/>
  <c r="G543" i="4" l="1"/>
  <c r="Q543" i="4"/>
  <c r="S543" i="4" s="1"/>
  <c r="AC543" i="4"/>
  <c r="H544" i="4"/>
  <c r="K544" i="4" l="1"/>
  <c r="AD543" i="4"/>
  <c r="AE543" i="4" s="1"/>
  <c r="AI543" i="4"/>
  <c r="AJ543" i="4" s="1"/>
  <c r="AF543" i="4"/>
  <c r="B544" i="4" s="1"/>
  <c r="AG543" i="4"/>
  <c r="C544" i="4" s="1"/>
  <c r="T543" i="4"/>
  <c r="O545" i="4"/>
  <c r="AL544" i="4" l="1"/>
  <c r="I544" i="4"/>
  <c r="AK544" i="4"/>
  <c r="AH543" i="4"/>
  <c r="D544" i="4" s="1"/>
  <c r="E544" i="4"/>
  <c r="F544" i="4" l="1"/>
  <c r="L544" i="4"/>
  <c r="U544" i="4" s="1"/>
  <c r="V544" i="4" s="1"/>
  <c r="M544" i="4" l="1"/>
  <c r="Y544" i="4"/>
  <c r="W544" i="4"/>
  <c r="X544" i="4" s="1"/>
  <c r="Z544" i="4"/>
  <c r="N544" i="4" l="1"/>
  <c r="Q544" i="4" s="1"/>
  <c r="P544" i="4"/>
  <c r="AA544" i="4"/>
  <c r="AB544" i="4" s="1"/>
  <c r="R544" i="4"/>
  <c r="G544" i="4" l="1"/>
  <c r="S544" i="4"/>
  <c r="T544" i="4" s="1"/>
  <c r="H545" i="4"/>
  <c r="AC544" i="4"/>
  <c r="K545" i="4" l="1"/>
  <c r="AD544" i="4"/>
  <c r="AE544" i="4" s="1"/>
  <c r="AI544" i="4"/>
  <c r="AJ544" i="4" s="1"/>
  <c r="AG544" i="4"/>
  <c r="C545" i="4" s="1"/>
  <c r="AF544" i="4"/>
  <c r="AH544" i="4" l="1"/>
  <c r="D545" i="4" s="1"/>
  <c r="L545" i="4" s="1"/>
  <c r="U545" i="4" s="1"/>
  <c r="V545" i="4" s="1"/>
  <c r="B545" i="4"/>
  <c r="I545" i="4" s="1"/>
  <c r="AL545" i="4"/>
  <c r="AK545" i="4"/>
  <c r="O546" i="4"/>
  <c r="E545" i="4"/>
  <c r="Y545" i="4" l="1"/>
  <c r="F545" i="4"/>
  <c r="M545" i="4"/>
  <c r="N545" i="4" s="1"/>
  <c r="W545" i="4"/>
  <c r="Z545" i="4"/>
  <c r="X545" i="4" l="1"/>
  <c r="AA545" i="4" s="1"/>
  <c r="AB545" i="4" s="1"/>
  <c r="P545" i="4"/>
  <c r="Q545" i="4"/>
  <c r="G545" i="4"/>
  <c r="R545" i="4"/>
  <c r="S545" i="4" l="1"/>
  <c r="T545" i="4" s="1"/>
  <c r="H546" i="4"/>
  <c r="AC545" i="4"/>
  <c r="AF545" i="4" l="1"/>
  <c r="B546" i="4" s="1"/>
  <c r="AG545" i="4"/>
  <c r="C546" i="4" s="1"/>
  <c r="AD545" i="4"/>
  <c r="AE545" i="4" s="1"/>
  <c r="AI545" i="4"/>
  <c r="AJ545" i="4" s="1"/>
  <c r="K546" i="4"/>
  <c r="O547" i="4"/>
  <c r="AH545" i="4" l="1"/>
  <c r="D546" i="4" s="1"/>
  <c r="L546" i="4" s="1"/>
  <c r="U546" i="4" s="1"/>
  <c r="V546" i="4" s="1"/>
  <c r="AL546" i="4"/>
  <c r="AK546" i="4"/>
  <c r="I546" i="4"/>
  <c r="E546" i="4"/>
  <c r="F546" i="4" l="1"/>
  <c r="Y546" i="4"/>
  <c r="W546" i="4"/>
  <c r="M546" i="4"/>
  <c r="Z546" i="4"/>
  <c r="X546" i="4" l="1"/>
  <c r="AA546" i="4" s="1"/>
  <c r="AB546" i="4" s="1"/>
  <c r="N546" i="4"/>
  <c r="P546" i="4"/>
  <c r="R546" i="4"/>
  <c r="G546" i="4" l="1"/>
  <c r="Q546" i="4"/>
  <c r="S546" i="4" s="1"/>
  <c r="AC546" i="4"/>
  <c r="H547" i="4"/>
  <c r="K547" i="4" l="1"/>
  <c r="AI546" i="4"/>
  <c r="AJ546" i="4" s="1"/>
  <c r="AD546" i="4"/>
  <c r="AE546" i="4" s="1"/>
  <c r="AG546" i="4"/>
  <c r="C547" i="4" s="1"/>
  <c r="AF546" i="4"/>
  <c r="T546" i="4"/>
  <c r="B547" i="4" l="1"/>
  <c r="AH546" i="4"/>
  <c r="D547" i="4" s="1"/>
  <c r="AL547" i="4"/>
  <c r="AK547" i="4"/>
  <c r="O548" i="4"/>
  <c r="I547" i="4" l="1"/>
  <c r="L547" i="4"/>
  <c r="U547" i="4" s="1"/>
  <c r="V547" i="4" s="1"/>
  <c r="E547" i="4"/>
  <c r="F547" i="4" l="1"/>
  <c r="M547" i="4"/>
  <c r="N547" i="4" s="1"/>
  <c r="W547" i="4"/>
  <c r="Y547" i="4"/>
  <c r="Z547" i="4"/>
  <c r="X547" i="4" l="1"/>
  <c r="AA547" i="4" s="1"/>
  <c r="AB547" i="4" s="1"/>
  <c r="P547" i="4"/>
  <c r="Q547" i="4"/>
  <c r="G547" i="4"/>
  <c r="R547" i="4"/>
  <c r="S547" i="4" l="1"/>
  <c r="AC547" i="4"/>
  <c r="H548" i="4"/>
  <c r="AD547" i="4" l="1"/>
  <c r="AE547" i="4" s="1"/>
  <c r="AF547" i="4"/>
  <c r="B548" i="4" s="1"/>
  <c r="AG547" i="4"/>
  <c r="C548" i="4" s="1"/>
  <c r="AI547" i="4"/>
  <c r="AJ547" i="4" s="1"/>
  <c r="K548" i="4"/>
  <c r="T547" i="4"/>
  <c r="O549" i="4"/>
  <c r="AK548" i="4" l="1"/>
  <c r="AL548" i="4"/>
  <c r="AH547" i="4"/>
  <c r="D548" i="4" s="1"/>
  <c r="I548" i="4"/>
  <c r="E548" i="4"/>
  <c r="F548" i="4" l="1"/>
  <c r="L548" i="4"/>
  <c r="U548" i="4" s="1"/>
  <c r="V548" i="4" s="1"/>
  <c r="W548" i="4" s="1"/>
  <c r="X548" i="4" s="1"/>
  <c r="M548" i="4" l="1"/>
  <c r="Y548" i="4"/>
  <c r="Z548" i="4"/>
  <c r="P548" i="4" l="1"/>
  <c r="N548" i="4"/>
  <c r="AA548" i="4"/>
  <c r="AB548" i="4" s="1"/>
  <c r="R548" i="4"/>
  <c r="G548" i="4" l="1"/>
  <c r="Q548" i="4"/>
  <c r="S548" i="4" s="1"/>
  <c r="AC548" i="4"/>
  <c r="H549" i="4"/>
  <c r="K549" i="4" l="1"/>
  <c r="AF548" i="4"/>
  <c r="AD548" i="4"/>
  <c r="AE548" i="4" s="1"/>
  <c r="AG548" i="4"/>
  <c r="C549" i="4" s="1"/>
  <c r="AI548" i="4"/>
  <c r="AJ548" i="4" s="1"/>
  <c r="T548" i="4"/>
  <c r="AL549" i="4" l="1"/>
  <c r="B549" i="4"/>
  <c r="AH548" i="4"/>
  <c r="D549" i="4" s="1"/>
  <c r="AK549" i="4"/>
  <c r="O550" i="4"/>
  <c r="I549" i="4" l="1"/>
  <c r="L549" i="4"/>
  <c r="U549" i="4" s="1"/>
  <c r="V549" i="4" s="1"/>
  <c r="E549" i="4"/>
  <c r="F549" i="4" l="1"/>
  <c r="M549" i="4"/>
  <c r="N549" i="4" s="1"/>
  <c r="Y549" i="4"/>
  <c r="W549" i="4"/>
  <c r="Z549" i="4"/>
  <c r="X549" i="4" l="1"/>
  <c r="AA549" i="4" s="1"/>
  <c r="AB549" i="4" s="1"/>
  <c r="Q549" i="4"/>
  <c r="P549" i="4"/>
  <c r="G549" i="4"/>
  <c r="R549" i="4"/>
  <c r="S549" i="4" l="1"/>
  <c r="T549" i="4" s="1"/>
  <c r="H550" i="4"/>
  <c r="AC549" i="4"/>
  <c r="K550" i="4" l="1"/>
  <c r="AF549" i="4"/>
  <c r="B550" i="4" s="1"/>
  <c r="AD549" i="4"/>
  <c r="AE549" i="4" s="1"/>
  <c r="AI549" i="4"/>
  <c r="AJ549" i="4" s="1"/>
  <c r="AG549" i="4"/>
  <c r="C550" i="4" s="1"/>
  <c r="O551" i="4"/>
  <c r="AK550" i="4" l="1"/>
  <c r="AH549" i="4"/>
  <c r="D550" i="4" s="1"/>
  <c r="L550" i="4" s="1"/>
  <c r="U550" i="4" s="1"/>
  <c r="V550" i="4" s="1"/>
  <c r="AL550" i="4"/>
  <c r="I550" i="4"/>
  <c r="E550" i="4"/>
  <c r="F550" i="4" l="1"/>
  <c r="M550" i="4"/>
  <c r="N550" i="4" s="1"/>
  <c r="Y550" i="4"/>
  <c r="W550" i="4"/>
  <c r="Z550" i="4"/>
  <c r="X550" i="4" l="1"/>
  <c r="AA550" i="4" s="1"/>
  <c r="AB550" i="4" s="1"/>
  <c r="G550" i="4"/>
  <c r="Q550" i="4"/>
  <c r="P550" i="4"/>
  <c r="R550" i="4"/>
  <c r="S550" i="4" l="1"/>
  <c r="T550" i="4" s="1"/>
  <c r="AC550" i="4"/>
  <c r="H551" i="4"/>
  <c r="K551" i="4" l="1"/>
  <c r="AF550" i="4"/>
  <c r="B551" i="4" s="1"/>
  <c r="AG550" i="4"/>
  <c r="C551" i="4" s="1"/>
  <c r="AI550" i="4"/>
  <c r="AJ550" i="4" s="1"/>
  <c r="AD550" i="4"/>
  <c r="AE550" i="4" s="1"/>
  <c r="O552" i="4"/>
  <c r="AL551" i="4" l="1"/>
  <c r="AK551" i="4"/>
  <c r="I551" i="4"/>
  <c r="AH550" i="4"/>
  <c r="D551" i="4" s="1"/>
  <c r="L551" i="4" s="1"/>
  <c r="U551" i="4" s="1"/>
  <c r="V551" i="4" s="1"/>
  <c r="E551" i="4"/>
  <c r="F551" i="4" l="1"/>
  <c r="Y551" i="4"/>
  <c r="W551" i="4"/>
  <c r="M551" i="4"/>
  <c r="Z551" i="4"/>
  <c r="X551" i="4" l="1"/>
  <c r="AA551" i="4" s="1"/>
  <c r="AB551" i="4" s="1"/>
  <c r="P551" i="4"/>
  <c r="N551" i="4"/>
  <c r="R551" i="4"/>
  <c r="G551" i="4" l="1"/>
  <c r="Q551" i="4"/>
  <c r="S551" i="4" s="1"/>
  <c r="AC551" i="4"/>
  <c r="H552" i="4"/>
  <c r="K552" i="4" l="1"/>
  <c r="AG551" i="4"/>
  <c r="C552" i="4" s="1"/>
  <c r="AD551" i="4"/>
  <c r="AE551" i="4" s="1"/>
  <c r="AF551" i="4"/>
  <c r="AI551" i="4"/>
  <c r="AJ551" i="4" s="1"/>
  <c r="T551" i="4"/>
  <c r="B552" i="4" l="1"/>
  <c r="AH551" i="4"/>
  <c r="D552" i="4" s="1"/>
  <c r="AL552" i="4"/>
  <c r="AK552" i="4"/>
  <c r="O553" i="4"/>
  <c r="I552" i="4" l="1"/>
  <c r="L552" i="4"/>
  <c r="U552" i="4" s="1"/>
  <c r="V552" i="4" s="1"/>
  <c r="E552" i="4"/>
  <c r="F552" i="4" l="1"/>
  <c r="W552" i="4"/>
  <c r="Y552" i="4"/>
  <c r="M552" i="4"/>
  <c r="Z552" i="4"/>
  <c r="X552" i="4" l="1"/>
  <c r="AA552" i="4" s="1"/>
  <c r="AB552" i="4" s="1"/>
  <c r="N552" i="4"/>
  <c r="Q552" i="4" s="1"/>
  <c r="P552" i="4"/>
  <c r="R552" i="4"/>
  <c r="G552" i="4" l="1"/>
  <c r="S552" i="4"/>
  <c r="T552" i="4" s="1"/>
  <c r="AC552" i="4"/>
  <c r="H553" i="4"/>
  <c r="K553" i="4" l="1"/>
  <c r="AF552" i="4"/>
  <c r="AI552" i="4"/>
  <c r="AJ552" i="4" s="1"/>
  <c r="AD552" i="4"/>
  <c r="AE552" i="4" s="1"/>
  <c r="AG552" i="4"/>
  <c r="C553" i="4" s="1"/>
  <c r="AK553" i="4" l="1"/>
  <c r="AH552" i="4"/>
  <c r="D553" i="4" s="1"/>
  <c r="B553" i="4"/>
  <c r="AL553" i="4"/>
  <c r="O554" i="4"/>
  <c r="L553" i="4" l="1"/>
  <c r="U553" i="4" s="1"/>
  <c r="V553" i="4" s="1"/>
  <c r="W553" i="4" s="1"/>
  <c r="I553" i="4"/>
  <c r="E553" i="4"/>
  <c r="F553" i="4" l="1"/>
  <c r="X553" i="4" s="1"/>
  <c r="M553" i="4"/>
  <c r="Y553" i="4"/>
  <c r="Z553" i="4"/>
  <c r="AA553" i="4" l="1"/>
  <c r="AB553" i="4" s="1"/>
  <c r="N553" i="4"/>
  <c r="Q553" i="4" s="1"/>
  <c r="P553" i="4"/>
  <c r="R553" i="4"/>
  <c r="G553" i="4" l="1"/>
  <c r="S553" i="4"/>
  <c r="AC553" i="4"/>
  <c r="H554" i="4"/>
  <c r="K554" i="4" l="1"/>
  <c r="AD553" i="4"/>
  <c r="AE553" i="4" s="1"/>
  <c r="AG553" i="4"/>
  <c r="C554" i="4" s="1"/>
  <c r="AI553" i="4"/>
  <c r="AJ553" i="4" s="1"/>
  <c r="AF553" i="4"/>
  <c r="T553" i="4"/>
  <c r="AH553" i="4" l="1"/>
  <c r="D554" i="4" s="1"/>
  <c r="AK554" i="4"/>
  <c r="B554" i="4"/>
  <c r="AL554" i="4"/>
  <c r="O555" i="4"/>
  <c r="I554" i="4" l="1"/>
  <c r="L554" i="4"/>
  <c r="U554" i="4" s="1"/>
  <c r="V554" i="4" s="1"/>
  <c r="E554" i="4"/>
  <c r="F554" i="4" l="1"/>
  <c r="W554" i="4"/>
  <c r="Y554" i="4"/>
  <c r="M554" i="4"/>
  <c r="Z554" i="4"/>
  <c r="X554" i="4" l="1"/>
  <c r="AA554" i="4" s="1"/>
  <c r="AB554" i="4" s="1"/>
  <c r="N554" i="4"/>
  <c r="Q554" i="4" s="1"/>
  <c r="P554" i="4"/>
  <c r="R554" i="4"/>
  <c r="G554" i="4" l="1"/>
  <c r="S554" i="4"/>
  <c r="AC554" i="4"/>
  <c r="H555" i="4"/>
  <c r="K555" i="4" l="1"/>
  <c r="AD554" i="4"/>
  <c r="AE554" i="4" s="1"/>
  <c r="AI554" i="4"/>
  <c r="AJ554" i="4" s="1"/>
  <c r="AG554" i="4"/>
  <c r="C555" i="4" s="1"/>
  <c r="AF554" i="4"/>
  <c r="T554" i="4"/>
  <c r="AK555" i="4" l="1"/>
  <c r="AH554" i="4"/>
  <c r="D555" i="4" s="1"/>
  <c r="B555" i="4"/>
  <c r="AL555" i="4"/>
  <c r="O556" i="4"/>
  <c r="L555" i="4" l="1"/>
  <c r="U555" i="4" s="1"/>
  <c r="V555" i="4" s="1"/>
  <c r="I555" i="4"/>
  <c r="E555" i="4"/>
  <c r="F555" i="4" l="1"/>
  <c r="M555" i="4"/>
  <c r="P555" i="4" s="1"/>
  <c r="W555" i="4"/>
  <c r="Y555" i="4"/>
  <c r="Z555" i="4"/>
  <c r="R555" i="4"/>
  <c r="X555" i="4" l="1"/>
  <c r="AA555" i="4" s="1"/>
  <c r="AB555" i="4" s="1"/>
  <c r="N555" i="4"/>
  <c r="Q555" i="4" s="1"/>
  <c r="S555" i="4" s="1"/>
  <c r="AC555" i="4"/>
  <c r="H556" i="4"/>
  <c r="G555" i="4" l="1"/>
  <c r="AI555" i="4"/>
  <c r="AJ555" i="4" s="1"/>
  <c r="AD555" i="4"/>
  <c r="AE555" i="4" s="1"/>
  <c r="AG555" i="4"/>
  <c r="C556" i="4" s="1"/>
  <c r="AF555" i="4"/>
  <c r="K556" i="4"/>
  <c r="T555" i="4"/>
  <c r="AK556" i="4" l="1"/>
  <c r="AL556" i="4"/>
  <c r="B556" i="4"/>
  <c r="AH555" i="4"/>
  <c r="D556" i="4" s="1"/>
  <c r="O557" i="4"/>
  <c r="I556" i="4" l="1"/>
  <c r="L556" i="4"/>
  <c r="U556" i="4" s="1"/>
  <c r="V556" i="4" s="1"/>
  <c r="E556" i="4"/>
  <c r="F556" i="4" l="1"/>
  <c r="M556" i="4"/>
  <c r="N556" i="4" s="1"/>
  <c r="W556" i="4"/>
  <c r="Y556" i="4"/>
  <c r="Z556" i="4"/>
  <c r="X556" i="4" l="1"/>
  <c r="AA556" i="4" s="1"/>
  <c r="AB556" i="4" s="1"/>
  <c r="P556" i="4"/>
  <c r="G556" i="4"/>
  <c r="Q556" i="4"/>
  <c r="R556" i="4"/>
  <c r="S556" i="4" l="1"/>
  <c r="AC556" i="4"/>
  <c r="H557" i="4"/>
  <c r="AI556" i="4" l="1"/>
  <c r="AJ556" i="4" s="1"/>
  <c r="AD556" i="4"/>
  <c r="AE556" i="4" s="1"/>
  <c r="AG556" i="4"/>
  <c r="C557" i="4" s="1"/>
  <c r="AF556" i="4"/>
  <c r="K557" i="4"/>
  <c r="T556" i="4"/>
  <c r="AH556" i="4" l="1"/>
  <c r="D557" i="4" s="1"/>
  <c r="L557" i="4" s="1"/>
  <c r="U557" i="4" s="1"/>
  <c r="V557" i="4" s="1"/>
  <c r="AL557" i="4"/>
  <c r="B557" i="4"/>
  <c r="AK557" i="4"/>
  <c r="O558" i="4"/>
  <c r="M557" i="4" l="1"/>
  <c r="P557" i="4" s="1"/>
  <c r="Y557" i="4"/>
  <c r="W557" i="4"/>
  <c r="I557" i="4"/>
  <c r="R557" i="4"/>
  <c r="Z557" i="4"/>
  <c r="E557" i="4"/>
  <c r="F557" i="4" l="1"/>
  <c r="X557" i="4" s="1"/>
  <c r="AA557" i="4" s="1"/>
  <c r="AB557" i="4" s="1"/>
  <c r="N557" i="4"/>
  <c r="G557" i="4" l="1"/>
  <c r="Q557" i="4"/>
  <c r="S557" i="4" s="1"/>
  <c r="H558" i="4"/>
  <c r="AC557" i="4"/>
  <c r="AD557" i="4" l="1"/>
  <c r="AE557" i="4" s="1"/>
  <c r="AF557" i="4"/>
  <c r="B558" i="4" s="1"/>
  <c r="AG557" i="4"/>
  <c r="C558" i="4" s="1"/>
  <c r="AI557" i="4"/>
  <c r="AJ557" i="4" s="1"/>
  <c r="K558" i="4"/>
  <c r="T557" i="4"/>
  <c r="O559" i="4"/>
  <c r="AL558" i="4" l="1"/>
  <c r="AH557" i="4"/>
  <c r="D558" i="4" s="1"/>
  <c r="AK558" i="4"/>
  <c r="I558" i="4"/>
  <c r="E558" i="4"/>
  <c r="F558" i="4" l="1"/>
  <c r="L558" i="4"/>
  <c r="U558" i="4" s="1"/>
  <c r="V558" i="4" s="1"/>
  <c r="W558" i="4" l="1"/>
  <c r="X558" i="4" s="1"/>
  <c r="Y558" i="4"/>
  <c r="M558" i="4"/>
  <c r="Z558" i="4"/>
  <c r="P558" i="4" l="1"/>
  <c r="N558" i="4"/>
  <c r="AA558" i="4"/>
  <c r="AB558" i="4" s="1"/>
  <c r="R558" i="4"/>
  <c r="Q558" i="4" l="1"/>
  <c r="S558" i="4" s="1"/>
  <c r="T558" i="4" s="1"/>
  <c r="G558" i="4"/>
  <c r="H559" i="4"/>
  <c r="AC558" i="4"/>
  <c r="K559" i="4" l="1"/>
  <c r="AG558" i="4"/>
  <c r="C559" i="4" s="1"/>
  <c r="AI558" i="4"/>
  <c r="AJ558" i="4" s="1"/>
  <c r="AD558" i="4"/>
  <c r="AE558" i="4" s="1"/>
  <c r="AF558" i="4"/>
  <c r="AH558" i="4" l="1"/>
  <c r="D559" i="4" s="1"/>
  <c r="L559" i="4" s="1"/>
  <c r="U559" i="4" s="1"/>
  <c r="V559" i="4" s="1"/>
  <c r="AK559" i="4"/>
  <c r="AL559" i="4"/>
  <c r="B559" i="4"/>
  <c r="O560" i="4"/>
  <c r="Y559" i="4" l="1"/>
  <c r="W559" i="4"/>
  <c r="I559" i="4"/>
  <c r="M559" i="4"/>
  <c r="Z559" i="4"/>
  <c r="E559" i="4"/>
  <c r="F559" i="4" l="1"/>
  <c r="X559" i="4" s="1"/>
  <c r="AA559" i="4" s="1"/>
  <c r="AB559" i="4" s="1"/>
  <c r="N559" i="4"/>
  <c r="Q559" i="4" s="1"/>
  <c r="P559" i="4"/>
  <c r="R559" i="4"/>
  <c r="G559" i="4" l="1"/>
  <c r="S559" i="4"/>
  <c r="T559" i="4" s="1"/>
  <c r="H560" i="4"/>
  <c r="AC559" i="4"/>
  <c r="K560" i="4" l="1"/>
  <c r="AD559" i="4"/>
  <c r="AE559" i="4" s="1"/>
  <c r="AF559" i="4"/>
  <c r="AG559" i="4"/>
  <c r="C560" i="4" s="1"/>
  <c r="AI559" i="4"/>
  <c r="AJ559" i="4" s="1"/>
  <c r="B560" i="4" l="1"/>
  <c r="AH559" i="4"/>
  <c r="D560" i="4" s="1"/>
  <c r="AK560" i="4"/>
  <c r="AL560" i="4"/>
  <c r="O561" i="4"/>
  <c r="I560" i="4" l="1"/>
  <c r="L560" i="4"/>
  <c r="U560" i="4" s="1"/>
  <c r="V560" i="4" s="1"/>
  <c r="E560" i="4"/>
  <c r="F560" i="4" l="1"/>
  <c r="M560" i="4"/>
  <c r="N560" i="4" s="1"/>
  <c r="W560" i="4"/>
  <c r="Y560" i="4"/>
  <c r="Z560" i="4"/>
  <c r="X560" i="4" l="1"/>
  <c r="AA560" i="4" s="1"/>
  <c r="AB560" i="4" s="1"/>
  <c r="P560" i="4"/>
  <c r="Q560" i="4"/>
  <c r="G560" i="4"/>
  <c r="R560" i="4"/>
  <c r="S560" i="4" l="1"/>
  <c r="AC560" i="4"/>
  <c r="H561" i="4"/>
  <c r="K561" i="4" l="1"/>
  <c r="AD560" i="4"/>
  <c r="AE560" i="4" s="1"/>
  <c r="AF560" i="4"/>
  <c r="B561" i="4" s="1"/>
  <c r="AG560" i="4"/>
  <c r="C561" i="4" s="1"/>
  <c r="AI560" i="4"/>
  <c r="AJ560" i="4" s="1"/>
  <c r="T560" i="4"/>
  <c r="O562" i="4"/>
  <c r="AK561" i="4" l="1"/>
  <c r="AH560" i="4"/>
  <c r="D561" i="4" s="1"/>
  <c r="L561" i="4" s="1"/>
  <c r="U561" i="4" s="1"/>
  <c r="V561" i="4" s="1"/>
  <c r="AL561" i="4"/>
  <c r="I561" i="4"/>
  <c r="E561" i="4"/>
  <c r="F561" i="4" l="1"/>
  <c r="W561" i="4"/>
  <c r="Y561" i="4"/>
  <c r="M561" i="4"/>
  <c r="Z561" i="4"/>
  <c r="X561" i="4" l="1"/>
  <c r="AA561" i="4" s="1"/>
  <c r="AB561" i="4" s="1"/>
  <c r="N561" i="4"/>
  <c r="P561" i="4"/>
  <c r="R561" i="4"/>
  <c r="G561" i="4" l="1"/>
  <c r="Q561" i="4"/>
  <c r="S561" i="4" s="1"/>
  <c r="AC561" i="4"/>
  <c r="H562" i="4"/>
  <c r="K562" i="4" l="1"/>
  <c r="AG561" i="4"/>
  <c r="C562" i="4" s="1"/>
  <c r="AD561" i="4"/>
  <c r="AE561" i="4" s="1"/>
  <c r="AI561" i="4"/>
  <c r="AJ561" i="4" s="1"/>
  <c r="AF561" i="4"/>
  <c r="T561" i="4"/>
  <c r="AH561" i="4" l="1"/>
  <c r="D562" i="4" s="1"/>
  <c r="L562" i="4" s="1"/>
  <c r="AL562" i="4"/>
  <c r="B562" i="4"/>
  <c r="AK562" i="4"/>
  <c r="O563" i="4"/>
  <c r="U562" i="4" l="1"/>
  <c r="V562" i="4" s="1"/>
  <c r="W562" i="4" s="1"/>
  <c r="M562" i="4"/>
  <c r="P562" i="4" s="1"/>
  <c r="I562" i="4"/>
  <c r="R562" i="4"/>
  <c r="E562" i="4"/>
  <c r="F562" i="4" l="1"/>
  <c r="X562" i="4" s="1"/>
  <c r="N562" i="4"/>
  <c r="Y562" i="4"/>
  <c r="Z562" i="4"/>
  <c r="G562" i="4" l="1"/>
  <c r="Q562" i="4"/>
  <c r="S562" i="4" s="1"/>
  <c r="AA562" i="4"/>
  <c r="AB562" i="4" s="1"/>
  <c r="AC562" i="4"/>
  <c r="H563" i="4"/>
  <c r="K563" i="4" l="1"/>
  <c r="T562" i="4"/>
  <c r="AD562" i="4"/>
  <c r="AE562" i="4" s="1"/>
  <c r="AF562" i="4"/>
  <c r="B563" i="4" s="1"/>
  <c r="AI562" i="4"/>
  <c r="AJ562" i="4" s="1"/>
  <c r="AG562" i="4"/>
  <c r="C563" i="4" s="1"/>
  <c r="O564" i="4"/>
  <c r="AK563" i="4" l="1"/>
  <c r="AL563" i="4"/>
  <c r="AH562" i="4"/>
  <c r="D563" i="4" s="1"/>
  <c r="I563" i="4"/>
  <c r="E563" i="4"/>
  <c r="F563" i="4" l="1"/>
  <c r="L563" i="4"/>
  <c r="U563" i="4" s="1"/>
  <c r="V563" i="4" s="1"/>
  <c r="W563" i="4" l="1"/>
  <c r="X563" i="4" s="1"/>
  <c r="Y563" i="4"/>
  <c r="M563" i="4"/>
  <c r="Z563" i="4"/>
  <c r="AA563" i="4" l="1"/>
  <c r="AB563" i="4" s="1"/>
  <c r="N563" i="4"/>
  <c r="P563" i="4"/>
  <c r="R563" i="4"/>
  <c r="Q563" i="4" l="1"/>
  <c r="S563" i="4" s="1"/>
  <c r="G563" i="4"/>
  <c r="AC563" i="4"/>
  <c r="H564" i="4"/>
  <c r="K564" i="4" l="1"/>
  <c r="AG563" i="4"/>
  <c r="C564" i="4" s="1"/>
  <c r="AF563" i="4"/>
  <c r="B564" i="4" s="1"/>
  <c r="AI563" i="4"/>
  <c r="AJ563" i="4" s="1"/>
  <c r="AD563" i="4"/>
  <c r="AE563" i="4" s="1"/>
  <c r="T563" i="4"/>
  <c r="O565" i="4"/>
  <c r="AL564" i="4" l="1"/>
  <c r="AH563" i="4"/>
  <c r="D564" i="4" s="1"/>
  <c r="AK564" i="4"/>
  <c r="I564" i="4"/>
  <c r="E564" i="4"/>
  <c r="F564" i="4" l="1"/>
  <c r="L564" i="4"/>
  <c r="U564" i="4" s="1"/>
  <c r="V564" i="4" s="1"/>
  <c r="M564" i="4" l="1"/>
  <c r="P564" i="4" s="1"/>
  <c r="Y564" i="4"/>
  <c r="W564" i="4"/>
  <c r="X564" i="4" s="1"/>
  <c r="Z564" i="4"/>
  <c r="R564" i="4"/>
  <c r="N564" i="4" l="1"/>
  <c r="Q564" i="4" s="1"/>
  <c r="S564" i="4" s="1"/>
  <c r="T564" i="4" s="1"/>
  <c r="AA564" i="4"/>
  <c r="AB564" i="4" s="1"/>
  <c r="H565" i="4"/>
  <c r="AC564" i="4"/>
  <c r="G564" i="4" l="1"/>
  <c r="AI564" i="4"/>
  <c r="AJ564" i="4" s="1"/>
  <c r="AG564" i="4"/>
  <c r="C565" i="4" s="1"/>
  <c r="AF564" i="4"/>
  <c r="AD564" i="4"/>
  <c r="AE564" i="4" s="1"/>
  <c r="K565" i="4"/>
  <c r="AK565" i="4" l="1"/>
  <c r="AL565" i="4"/>
  <c r="B565" i="4"/>
  <c r="AH564" i="4"/>
  <c r="D565" i="4" s="1"/>
  <c r="O566" i="4"/>
  <c r="L565" i="4" l="1"/>
  <c r="U565" i="4" s="1"/>
  <c r="V565" i="4" s="1"/>
  <c r="I565" i="4"/>
  <c r="E565" i="4"/>
  <c r="F565" i="4" l="1"/>
  <c r="W565" i="4"/>
  <c r="Y565" i="4"/>
  <c r="M565" i="4"/>
  <c r="Z565" i="4"/>
  <c r="X565" i="4" l="1"/>
  <c r="AA565" i="4" s="1"/>
  <c r="AB565" i="4" s="1"/>
  <c r="N565" i="4"/>
  <c r="P565" i="4"/>
  <c r="R565" i="4"/>
  <c r="G565" i="4" l="1"/>
  <c r="Q565" i="4"/>
  <c r="S565" i="4" s="1"/>
  <c r="T565" i="4" s="1"/>
  <c r="AC565" i="4"/>
  <c r="H566" i="4"/>
  <c r="K566" i="4" l="1"/>
  <c r="AG565" i="4"/>
  <c r="C566" i="4" s="1"/>
  <c r="AD565" i="4"/>
  <c r="AE565" i="4" s="1"/>
  <c r="AI565" i="4"/>
  <c r="AJ565" i="4" s="1"/>
  <c r="AF565" i="4"/>
  <c r="AH565" i="4" l="1"/>
  <c r="D566" i="4" s="1"/>
  <c r="L566" i="4" s="1"/>
  <c r="U566" i="4" s="1"/>
  <c r="V566" i="4" s="1"/>
  <c r="AK566" i="4"/>
  <c r="AL566" i="4"/>
  <c r="B566" i="4"/>
  <c r="O567" i="4"/>
  <c r="M566" i="4" l="1"/>
  <c r="N566" i="4" s="1"/>
  <c r="I566" i="4"/>
  <c r="Y566" i="4"/>
  <c r="W566" i="4"/>
  <c r="E566" i="4"/>
  <c r="Z566" i="4"/>
  <c r="F566" i="4" l="1"/>
  <c r="G566" i="4" s="1"/>
  <c r="P566" i="4"/>
  <c r="Q566" i="4"/>
  <c r="R566" i="4"/>
  <c r="X566" i="4" l="1"/>
  <c r="AA566" i="4" s="1"/>
  <c r="AB566" i="4" s="1"/>
  <c r="S566" i="4"/>
  <c r="AC566" i="4"/>
  <c r="H567" i="4"/>
  <c r="AD566" i="4" l="1"/>
  <c r="AE566" i="4" s="1"/>
  <c r="AF566" i="4"/>
  <c r="B567" i="4" s="1"/>
  <c r="AI566" i="4"/>
  <c r="AJ566" i="4" s="1"/>
  <c r="AG566" i="4"/>
  <c r="C567" i="4" s="1"/>
  <c r="K567" i="4"/>
  <c r="T566" i="4"/>
  <c r="O568" i="4"/>
  <c r="AH566" i="4" l="1"/>
  <c r="D567" i="4" s="1"/>
  <c r="L567" i="4" s="1"/>
  <c r="U567" i="4" s="1"/>
  <c r="V567" i="4" s="1"/>
  <c r="AK567" i="4"/>
  <c r="AL567" i="4"/>
  <c r="I567" i="4"/>
  <c r="E567" i="4"/>
  <c r="F567" i="4" l="1"/>
  <c r="Y567" i="4"/>
  <c r="W567" i="4"/>
  <c r="M567" i="4"/>
  <c r="Z567" i="4"/>
  <c r="X567" i="4" l="1"/>
  <c r="AA567" i="4" s="1"/>
  <c r="AB567" i="4" s="1"/>
  <c r="N567" i="4"/>
  <c r="P567" i="4"/>
  <c r="R567" i="4"/>
  <c r="G567" i="4" l="1"/>
  <c r="Q567" i="4"/>
  <c r="S567" i="4" s="1"/>
  <c r="AC567" i="4"/>
  <c r="H568" i="4"/>
  <c r="K568" i="4" l="1"/>
  <c r="AF567" i="4"/>
  <c r="AG567" i="4"/>
  <c r="C568" i="4" s="1"/>
  <c r="AD567" i="4"/>
  <c r="AE567" i="4" s="1"/>
  <c r="AI567" i="4"/>
  <c r="AJ567" i="4" s="1"/>
  <c r="T567" i="4"/>
  <c r="AH567" i="4" l="1"/>
  <c r="D568" i="4" s="1"/>
  <c r="L568" i="4" s="1"/>
  <c r="U568" i="4" s="1"/>
  <c r="V568" i="4" s="1"/>
  <c r="AL568" i="4"/>
  <c r="AK568" i="4"/>
  <c r="B568" i="4"/>
  <c r="O569" i="4"/>
  <c r="W568" i="4" l="1"/>
  <c r="Y568" i="4"/>
  <c r="I568" i="4"/>
  <c r="M568" i="4"/>
  <c r="E568" i="4"/>
  <c r="Z568" i="4"/>
  <c r="F568" i="4" l="1"/>
  <c r="X568" i="4" s="1"/>
  <c r="AA568" i="4" s="1"/>
  <c r="AB568" i="4" s="1"/>
  <c r="P568" i="4"/>
  <c r="N568" i="4"/>
  <c r="R568" i="4"/>
  <c r="Q568" i="4" l="1"/>
  <c r="S568" i="4" s="1"/>
  <c r="G568" i="4"/>
  <c r="AC568" i="4"/>
  <c r="H569" i="4"/>
  <c r="K569" i="4" l="1"/>
  <c r="AG568" i="4"/>
  <c r="C569" i="4" s="1"/>
  <c r="AD568" i="4"/>
  <c r="AE568" i="4" s="1"/>
  <c r="AI568" i="4"/>
  <c r="AJ568" i="4" s="1"/>
  <c r="AF568" i="4"/>
  <c r="B569" i="4" s="1"/>
  <c r="T568" i="4"/>
  <c r="O570" i="4"/>
  <c r="AK569" i="4" l="1"/>
  <c r="I569" i="4"/>
  <c r="AH568" i="4"/>
  <c r="D569" i="4" s="1"/>
  <c r="AL569" i="4"/>
  <c r="E569" i="4"/>
  <c r="F569" i="4" l="1"/>
  <c r="L569" i="4"/>
  <c r="U569" i="4" s="1"/>
  <c r="V569" i="4" s="1"/>
  <c r="W569" i="4" l="1"/>
  <c r="X569" i="4" s="1"/>
  <c r="Y569" i="4"/>
  <c r="M569" i="4"/>
  <c r="Z569" i="4"/>
  <c r="P569" i="4" l="1"/>
  <c r="N569" i="4"/>
  <c r="AA569" i="4"/>
  <c r="AB569" i="4" s="1"/>
  <c r="R569" i="4"/>
  <c r="G569" i="4" l="1"/>
  <c r="Q569" i="4"/>
  <c r="S569" i="4" s="1"/>
  <c r="T569" i="4" s="1"/>
  <c r="AC569" i="4"/>
  <c r="H570" i="4"/>
  <c r="K570" i="4" l="1"/>
  <c r="AF569" i="4"/>
  <c r="AD569" i="4"/>
  <c r="AE569" i="4" s="1"/>
  <c r="AG569" i="4"/>
  <c r="C570" i="4" s="1"/>
  <c r="AI569" i="4"/>
  <c r="AJ569" i="4" s="1"/>
  <c r="AK570" i="4" l="1"/>
  <c r="AL570" i="4"/>
  <c r="AH569" i="4"/>
  <c r="D570" i="4" s="1"/>
  <c r="L570" i="4" s="1"/>
  <c r="U570" i="4" s="1"/>
  <c r="V570" i="4" s="1"/>
  <c r="B570" i="4"/>
  <c r="O571" i="4"/>
  <c r="M570" i="4" l="1"/>
  <c r="P570" i="4" s="1"/>
  <c r="W570" i="4"/>
  <c r="Y570" i="4"/>
  <c r="I570" i="4"/>
  <c r="Z570" i="4"/>
  <c r="E570" i="4"/>
  <c r="R570" i="4"/>
  <c r="F570" i="4" l="1"/>
  <c r="X570" i="4" s="1"/>
  <c r="AA570" i="4" s="1"/>
  <c r="AB570" i="4" s="1"/>
  <c r="N570" i="4"/>
  <c r="Q570" i="4" s="1"/>
  <c r="S570" i="4" s="1"/>
  <c r="T570" i="4" s="1"/>
  <c r="AC570" i="4"/>
  <c r="H571" i="4"/>
  <c r="G570" i="4" l="1"/>
  <c r="K571" i="4"/>
  <c r="AD570" i="4"/>
  <c r="AE570" i="4" s="1"/>
  <c r="AF570" i="4"/>
  <c r="AG570" i="4"/>
  <c r="C571" i="4" s="1"/>
  <c r="AI570" i="4"/>
  <c r="AJ570" i="4" s="1"/>
  <c r="AL571" i="4" l="1"/>
  <c r="AK571" i="4"/>
  <c r="AH570" i="4"/>
  <c r="D571" i="4" s="1"/>
  <c r="L571" i="4" s="1"/>
  <c r="U571" i="4" s="1"/>
  <c r="V571" i="4" s="1"/>
  <c r="B571" i="4"/>
  <c r="I571" i="4" s="1"/>
  <c r="E571" i="4"/>
  <c r="O572" i="4"/>
  <c r="F571" i="4" l="1"/>
  <c r="Y571" i="4"/>
  <c r="W571" i="4"/>
  <c r="M571" i="4"/>
  <c r="Z571" i="4"/>
  <c r="X571" i="4" l="1"/>
  <c r="AA571" i="4" s="1"/>
  <c r="AB571" i="4" s="1"/>
  <c r="N571" i="4"/>
  <c r="Q571" i="4" s="1"/>
  <c r="P571" i="4"/>
  <c r="R571" i="4"/>
  <c r="G571" i="4" l="1"/>
  <c r="S571" i="4"/>
  <c r="T571" i="4" s="1"/>
  <c r="H572" i="4"/>
  <c r="AC571" i="4"/>
  <c r="K572" i="4" l="1"/>
  <c r="AD571" i="4"/>
  <c r="AE571" i="4" s="1"/>
  <c r="AG571" i="4"/>
  <c r="C572" i="4" s="1"/>
  <c r="AI571" i="4"/>
  <c r="AJ571" i="4" s="1"/>
  <c r="AF571" i="4"/>
  <c r="AK572" i="4" l="1"/>
  <c r="AL572" i="4"/>
  <c r="B572" i="4"/>
  <c r="AH571" i="4"/>
  <c r="D572" i="4" s="1"/>
  <c r="O573" i="4"/>
  <c r="I572" i="4" l="1"/>
  <c r="L572" i="4"/>
  <c r="U572" i="4" s="1"/>
  <c r="V572" i="4" s="1"/>
  <c r="E572" i="4"/>
  <c r="F572" i="4" l="1"/>
  <c r="M572" i="4"/>
  <c r="N572" i="4" s="1"/>
  <c r="W572" i="4"/>
  <c r="Y572" i="4"/>
  <c r="Z572" i="4"/>
  <c r="X572" i="4" l="1"/>
  <c r="AA572" i="4" s="1"/>
  <c r="AB572" i="4" s="1"/>
  <c r="P572" i="4"/>
  <c r="G572" i="4"/>
  <c r="Q572" i="4"/>
  <c r="R572" i="4"/>
  <c r="S572" i="4" l="1"/>
  <c r="H573" i="4"/>
  <c r="AC572" i="4"/>
  <c r="AF572" i="4" l="1"/>
  <c r="B573" i="4" s="1"/>
  <c r="AG572" i="4"/>
  <c r="C573" i="4" s="1"/>
  <c r="AD572" i="4"/>
  <c r="AE572" i="4" s="1"/>
  <c r="AI572" i="4"/>
  <c r="AJ572" i="4" s="1"/>
  <c r="K573" i="4"/>
  <c r="T572" i="4"/>
  <c r="O574" i="4"/>
  <c r="AL573" i="4" l="1"/>
  <c r="AK573" i="4"/>
  <c r="AH572" i="4"/>
  <c r="D573" i="4" s="1"/>
  <c r="L573" i="4" s="1"/>
  <c r="U573" i="4" s="1"/>
  <c r="V573" i="4" s="1"/>
  <c r="I573" i="4"/>
  <c r="E573" i="4"/>
  <c r="F573" i="4" l="1"/>
  <c r="M573" i="4"/>
  <c r="P573" i="4" s="1"/>
  <c r="Y573" i="4"/>
  <c r="W573" i="4"/>
  <c r="Z573" i="4"/>
  <c r="R573" i="4"/>
  <c r="X573" i="4" l="1"/>
  <c r="AA573" i="4" s="1"/>
  <c r="AB573" i="4" s="1"/>
  <c r="N573" i="4"/>
  <c r="G573" i="4" s="1"/>
  <c r="Q573" i="4" l="1"/>
  <c r="S573" i="4" s="1"/>
  <c r="H574" i="4"/>
  <c r="AC573" i="4"/>
  <c r="K574" i="4" l="1"/>
  <c r="AG573" i="4"/>
  <c r="C574" i="4" s="1"/>
  <c r="AI573" i="4"/>
  <c r="AJ573" i="4" s="1"/>
  <c r="AD573" i="4"/>
  <c r="AE573" i="4" s="1"/>
  <c r="AF573" i="4"/>
  <c r="T573" i="4"/>
  <c r="AK574" i="4" l="1"/>
  <c r="AL574" i="4"/>
  <c r="AH573" i="4"/>
  <c r="D574" i="4" s="1"/>
  <c r="L574" i="4" s="1"/>
  <c r="U574" i="4" s="1"/>
  <c r="V574" i="4" s="1"/>
  <c r="B574" i="4"/>
  <c r="O575" i="4"/>
  <c r="M574" i="4" l="1"/>
  <c r="N574" i="4" s="1"/>
  <c r="Y574" i="4"/>
  <c r="W574" i="4"/>
  <c r="I574" i="4"/>
  <c r="Z574" i="4"/>
  <c r="E574" i="4"/>
  <c r="F574" i="4" l="1"/>
  <c r="G574" i="4" s="1"/>
  <c r="P574" i="4"/>
  <c r="Q574" i="4"/>
  <c r="R574" i="4"/>
  <c r="X574" i="4" l="1"/>
  <c r="AA574" i="4" s="1"/>
  <c r="AB574" i="4" s="1"/>
  <c r="S574" i="4"/>
  <c r="AC574" i="4"/>
  <c r="H575" i="4"/>
  <c r="AD574" i="4" l="1"/>
  <c r="AE574" i="4" s="1"/>
  <c r="AG574" i="4"/>
  <c r="C575" i="4" s="1"/>
  <c r="AI574" i="4"/>
  <c r="AJ574" i="4" s="1"/>
  <c r="AF574" i="4"/>
  <c r="B575" i="4" s="1"/>
  <c r="K575" i="4"/>
  <c r="T574" i="4"/>
  <c r="O576" i="4"/>
  <c r="I575" i="4" l="1"/>
  <c r="AH574" i="4"/>
  <c r="D575" i="4" s="1"/>
  <c r="L575" i="4" s="1"/>
  <c r="U575" i="4" s="1"/>
  <c r="V575" i="4" s="1"/>
  <c r="Y575" i="4" s="1"/>
  <c r="AL575" i="4"/>
  <c r="AK575" i="4"/>
  <c r="E575" i="4"/>
  <c r="Z575" i="4"/>
  <c r="F575" i="4" l="1"/>
  <c r="W575" i="4"/>
  <c r="M575" i="4"/>
  <c r="P575" i="4" s="1"/>
  <c r="R575" i="4"/>
  <c r="X575" i="4" l="1"/>
  <c r="AA575" i="4" s="1"/>
  <c r="AB575" i="4" s="1"/>
  <c r="N575" i="4"/>
  <c r="Q575" i="4" s="1"/>
  <c r="S575" i="4" s="1"/>
  <c r="AC575" i="4"/>
  <c r="H576" i="4"/>
  <c r="G575" i="4" l="1"/>
  <c r="K576" i="4"/>
  <c r="AI575" i="4"/>
  <c r="AJ575" i="4" s="1"/>
  <c r="AD575" i="4"/>
  <c r="AE575" i="4" s="1"/>
  <c r="AG575" i="4"/>
  <c r="C576" i="4" s="1"/>
  <c r="AF575" i="4"/>
  <c r="B576" i="4" s="1"/>
  <c r="T575" i="4"/>
  <c r="O577" i="4"/>
  <c r="AK576" i="4" l="1"/>
  <c r="I576" i="4"/>
  <c r="AH575" i="4"/>
  <c r="D576" i="4" s="1"/>
  <c r="AL576" i="4"/>
  <c r="E576" i="4"/>
  <c r="F576" i="4" l="1"/>
  <c r="L576" i="4"/>
  <c r="U576" i="4" s="1"/>
  <c r="V576" i="4" s="1"/>
  <c r="Y576" i="4" l="1"/>
  <c r="W576" i="4"/>
  <c r="X576" i="4" s="1"/>
  <c r="M576" i="4"/>
  <c r="Z576" i="4"/>
  <c r="N576" i="4" l="1"/>
  <c r="P576" i="4"/>
  <c r="AA576" i="4"/>
  <c r="AB576" i="4" s="1"/>
  <c r="R576" i="4"/>
  <c r="G576" i="4" l="1"/>
  <c r="Q576" i="4"/>
  <c r="S576" i="4" s="1"/>
  <c r="T576" i="4" s="1"/>
  <c r="AC576" i="4"/>
  <c r="H577" i="4"/>
  <c r="K577" i="4" l="1"/>
  <c r="AF576" i="4"/>
  <c r="AD576" i="4"/>
  <c r="AE576" i="4" s="1"/>
  <c r="AI576" i="4"/>
  <c r="AJ576" i="4" s="1"/>
  <c r="AG576" i="4"/>
  <c r="C577" i="4" s="1"/>
  <c r="B577" i="4" l="1"/>
  <c r="AH576" i="4"/>
  <c r="D577" i="4" s="1"/>
  <c r="AK577" i="4"/>
  <c r="AL577" i="4"/>
  <c r="O578" i="4"/>
  <c r="I577" i="4" l="1"/>
  <c r="L577" i="4"/>
  <c r="U577" i="4" s="1"/>
  <c r="V577" i="4" s="1"/>
  <c r="E577" i="4"/>
  <c r="F577" i="4" l="1"/>
  <c r="M577" i="4"/>
  <c r="P577" i="4" s="1"/>
  <c r="W577" i="4"/>
  <c r="Y577" i="4"/>
  <c r="Z577" i="4"/>
  <c r="R577" i="4"/>
  <c r="X577" i="4" l="1"/>
  <c r="AA577" i="4" s="1"/>
  <c r="AB577" i="4" s="1"/>
  <c r="N577" i="4"/>
  <c r="G577" i="4" s="1"/>
  <c r="Q577" i="4" l="1"/>
  <c r="S577" i="4" s="1"/>
  <c r="H578" i="4"/>
  <c r="AC577" i="4"/>
  <c r="AF577" i="4" l="1"/>
  <c r="AD577" i="4"/>
  <c r="AE577" i="4" s="1"/>
  <c r="AG577" i="4"/>
  <c r="C578" i="4" s="1"/>
  <c r="AI577" i="4"/>
  <c r="AJ577" i="4" s="1"/>
  <c r="K578" i="4"/>
  <c r="T577" i="4"/>
  <c r="AK578" i="4" l="1"/>
  <c r="AL578" i="4"/>
  <c r="AH577" i="4"/>
  <c r="D578" i="4" s="1"/>
  <c r="L578" i="4" s="1"/>
  <c r="U578" i="4" s="1"/>
  <c r="V578" i="4" s="1"/>
  <c r="B578" i="4"/>
  <c r="O579" i="4"/>
  <c r="W578" i="4" l="1"/>
  <c r="Y578" i="4"/>
  <c r="M578" i="4"/>
  <c r="P578" i="4" s="1"/>
  <c r="I578" i="4"/>
  <c r="Z578" i="4"/>
  <c r="E578" i="4"/>
  <c r="R578" i="4"/>
  <c r="F578" i="4" l="1"/>
  <c r="X578" i="4" s="1"/>
  <c r="AA578" i="4" s="1"/>
  <c r="AB578" i="4" s="1"/>
  <c r="N578" i="4"/>
  <c r="G578" i="4" l="1"/>
  <c r="Q578" i="4"/>
  <c r="S578" i="4" s="1"/>
  <c r="AC578" i="4"/>
  <c r="H579" i="4"/>
  <c r="K579" i="4" l="1"/>
  <c r="AG578" i="4"/>
  <c r="C579" i="4" s="1"/>
  <c r="AF578" i="4"/>
  <c r="AD578" i="4"/>
  <c r="AE578" i="4" s="1"/>
  <c r="AI578" i="4"/>
  <c r="AJ578" i="4" s="1"/>
  <c r="T578" i="4"/>
  <c r="AH578" i="4" l="1"/>
  <c r="D579" i="4" s="1"/>
  <c r="L579" i="4" s="1"/>
  <c r="U579" i="4" s="1"/>
  <c r="V579" i="4" s="1"/>
  <c r="AL579" i="4"/>
  <c r="B579" i="4"/>
  <c r="I579" i="4" s="1"/>
  <c r="AK579" i="4"/>
  <c r="O580" i="4"/>
  <c r="E579" i="4"/>
  <c r="F579" i="4" l="1"/>
  <c r="Y579" i="4"/>
  <c r="W579" i="4"/>
  <c r="M579" i="4"/>
  <c r="Z579" i="4"/>
  <c r="X579" i="4" l="1"/>
  <c r="AA579" i="4" s="1"/>
  <c r="AB579" i="4" s="1"/>
  <c r="P579" i="4"/>
  <c r="N579" i="4"/>
  <c r="R579" i="4"/>
  <c r="G579" i="4" l="1"/>
  <c r="Q579" i="4"/>
  <c r="S579" i="4" s="1"/>
  <c r="T579" i="4" s="1"/>
  <c r="AC579" i="4"/>
  <c r="H580" i="4"/>
  <c r="K580" i="4" l="1"/>
  <c r="AF579" i="4"/>
  <c r="AD579" i="4"/>
  <c r="AE579" i="4" s="1"/>
  <c r="AI579" i="4"/>
  <c r="AJ579" i="4" s="1"/>
  <c r="AG579" i="4"/>
  <c r="C580" i="4" s="1"/>
  <c r="AH579" i="4" l="1"/>
  <c r="D580" i="4" s="1"/>
  <c r="L580" i="4" s="1"/>
  <c r="U580" i="4" s="1"/>
  <c r="V580" i="4" s="1"/>
  <c r="AL580" i="4"/>
  <c r="AK580" i="4"/>
  <c r="B580" i="4"/>
  <c r="O581" i="4"/>
  <c r="M580" i="4" l="1"/>
  <c r="N580" i="4" s="1"/>
  <c r="I580" i="4"/>
  <c r="W580" i="4"/>
  <c r="Y580" i="4"/>
  <c r="Z580" i="4"/>
  <c r="E580" i="4"/>
  <c r="F580" i="4" l="1"/>
  <c r="X580" i="4" s="1"/>
  <c r="AA580" i="4" s="1"/>
  <c r="AB580" i="4" s="1"/>
  <c r="P580" i="4"/>
  <c r="Q580" i="4"/>
  <c r="R580" i="4"/>
  <c r="G580" i="4" l="1"/>
  <c r="S580" i="4"/>
  <c r="T580" i="4" s="1"/>
  <c r="H581" i="4"/>
  <c r="AC580" i="4"/>
  <c r="AI580" i="4" l="1"/>
  <c r="AJ580" i="4" s="1"/>
  <c r="AG580" i="4"/>
  <c r="C581" i="4" s="1"/>
  <c r="AF580" i="4"/>
  <c r="B581" i="4" s="1"/>
  <c r="AD580" i="4"/>
  <c r="AE580" i="4" s="1"/>
  <c r="K581" i="4"/>
  <c r="O582" i="4"/>
  <c r="AL581" i="4" l="1"/>
  <c r="AK581" i="4"/>
  <c r="AH580" i="4"/>
  <c r="D581" i="4" s="1"/>
  <c r="L581" i="4" s="1"/>
  <c r="U581" i="4" s="1"/>
  <c r="V581" i="4" s="1"/>
  <c r="W581" i="4" s="1"/>
  <c r="I581" i="4"/>
  <c r="E581" i="4"/>
  <c r="F581" i="4" l="1"/>
  <c r="X581" i="4" s="1"/>
  <c r="Y581" i="4"/>
  <c r="M581" i="4"/>
  <c r="N581" i="4" s="1"/>
  <c r="Z581" i="4"/>
  <c r="G581" i="4" l="1"/>
  <c r="AA581" i="4"/>
  <c r="AB581" i="4" s="1"/>
  <c r="P581" i="4"/>
  <c r="Q581" i="4"/>
  <c r="R581" i="4"/>
  <c r="S581" i="4" l="1"/>
  <c r="AC581" i="4"/>
  <c r="H582" i="4"/>
  <c r="AI581" i="4" l="1"/>
  <c r="AJ581" i="4" s="1"/>
  <c r="AG581" i="4"/>
  <c r="C582" i="4" s="1"/>
  <c r="AF581" i="4"/>
  <c r="B582" i="4" s="1"/>
  <c r="AD581" i="4"/>
  <c r="AE581" i="4" s="1"/>
  <c r="K582" i="4"/>
  <c r="T581" i="4"/>
  <c r="O583" i="4"/>
  <c r="AL582" i="4" l="1"/>
  <c r="AK582" i="4"/>
  <c r="I582" i="4"/>
  <c r="AH581" i="4"/>
  <c r="D582" i="4" s="1"/>
  <c r="L582" i="4" s="1"/>
  <c r="U582" i="4" s="1"/>
  <c r="V582" i="4" s="1"/>
  <c r="W582" i="4" s="1"/>
  <c r="E582" i="4"/>
  <c r="F582" i="4" l="1"/>
  <c r="X582" i="4" s="1"/>
  <c r="Y582" i="4"/>
  <c r="M582" i="4"/>
  <c r="P582" i="4" s="1"/>
  <c r="Z582" i="4"/>
  <c r="R582" i="4"/>
  <c r="N582" i="4" l="1"/>
  <c r="Q582" i="4" s="1"/>
  <c r="S582" i="4" s="1"/>
  <c r="AA582" i="4"/>
  <c r="AB582" i="4" s="1"/>
  <c r="AC582" i="4"/>
  <c r="H583" i="4"/>
  <c r="G582" i="4" l="1"/>
  <c r="K583" i="4"/>
  <c r="AD582" i="4"/>
  <c r="AE582" i="4" s="1"/>
  <c r="AI582" i="4"/>
  <c r="AJ582" i="4" s="1"/>
  <c r="AF582" i="4"/>
  <c r="B583" i="4" s="1"/>
  <c r="AG582" i="4"/>
  <c r="C583" i="4" s="1"/>
  <c r="T582" i="4"/>
  <c r="O584" i="4"/>
  <c r="I583" i="4" l="1"/>
  <c r="AK583" i="4"/>
  <c r="AH582" i="4"/>
  <c r="D583" i="4" s="1"/>
  <c r="L583" i="4" s="1"/>
  <c r="U583" i="4" s="1"/>
  <c r="V583" i="4" s="1"/>
  <c r="W583" i="4" s="1"/>
  <c r="AL583" i="4"/>
  <c r="E583" i="4"/>
  <c r="F583" i="4" l="1"/>
  <c r="X583" i="4" s="1"/>
  <c r="Y583" i="4"/>
  <c r="M583" i="4"/>
  <c r="N583" i="4" s="1"/>
  <c r="Z583" i="4"/>
  <c r="G583" i="4" l="1"/>
  <c r="AA583" i="4"/>
  <c r="AB583" i="4" s="1"/>
  <c r="Q583" i="4"/>
  <c r="P583" i="4"/>
  <c r="R583" i="4"/>
  <c r="S583" i="4" l="1"/>
  <c r="AC583" i="4"/>
  <c r="H584" i="4"/>
  <c r="AD583" i="4" l="1"/>
  <c r="AE583" i="4" s="1"/>
  <c r="AF583" i="4"/>
  <c r="B584" i="4" s="1"/>
  <c r="AG583" i="4"/>
  <c r="C584" i="4" s="1"/>
  <c r="AI583" i="4"/>
  <c r="AJ583" i="4" s="1"/>
  <c r="K584" i="4"/>
  <c r="T583" i="4"/>
  <c r="O585" i="4"/>
  <c r="I584" i="4" l="1"/>
  <c r="AK584" i="4"/>
  <c r="AH583" i="4"/>
  <c r="D584" i="4" s="1"/>
  <c r="L584" i="4" s="1"/>
  <c r="U584" i="4" s="1"/>
  <c r="V584" i="4" s="1"/>
  <c r="W584" i="4" s="1"/>
  <c r="AL584" i="4"/>
  <c r="E584" i="4"/>
  <c r="F584" i="4" l="1"/>
  <c r="X584" i="4" s="1"/>
  <c r="M584" i="4"/>
  <c r="P584" i="4" s="1"/>
  <c r="Y584" i="4"/>
  <c r="R584" i="4"/>
  <c r="Z584" i="4"/>
  <c r="N584" i="4" l="1"/>
  <c r="Q584" i="4" s="1"/>
  <c r="S584" i="4" s="1"/>
  <c r="AA584" i="4"/>
  <c r="AB584" i="4" s="1"/>
  <c r="AC584" i="4"/>
  <c r="H585" i="4"/>
  <c r="T584" i="4" l="1"/>
  <c r="G584" i="4"/>
  <c r="K585" i="4"/>
  <c r="AI584" i="4"/>
  <c r="AJ584" i="4" s="1"/>
  <c r="AG584" i="4"/>
  <c r="C585" i="4" s="1"/>
  <c r="AF584" i="4"/>
  <c r="B585" i="4" s="1"/>
  <c r="AD584" i="4"/>
  <c r="AE584" i="4" s="1"/>
  <c r="O586" i="4"/>
  <c r="AL585" i="4" l="1"/>
  <c r="AK585" i="4"/>
  <c r="I585" i="4"/>
  <c r="AH584" i="4"/>
  <c r="D585" i="4" s="1"/>
  <c r="L585" i="4" s="1"/>
  <c r="U585" i="4" s="1"/>
  <c r="V585" i="4" s="1"/>
  <c r="W585" i="4" s="1"/>
  <c r="E585" i="4"/>
  <c r="F585" i="4" l="1"/>
  <c r="X585" i="4" s="1"/>
  <c r="Y585" i="4"/>
  <c r="M585" i="4"/>
  <c r="P585" i="4" s="1"/>
  <c r="Z585" i="4"/>
  <c r="R585" i="4"/>
  <c r="AA585" i="4" l="1"/>
  <c r="AB585" i="4" s="1"/>
  <c r="N585" i="4"/>
  <c r="G585" i="4" s="1"/>
  <c r="Q585" i="4" l="1"/>
  <c r="S585" i="4" s="1"/>
  <c r="T585" i="4" s="1"/>
  <c r="AC585" i="4"/>
  <c r="H586" i="4"/>
  <c r="AD585" i="4" l="1"/>
  <c r="AE585" i="4" s="1"/>
  <c r="AF585" i="4"/>
  <c r="B586" i="4" s="1"/>
  <c r="AG585" i="4"/>
  <c r="C586" i="4" s="1"/>
  <c r="AI585" i="4"/>
  <c r="AJ585" i="4" s="1"/>
  <c r="K586" i="4"/>
  <c r="O587" i="4"/>
  <c r="AH585" i="4" l="1"/>
  <c r="D586" i="4" s="1"/>
  <c r="L586" i="4" s="1"/>
  <c r="U586" i="4" s="1"/>
  <c r="V586" i="4" s="1"/>
  <c r="Y586" i="4" s="1"/>
  <c r="AL586" i="4"/>
  <c r="AK586" i="4"/>
  <c r="I586" i="4"/>
  <c r="Z586" i="4"/>
  <c r="E586" i="4"/>
  <c r="F586" i="4" l="1"/>
  <c r="M586" i="4"/>
  <c r="N586" i="4" s="1"/>
  <c r="W586" i="4"/>
  <c r="X586" i="4" l="1"/>
  <c r="AA586" i="4" s="1"/>
  <c r="AB586" i="4" s="1"/>
  <c r="G586" i="4"/>
  <c r="Q586" i="4"/>
  <c r="P586" i="4"/>
  <c r="R586" i="4"/>
  <c r="S586" i="4" l="1"/>
  <c r="H587" i="4"/>
  <c r="AC586" i="4"/>
  <c r="AD586" i="4" l="1"/>
  <c r="AE586" i="4" s="1"/>
  <c r="AF586" i="4"/>
  <c r="B587" i="4" s="1"/>
  <c r="AG586" i="4"/>
  <c r="C587" i="4" s="1"/>
  <c r="AI586" i="4"/>
  <c r="AJ586" i="4" s="1"/>
  <c r="K587" i="4"/>
  <c r="T586" i="4"/>
  <c r="O588" i="4"/>
  <c r="AL587" i="4" l="1"/>
  <c r="AH586" i="4"/>
  <c r="D587" i="4" s="1"/>
  <c r="L587" i="4" s="1"/>
  <c r="U587" i="4" s="1"/>
  <c r="V587" i="4" s="1"/>
  <c r="Y587" i="4" s="1"/>
  <c r="I587" i="4"/>
  <c r="AK587" i="4"/>
  <c r="Z587" i="4"/>
  <c r="E587" i="4"/>
  <c r="F587" i="4" l="1"/>
  <c r="M587" i="4"/>
  <c r="N587" i="4" s="1"/>
  <c r="W587" i="4"/>
  <c r="X587" i="4" l="1"/>
  <c r="AA587" i="4" s="1"/>
  <c r="AB587" i="4" s="1"/>
  <c r="P587" i="4"/>
  <c r="Q587" i="4"/>
  <c r="G587" i="4"/>
  <c r="R587" i="4"/>
  <c r="S587" i="4" l="1"/>
  <c r="H588" i="4"/>
  <c r="AC587" i="4"/>
  <c r="AF587" i="4" l="1"/>
  <c r="B588" i="4" s="1"/>
  <c r="AD587" i="4"/>
  <c r="AE587" i="4" s="1"/>
  <c r="AG587" i="4"/>
  <c r="C588" i="4" s="1"/>
  <c r="AI587" i="4"/>
  <c r="AJ587" i="4" s="1"/>
  <c r="K588" i="4"/>
  <c r="T587" i="4"/>
  <c r="O589" i="4"/>
  <c r="AK588" i="4" l="1"/>
  <c r="AH587" i="4"/>
  <c r="D588" i="4" s="1"/>
  <c r="L588" i="4" s="1"/>
  <c r="U588" i="4" s="1"/>
  <c r="V588" i="4" s="1"/>
  <c r="AL588" i="4"/>
  <c r="I588" i="4"/>
  <c r="E588" i="4"/>
  <c r="F588" i="4" l="1"/>
  <c r="W588" i="4"/>
  <c r="Y588" i="4"/>
  <c r="M588" i="4"/>
  <c r="Z588" i="4"/>
  <c r="X588" i="4" l="1"/>
  <c r="AA588" i="4" s="1"/>
  <c r="AB588" i="4" s="1"/>
  <c r="P588" i="4"/>
  <c r="N588" i="4"/>
  <c r="R588" i="4"/>
  <c r="Q588" i="4" l="1"/>
  <c r="S588" i="4" s="1"/>
  <c r="G588" i="4"/>
  <c r="H589" i="4"/>
  <c r="AC588" i="4"/>
  <c r="K589" i="4" l="1"/>
  <c r="AI588" i="4"/>
  <c r="AJ588" i="4" s="1"/>
  <c r="AD588" i="4"/>
  <c r="AE588" i="4" s="1"/>
  <c r="AG588" i="4"/>
  <c r="C589" i="4" s="1"/>
  <c r="AF588" i="4"/>
  <c r="B589" i="4" s="1"/>
  <c r="T588" i="4"/>
  <c r="O590" i="4"/>
  <c r="AL589" i="4" l="1"/>
  <c r="I589" i="4"/>
  <c r="AH588" i="4"/>
  <c r="D589" i="4" s="1"/>
  <c r="AK589" i="4"/>
  <c r="E589" i="4"/>
  <c r="F589" i="4" l="1"/>
  <c r="L589" i="4"/>
  <c r="U589" i="4" s="1"/>
  <c r="V589" i="4" s="1"/>
  <c r="M589" i="4" l="1"/>
  <c r="P589" i="4" s="1"/>
  <c r="W589" i="4"/>
  <c r="X589" i="4" s="1"/>
  <c r="Y589" i="4"/>
  <c r="Z589" i="4"/>
  <c r="R589" i="4"/>
  <c r="N589" i="4" l="1"/>
  <c r="G589" i="4" s="1"/>
  <c r="AA589" i="4"/>
  <c r="AB589" i="4" s="1"/>
  <c r="Q589" i="4" l="1"/>
  <c r="S589" i="4" s="1"/>
  <c r="T589" i="4" s="1"/>
  <c r="AC589" i="4"/>
  <c r="H590" i="4"/>
  <c r="AG589" i="4" l="1"/>
  <c r="C590" i="4" s="1"/>
  <c r="AF589" i="4"/>
  <c r="B590" i="4" s="1"/>
  <c r="AI589" i="4"/>
  <c r="AJ589" i="4" s="1"/>
  <c r="AD589" i="4"/>
  <c r="AE589" i="4" s="1"/>
  <c r="K590" i="4"/>
  <c r="O591" i="4"/>
  <c r="AK590" i="4" l="1"/>
  <c r="AL590" i="4"/>
  <c r="I590" i="4"/>
  <c r="AH589" i="4"/>
  <c r="D590" i="4" s="1"/>
  <c r="L590" i="4" s="1"/>
  <c r="U590" i="4" s="1"/>
  <c r="V590" i="4" s="1"/>
  <c r="E590" i="4"/>
  <c r="F590" i="4" l="1"/>
  <c r="Y590" i="4"/>
  <c r="W590" i="4"/>
  <c r="M590" i="4"/>
  <c r="Z590" i="4"/>
  <c r="X590" i="4" l="1"/>
  <c r="AA590" i="4" s="1"/>
  <c r="AB590" i="4" s="1"/>
  <c r="N590" i="4"/>
  <c r="Q590" i="4" s="1"/>
  <c r="P590" i="4"/>
  <c r="R590" i="4"/>
  <c r="G590" i="4" l="1"/>
  <c r="S590" i="4"/>
  <c r="AC590" i="4"/>
  <c r="H591" i="4"/>
  <c r="K591" i="4" l="1"/>
  <c r="AI590" i="4"/>
  <c r="AJ590" i="4" s="1"/>
  <c r="AD590" i="4"/>
  <c r="AE590" i="4" s="1"/>
  <c r="AF590" i="4"/>
  <c r="AG590" i="4"/>
  <c r="C591" i="4" s="1"/>
  <c r="T590" i="4"/>
  <c r="AH590" i="4" l="1"/>
  <c r="D591" i="4" s="1"/>
  <c r="L591" i="4" s="1"/>
  <c r="U591" i="4" s="1"/>
  <c r="V591" i="4" s="1"/>
  <c r="B591" i="4"/>
  <c r="AL591" i="4"/>
  <c r="AK591" i="4"/>
  <c r="O592" i="4"/>
  <c r="M591" i="4" l="1"/>
  <c r="N591" i="4" s="1"/>
  <c r="W591" i="4"/>
  <c r="Y591" i="4"/>
  <c r="I591" i="4"/>
  <c r="Z591" i="4"/>
  <c r="E591" i="4"/>
  <c r="F591" i="4" l="1"/>
  <c r="X591" i="4" s="1"/>
  <c r="AA591" i="4" s="1"/>
  <c r="AB591" i="4" s="1"/>
  <c r="P591" i="4"/>
  <c r="Q591" i="4"/>
  <c r="R591" i="4"/>
  <c r="G591" i="4" l="1"/>
  <c r="S591" i="4"/>
  <c r="T591" i="4" s="1"/>
  <c r="H592" i="4"/>
  <c r="AC591" i="4"/>
  <c r="AD591" i="4" l="1"/>
  <c r="AE591" i="4" s="1"/>
  <c r="AI591" i="4"/>
  <c r="AJ591" i="4" s="1"/>
  <c r="AF591" i="4"/>
  <c r="AG591" i="4"/>
  <c r="C592" i="4" s="1"/>
  <c r="K592" i="4"/>
  <c r="AL592" i="4" l="1"/>
  <c r="AH591" i="4"/>
  <c r="D592" i="4" s="1"/>
  <c r="L592" i="4" s="1"/>
  <c r="U592" i="4" s="1"/>
  <c r="V592" i="4" s="1"/>
  <c r="B592" i="4"/>
  <c r="I592" i="4" s="1"/>
  <c r="AK592" i="4"/>
  <c r="O593" i="4"/>
  <c r="E592" i="4"/>
  <c r="F592" i="4" l="1"/>
  <c r="Y592" i="4"/>
  <c r="M592" i="4"/>
  <c r="N592" i="4" s="1"/>
  <c r="Q592" i="4" s="1"/>
  <c r="W592" i="4"/>
  <c r="Z592" i="4"/>
  <c r="X592" i="4" l="1"/>
  <c r="AA592" i="4" s="1"/>
  <c r="AB592" i="4" s="1"/>
  <c r="P592" i="4"/>
  <c r="G592" i="4"/>
  <c r="R592" i="4"/>
  <c r="S592" i="4" l="1"/>
  <c r="AC592" i="4"/>
  <c r="H593" i="4"/>
  <c r="AG592" i="4" l="1"/>
  <c r="C593" i="4" s="1"/>
  <c r="AI592" i="4"/>
  <c r="AJ592" i="4" s="1"/>
  <c r="AF592" i="4"/>
  <c r="B593" i="4" s="1"/>
  <c r="AD592" i="4"/>
  <c r="AE592" i="4" s="1"/>
  <c r="K593" i="4"/>
  <c r="T592" i="4"/>
  <c r="O594" i="4"/>
  <c r="AL593" i="4" l="1"/>
  <c r="AH592" i="4"/>
  <c r="D593" i="4" s="1"/>
  <c r="L593" i="4" s="1"/>
  <c r="U593" i="4" s="1"/>
  <c r="V593" i="4" s="1"/>
  <c r="AK593" i="4"/>
  <c r="I593" i="4"/>
  <c r="E593" i="4"/>
  <c r="F593" i="4" l="1"/>
  <c r="Y593" i="4"/>
  <c r="W593" i="4"/>
  <c r="M593" i="4"/>
  <c r="Z593" i="4"/>
  <c r="X593" i="4" l="1"/>
  <c r="AA593" i="4" s="1"/>
  <c r="AB593" i="4" s="1"/>
  <c r="N593" i="4"/>
  <c r="Q593" i="4" s="1"/>
  <c r="P593" i="4"/>
  <c r="R593" i="4"/>
  <c r="G593" i="4" l="1"/>
  <c r="S593" i="4"/>
  <c r="AC593" i="4"/>
  <c r="H594" i="4"/>
  <c r="K594" i="4" l="1"/>
  <c r="AI593" i="4"/>
  <c r="AJ593" i="4" s="1"/>
  <c r="AD593" i="4"/>
  <c r="AE593" i="4" s="1"/>
  <c r="AG593" i="4"/>
  <c r="C594" i="4" s="1"/>
  <c r="AF593" i="4"/>
  <c r="T593" i="4"/>
  <c r="AL594" i="4" l="1"/>
  <c r="AK594" i="4"/>
  <c r="B594" i="4"/>
  <c r="AH593" i="4"/>
  <c r="D594" i="4" s="1"/>
  <c r="O595" i="4"/>
  <c r="L594" i="4" l="1"/>
  <c r="U594" i="4" s="1"/>
  <c r="V594" i="4" s="1"/>
  <c r="I594" i="4"/>
  <c r="E594" i="4"/>
  <c r="F594" i="4" l="1"/>
  <c r="W594" i="4"/>
  <c r="Y594" i="4"/>
  <c r="M594" i="4"/>
  <c r="Z594" i="4"/>
  <c r="X594" i="4" l="1"/>
  <c r="AA594" i="4" s="1"/>
  <c r="AB594" i="4" s="1"/>
  <c r="P594" i="4"/>
  <c r="N594" i="4"/>
  <c r="R594" i="4"/>
  <c r="G594" i="4" l="1"/>
  <c r="Q594" i="4"/>
  <c r="S594" i="4" s="1"/>
  <c r="T594" i="4" s="1"/>
  <c r="H595" i="4"/>
  <c r="AC594" i="4"/>
  <c r="K595" i="4" l="1"/>
  <c r="AI594" i="4"/>
  <c r="AJ594" i="4" s="1"/>
  <c r="AD594" i="4"/>
  <c r="AE594" i="4" s="1"/>
  <c r="AG594" i="4"/>
  <c r="C595" i="4" s="1"/>
  <c r="AF594" i="4"/>
  <c r="AH594" i="4" l="1"/>
  <c r="D595" i="4" s="1"/>
  <c r="L595" i="4" s="1"/>
  <c r="U595" i="4" s="1"/>
  <c r="V595" i="4" s="1"/>
  <c r="B595" i="4"/>
  <c r="AK595" i="4"/>
  <c r="AL595" i="4"/>
  <c r="O596" i="4"/>
  <c r="M595" i="4" l="1"/>
  <c r="N595" i="4" s="1"/>
  <c r="I595" i="4"/>
  <c r="W595" i="4"/>
  <c r="Y595" i="4"/>
  <c r="E595" i="4"/>
  <c r="Z595" i="4"/>
  <c r="F595" i="4" l="1"/>
  <c r="X595" i="4" s="1"/>
  <c r="AA595" i="4" s="1"/>
  <c r="AB595" i="4" s="1"/>
  <c r="P595" i="4"/>
  <c r="Q595" i="4"/>
  <c r="R595" i="4"/>
  <c r="G595" i="4" l="1"/>
  <c r="S595" i="4"/>
  <c r="T595" i="4" s="1"/>
  <c r="H596" i="4"/>
  <c r="AC595" i="4"/>
  <c r="AF595" i="4" l="1"/>
  <c r="B596" i="4" s="1"/>
  <c r="AG595" i="4"/>
  <c r="C596" i="4" s="1"/>
  <c r="AD595" i="4"/>
  <c r="AE595" i="4" s="1"/>
  <c r="AI595" i="4"/>
  <c r="AJ595" i="4" s="1"/>
  <c r="K596" i="4"/>
  <c r="O597" i="4"/>
  <c r="AL596" i="4" l="1"/>
  <c r="AH595" i="4"/>
  <c r="D596" i="4" s="1"/>
  <c r="L596" i="4" s="1"/>
  <c r="U596" i="4" s="1"/>
  <c r="V596" i="4" s="1"/>
  <c r="AK596" i="4"/>
  <c r="I596" i="4"/>
  <c r="E596" i="4"/>
  <c r="F596" i="4" l="1"/>
  <c r="Y596" i="4"/>
  <c r="W596" i="4"/>
  <c r="M596" i="4"/>
  <c r="Z596" i="4"/>
  <c r="X596" i="4" l="1"/>
  <c r="AA596" i="4" s="1"/>
  <c r="AB596" i="4" s="1"/>
  <c r="P596" i="4"/>
  <c r="N596" i="4"/>
  <c r="R596" i="4"/>
  <c r="Q596" i="4" l="1"/>
  <c r="S596" i="4" s="1"/>
  <c r="G596" i="4"/>
  <c r="AC596" i="4"/>
  <c r="H597" i="4"/>
  <c r="K597" i="4" l="1"/>
  <c r="AI596" i="4"/>
  <c r="AJ596" i="4" s="1"/>
  <c r="AD596" i="4"/>
  <c r="AE596" i="4" s="1"/>
  <c r="AG596" i="4"/>
  <c r="C597" i="4" s="1"/>
  <c r="AF596" i="4"/>
  <c r="T596" i="4"/>
  <c r="AH596" i="4" l="1"/>
  <c r="D597" i="4" s="1"/>
  <c r="L597" i="4" s="1"/>
  <c r="U597" i="4" s="1"/>
  <c r="V597" i="4" s="1"/>
  <c r="AL597" i="4"/>
  <c r="B597" i="4"/>
  <c r="AK597" i="4"/>
  <c r="O598" i="4"/>
  <c r="M597" i="4" l="1"/>
  <c r="P597" i="4" s="1"/>
  <c r="I597" i="4"/>
  <c r="W597" i="4"/>
  <c r="Y597" i="4"/>
  <c r="R597" i="4"/>
  <c r="E597" i="4"/>
  <c r="Z597" i="4"/>
  <c r="F597" i="4" l="1"/>
  <c r="X597" i="4" s="1"/>
  <c r="AA597" i="4" s="1"/>
  <c r="AB597" i="4" s="1"/>
  <c r="N597" i="4"/>
  <c r="G597" i="4" l="1"/>
  <c r="Q597" i="4"/>
  <c r="S597" i="4" s="1"/>
  <c r="H598" i="4"/>
  <c r="AC597" i="4"/>
  <c r="K598" i="4" l="1"/>
  <c r="AD597" i="4"/>
  <c r="AE597" i="4" s="1"/>
  <c r="AI597" i="4"/>
  <c r="AJ597" i="4" s="1"/>
  <c r="AG597" i="4"/>
  <c r="C598" i="4" s="1"/>
  <c r="AF597" i="4"/>
  <c r="B598" i="4" s="1"/>
  <c r="T597" i="4"/>
  <c r="O599" i="4"/>
  <c r="AK598" i="4" l="1"/>
  <c r="AL598" i="4"/>
  <c r="I598" i="4"/>
  <c r="AH597" i="4"/>
  <c r="D598" i="4" s="1"/>
  <c r="L598" i="4" s="1"/>
  <c r="U598" i="4" s="1"/>
  <c r="V598" i="4" s="1"/>
  <c r="W598" i="4" s="1"/>
  <c r="E598" i="4"/>
  <c r="F598" i="4" l="1"/>
  <c r="X598" i="4" s="1"/>
  <c r="M598" i="4"/>
  <c r="P598" i="4" s="1"/>
  <c r="Y598" i="4"/>
  <c r="R598" i="4"/>
  <c r="Z598" i="4"/>
  <c r="AA598" i="4" l="1"/>
  <c r="AB598" i="4" s="1"/>
  <c r="N598" i="4"/>
  <c r="G598" i="4" s="1"/>
  <c r="Q598" i="4" l="1"/>
  <c r="S598" i="4" s="1"/>
  <c r="H599" i="4"/>
  <c r="AC598" i="4"/>
  <c r="K599" i="4" l="1"/>
  <c r="AI598" i="4"/>
  <c r="AJ598" i="4" s="1"/>
  <c r="AD598" i="4"/>
  <c r="AE598" i="4" s="1"/>
  <c r="AG598" i="4"/>
  <c r="C599" i="4" s="1"/>
  <c r="AF598" i="4"/>
  <c r="B599" i="4" s="1"/>
  <c r="T598" i="4"/>
  <c r="O600" i="4"/>
  <c r="AL599" i="4" l="1"/>
  <c r="AH598" i="4"/>
  <c r="D599" i="4" s="1"/>
  <c r="L599" i="4" s="1"/>
  <c r="U599" i="4" s="1"/>
  <c r="V599" i="4" s="1"/>
  <c r="W599" i="4" s="1"/>
  <c r="I599" i="4"/>
  <c r="AK599" i="4"/>
  <c r="E599" i="4"/>
  <c r="F599" i="4" l="1"/>
  <c r="X599" i="4" s="1"/>
  <c r="Y599" i="4"/>
  <c r="M599" i="4"/>
  <c r="N599" i="4" s="1"/>
  <c r="Z599" i="4"/>
  <c r="AA599" i="4" l="1"/>
  <c r="AB599" i="4" s="1"/>
  <c r="P599" i="4"/>
  <c r="Q599" i="4"/>
  <c r="G599" i="4"/>
  <c r="R599" i="4"/>
  <c r="S599" i="4" l="1"/>
  <c r="T599" i="4" s="1"/>
  <c r="AC599" i="4"/>
  <c r="H600" i="4"/>
  <c r="AF599" i="4" l="1"/>
  <c r="B600" i="4" s="1"/>
  <c r="AG599" i="4"/>
  <c r="C600" i="4" s="1"/>
  <c r="AD599" i="4"/>
  <c r="AE599" i="4" s="1"/>
  <c r="AI599" i="4"/>
  <c r="AJ599" i="4" s="1"/>
  <c r="K600" i="4"/>
  <c r="O601" i="4"/>
  <c r="AK600" i="4" l="1"/>
  <c r="AL600" i="4"/>
  <c r="I600" i="4"/>
  <c r="AH599" i="4"/>
  <c r="D600" i="4" s="1"/>
  <c r="L600" i="4" s="1"/>
  <c r="U600" i="4" s="1"/>
  <c r="V600" i="4" s="1"/>
  <c r="E600" i="4"/>
  <c r="F600" i="4" l="1"/>
  <c r="M600" i="4"/>
  <c r="P600" i="4" s="1"/>
  <c r="Y600" i="4"/>
  <c r="W600" i="4"/>
  <c r="R600" i="4"/>
  <c r="Z600" i="4"/>
  <c r="X600" i="4" l="1"/>
  <c r="AA600" i="4" s="1"/>
  <c r="AB600" i="4" s="1"/>
  <c r="N600" i="4"/>
  <c r="G600" i="4" l="1"/>
  <c r="Q600" i="4"/>
  <c r="S600" i="4" s="1"/>
  <c r="AC600" i="4"/>
  <c r="H601" i="4"/>
  <c r="K601" i="4" l="1"/>
  <c r="AD600" i="4"/>
  <c r="AE600" i="4" s="1"/>
  <c r="AI600" i="4"/>
  <c r="AJ600" i="4" s="1"/>
  <c r="AG600" i="4"/>
  <c r="C601" i="4" s="1"/>
  <c r="AF600" i="4"/>
  <c r="B601" i="4" s="1"/>
  <c r="T600" i="4"/>
  <c r="O602" i="4"/>
  <c r="AH600" i="4" l="1"/>
  <c r="D601" i="4" s="1"/>
  <c r="L601" i="4" s="1"/>
  <c r="U601" i="4" s="1"/>
  <c r="V601" i="4" s="1"/>
  <c r="W601" i="4" s="1"/>
  <c r="AK601" i="4"/>
  <c r="AL601" i="4"/>
  <c r="I601" i="4"/>
  <c r="E601" i="4"/>
  <c r="F601" i="4" l="1"/>
  <c r="X601" i="4" s="1"/>
  <c r="M601" i="4"/>
  <c r="N601" i="4" s="1"/>
  <c r="Y601" i="4"/>
  <c r="Z601" i="4"/>
  <c r="P601" i="4" l="1"/>
  <c r="AA601" i="4"/>
  <c r="AB601" i="4" s="1"/>
  <c r="Q601" i="4"/>
  <c r="G601" i="4"/>
  <c r="R601" i="4"/>
  <c r="S601" i="4" l="1"/>
  <c r="AC601" i="4"/>
  <c r="H602" i="4"/>
  <c r="AI601" i="4" l="1"/>
  <c r="AJ601" i="4" s="1"/>
  <c r="AF601" i="4"/>
  <c r="B602" i="4" s="1"/>
  <c r="AD601" i="4"/>
  <c r="AE601" i="4" s="1"/>
  <c r="AG601" i="4"/>
  <c r="C602" i="4" s="1"/>
  <c r="K602" i="4"/>
  <c r="T601" i="4"/>
  <c r="O603" i="4"/>
  <c r="AL602" i="4" l="1"/>
  <c r="AK602" i="4"/>
  <c r="AH601" i="4"/>
  <c r="D602" i="4" s="1"/>
  <c r="L602" i="4" s="1"/>
  <c r="U602" i="4" s="1"/>
  <c r="V602" i="4" s="1"/>
  <c r="W602" i="4" s="1"/>
  <c r="I602" i="4"/>
  <c r="E602" i="4"/>
  <c r="F602" i="4" l="1"/>
  <c r="X602" i="4" s="1"/>
  <c r="Y602" i="4"/>
  <c r="M602" i="4"/>
  <c r="Z602" i="4"/>
  <c r="AA602" i="4" l="1"/>
  <c r="AB602" i="4" s="1"/>
  <c r="N602" i="4"/>
  <c r="P602" i="4"/>
  <c r="R602" i="4"/>
  <c r="G602" i="4" l="1"/>
  <c r="Q602" i="4"/>
  <c r="S602" i="4" s="1"/>
  <c r="T602" i="4" s="1"/>
  <c r="AC602" i="4"/>
  <c r="H603" i="4"/>
  <c r="K603" i="4" l="1"/>
  <c r="AF602" i="4"/>
  <c r="B603" i="4" s="1"/>
  <c r="AD602" i="4"/>
  <c r="AE602" i="4" s="1"/>
  <c r="AI602" i="4"/>
  <c r="AJ602" i="4" s="1"/>
  <c r="AG602" i="4"/>
  <c r="C603" i="4" s="1"/>
  <c r="O604" i="4"/>
  <c r="AK603" i="4" l="1"/>
  <c r="AL603" i="4"/>
  <c r="I603" i="4"/>
  <c r="AH602" i="4"/>
  <c r="D603" i="4" s="1"/>
  <c r="L603" i="4" s="1"/>
  <c r="U603" i="4" s="1"/>
  <c r="V603" i="4" s="1"/>
  <c r="Y603" i="4" s="1"/>
  <c r="E603" i="4"/>
  <c r="Z603" i="4"/>
  <c r="F603" i="4" l="1"/>
  <c r="M603" i="4"/>
  <c r="P603" i="4" s="1"/>
  <c r="W603" i="4"/>
  <c r="R603" i="4"/>
  <c r="X603" i="4" l="1"/>
  <c r="AA603" i="4" s="1"/>
  <c r="AB603" i="4" s="1"/>
  <c r="N603" i="4"/>
  <c r="G603" i="4" s="1"/>
  <c r="Q603" i="4" l="1"/>
  <c r="S603" i="4" s="1"/>
  <c r="T603" i="4" s="1"/>
  <c r="H604" i="4"/>
  <c r="AC603" i="4"/>
  <c r="AG603" i="4" l="1"/>
  <c r="C604" i="4" s="1"/>
  <c r="AF603" i="4"/>
  <c r="B604" i="4" s="1"/>
  <c r="AI603" i="4"/>
  <c r="AJ603" i="4" s="1"/>
  <c r="AD603" i="4"/>
  <c r="AE603" i="4" s="1"/>
  <c r="K604" i="4"/>
  <c r="O605" i="4"/>
  <c r="AH603" i="4" l="1"/>
  <c r="D604" i="4" s="1"/>
  <c r="L604" i="4" s="1"/>
  <c r="U604" i="4" s="1"/>
  <c r="V604" i="4" s="1"/>
  <c r="Y604" i="4" s="1"/>
  <c r="AL604" i="4"/>
  <c r="AK604" i="4"/>
  <c r="I604" i="4"/>
  <c r="Z604" i="4"/>
  <c r="E604" i="4"/>
  <c r="F604" i="4" l="1"/>
  <c r="M604" i="4"/>
  <c r="P604" i="4" s="1"/>
  <c r="W604" i="4"/>
  <c r="R604" i="4"/>
  <c r="X604" i="4" l="1"/>
  <c r="AA604" i="4" s="1"/>
  <c r="AB604" i="4" s="1"/>
  <c r="N604" i="4"/>
  <c r="G604" i="4" s="1"/>
  <c r="Q604" i="4" l="1"/>
  <c r="S604" i="4" s="1"/>
  <c r="AC604" i="4"/>
  <c r="H605" i="4"/>
  <c r="K605" i="4" l="1"/>
  <c r="AD604" i="4"/>
  <c r="AE604" i="4" s="1"/>
  <c r="AG604" i="4"/>
  <c r="C605" i="4" s="1"/>
  <c r="AF604" i="4"/>
  <c r="B605" i="4" s="1"/>
  <c r="AI604" i="4"/>
  <c r="AJ604" i="4" s="1"/>
  <c r="T604" i="4"/>
  <c r="O606" i="4"/>
  <c r="I605" i="4" l="1"/>
  <c r="AL605" i="4"/>
  <c r="AH604" i="4"/>
  <c r="D605" i="4" s="1"/>
  <c r="L605" i="4" s="1"/>
  <c r="U605" i="4" s="1"/>
  <c r="V605" i="4" s="1"/>
  <c r="W605" i="4" s="1"/>
  <c r="AK605" i="4"/>
  <c r="E605" i="4"/>
  <c r="F605" i="4" l="1"/>
  <c r="X605" i="4" s="1"/>
  <c r="Y605" i="4"/>
  <c r="M605" i="4"/>
  <c r="N605" i="4" s="1"/>
  <c r="Q605" i="4" s="1"/>
  <c r="Z605" i="4"/>
  <c r="G605" i="4" l="1"/>
  <c r="AA605" i="4"/>
  <c r="AB605" i="4" s="1"/>
  <c r="P605" i="4"/>
  <c r="R605" i="4"/>
  <c r="S605" i="4" l="1"/>
  <c r="H606" i="4"/>
  <c r="AC605" i="4"/>
  <c r="AF605" i="4" l="1"/>
  <c r="B606" i="4" s="1"/>
  <c r="AG605" i="4"/>
  <c r="C606" i="4" s="1"/>
  <c r="AD605" i="4"/>
  <c r="AE605" i="4" s="1"/>
  <c r="AI605" i="4"/>
  <c r="AJ605" i="4" s="1"/>
  <c r="K606" i="4"/>
  <c r="T605" i="4"/>
  <c r="O607" i="4"/>
  <c r="AK606" i="4" l="1"/>
  <c r="AL606" i="4"/>
  <c r="AH605" i="4"/>
  <c r="D606" i="4" s="1"/>
  <c r="L606" i="4" s="1"/>
  <c r="U606" i="4" s="1"/>
  <c r="V606" i="4" s="1"/>
  <c r="Y606" i="4" s="1"/>
  <c r="I606" i="4"/>
  <c r="Z606" i="4"/>
  <c r="E606" i="4"/>
  <c r="F606" i="4" l="1"/>
  <c r="M606" i="4"/>
  <c r="N606" i="4" s="1"/>
  <c r="W606" i="4"/>
  <c r="G606" i="4" l="1"/>
  <c r="X606" i="4"/>
  <c r="AA606" i="4" s="1"/>
  <c r="AB606" i="4" s="1"/>
  <c r="Q606" i="4"/>
  <c r="P606" i="4"/>
  <c r="R606" i="4"/>
  <c r="S606" i="4" l="1"/>
  <c r="AC606" i="4"/>
  <c r="H607" i="4"/>
  <c r="AG606" i="4" l="1"/>
  <c r="C607" i="4" s="1"/>
  <c r="AI606" i="4"/>
  <c r="AJ606" i="4" s="1"/>
  <c r="AD606" i="4"/>
  <c r="AE606" i="4" s="1"/>
  <c r="AF606" i="4"/>
  <c r="B607" i="4" s="1"/>
  <c r="K607" i="4"/>
  <c r="T606" i="4"/>
  <c r="O608" i="4"/>
  <c r="AL607" i="4" l="1"/>
  <c r="AH606" i="4"/>
  <c r="D607" i="4" s="1"/>
  <c r="L607" i="4" s="1"/>
  <c r="U607" i="4" s="1"/>
  <c r="V607" i="4" s="1"/>
  <c r="Y607" i="4" s="1"/>
  <c r="AK607" i="4"/>
  <c r="I607" i="4"/>
  <c r="E607" i="4"/>
  <c r="Z607" i="4"/>
  <c r="F607" i="4" l="1"/>
  <c r="M607" i="4"/>
  <c r="P607" i="4" s="1"/>
  <c r="W607" i="4"/>
  <c r="R607" i="4"/>
  <c r="X607" i="4" l="1"/>
  <c r="AA607" i="4" s="1"/>
  <c r="AB607" i="4" s="1"/>
  <c r="N607" i="4"/>
  <c r="G607" i="4" s="1"/>
  <c r="Q607" i="4" l="1"/>
  <c r="S607" i="4" s="1"/>
  <c r="H608" i="4"/>
  <c r="AC607" i="4"/>
  <c r="K608" i="4" l="1"/>
  <c r="AG607" i="4"/>
  <c r="C608" i="4" s="1"/>
  <c r="AD607" i="4"/>
  <c r="AE607" i="4" s="1"/>
  <c r="AF607" i="4"/>
  <c r="B608" i="4" s="1"/>
  <c r="AI607" i="4"/>
  <c r="AJ607" i="4" s="1"/>
  <c r="T607" i="4"/>
  <c r="O609" i="4"/>
  <c r="AK608" i="4" l="1"/>
  <c r="AL608" i="4"/>
  <c r="AH607" i="4"/>
  <c r="D608" i="4" s="1"/>
  <c r="L608" i="4" s="1"/>
  <c r="U608" i="4" s="1"/>
  <c r="V608" i="4" s="1"/>
  <c r="W608" i="4" s="1"/>
  <c r="I608" i="4"/>
  <c r="E608" i="4"/>
  <c r="F608" i="4" l="1"/>
  <c r="X608" i="4" s="1"/>
  <c r="Y608" i="4"/>
  <c r="M608" i="4"/>
  <c r="N608" i="4" s="1"/>
  <c r="Z608" i="4"/>
  <c r="P608" i="4" l="1"/>
  <c r="AA608" i="4"/>
  <c r="AB608" i="4" s="1"/>
  <c r="Q608" i="4"/>
  <c r="G608" i="4"/>
  <c r="R608" i="4"/>
  <c r="S608" i="4" l="1"/>
  <c r="T608" i="4" s="1"/>
  <c r="H609" i="4"/>
  <c r="AC608" i="4"/>
  <c r="AI608" i="4" l="1"/>
  <c r="AJ608" i="4" s="1"/>
  <c r="AD608" i="4"/>
  <c r="AE608" i="4" s="1"/>
  <c r="AF608" i="4"/>
  <c r="B609" i="4" s="1"/>
  <c r="AG608" i="4"/>
  <c r="C609" i="4" s="1"/>
  <c r="K609" i="4"/>
  <c r="O610" i="4"/>
  <c r="AH608" i="4" l="1"/>
  <c r="D609" i="4" s="1"/>
  <c r="L609" i="4" s="1"/>
  <c r="U609" i="4" s="1"/>
  <c r="V609" i="4" s="1"/>
  <c r="AL609" i="4"/>
  <c r="AK609" i="4"/>
  <c r="I609" i="4"/>
  <c r="E609" i="4"/>
  <c r="F609" i="4" l="1"/>
  <c r="Y609" i="4"/>
  <c r="W609" i="4"/>
  <c r="M609" i="4"/>
  <c r="Z609" i="4"/>
  <c r="X609" i="4" l="1"/>
  <c r="AA609" i="4" s="1"/>
  <c r="AB609" i="4" s="1"/>
  <c r="P609" i="4"/>
  <c r="N609" i="4"/>
  <c r="R609" i="4"/>
  <c r="Q609" i="4" l="1"/>
  <c r="S609" i="4" s="1"/>
  <c r="G609" i="4"/>
  <c r="H610" i="4"/>
  <c r="AC609" i="4"/>
  <c r="K610" i="4" l="1"/>
  <c r="AD609" i="4"/>
  <c r="AE609" i="4" s="1"/>
  <c r="AI609" i="4"/>
  <c r="AJ609" i="4" s="1"/>
  <c r="AG609" i="4"/>
  <c r="C610" i="4" s="1"/>
  <c r="AF609" i="4"/>
  <c r="T609" i="4"/>
  <c r="AK610" i="4" l="1"/>
  <c r="AH609" i="4"/>
  <c r="D610" i="4" s="1"/>
  <c r="B610" i="4"/>
  <c r="AL610" i="4"/>
  <c r="O611" i="4"/>
  <c r="I610" i="4" l="1"/>
  <c r="L610" i="4"/>
  <c r="U610" i="4" s="1"/>
  <c r="V610" i="4" s="1"/>
  <c r="E610" i="4"/>
  <c r="F610" i="4" l="1"/>
  <c r="M610" i="4"/>
  <c r="W610" i="4"/>
  <c r="Y610" i="4"/>
  <c r="Z610" i="4"/>
  <c r="X610" i="4" l="1"/>
  <c r="AA610" i="4" s="1"/>
  <c r="AB610" i="4" s="1"/>
  <c r="N610" i="4"/>
  <c r="Q610" i="4" s="1"/>
  <c r="P610" i="4"/>
  <c r="R610" i="4"/>
  <c r="G610" i="4" l="1"/>
  <c r="S610" i="4"/>
  <c r="AC610" i="4"/>
  <c r="H611" i="4"/>
  <c r="K611" i="4" l="1"/>
  <c r="AI610" i="4"/>
  <c r="AJ610" i="4" s="1"/>
  <c r="AD610" i="4"/>
  <c r="AE610" i="4" s="1"/>
  <c r="AG610" i="4"/>
  <c r="C611" i="4" s="1"/>
  <c r="AF610" i="4"/>
  <c r="T610" i="4"/>
  <c r="AK611" i="4" l="1"/>
  <c r="B611" i="4"/>
  <c r="AH610" i="4"/>
  <c r="D611" i="4" s="1"/>
  <c r="AL611" i="4"/>
  <c r="O612" i="4"/>
  <c r="L611" i="4" l="1"/>
  <c r="U611" i="4" s="1"/>
  <c r="V611" i="4" s="1"/>
  <c r="I611" i="4"/>
  <c r="E611" i="4"/>
  <c r="F611" i="4" l="1"/>
  <c r="Y611" i="4"/>
  <c r="W611" i="4"/>
  <c r="M611" i="4"/>
  <c r="Z611" i="4"/>
  <c r="X611" i="4" l="1"/>
  <c r="AA611" i="4" s="1"/>
  <c r="AB611" i="4" s="1"/>
  <c r="N611" i="4"/>
  <c r="Q611" i="4" s="1"/>
  <c r="P611" i="4"/>
  <c r="R611" i="4"/>
  <c r="S611" i="4" l="1"/>
  <c r="G611" i="4"/>
  <c r="AC611" i="4"/>
  <c r="H612" i="4"/>
  <c r="K612" i="4" l="1"/>
  <c r="AD611" i="4"/>
  <c r="AE611" i="4" s="1"/>
  <c r="AI611" i="4"/>
  <c r="AJ611" i="4" s="1"/>
  <c r="AG611" i="4"/>
  <c r="C612" i="4" s="1"/>
  <c r="AF611" i="4"/>
  <c r="T611" i="4"/>
  <c r="AL612" i="4" l="1"/>
  <c r="B612" i="4"/>
  <c r="AH611" i="4"/>
  <c r="D612" i="4" s="1"/>
  <c r="AK612" i="4"/>
  <c r="O613" i="4"/>
  <c r="L612" i="4" l="1"/>
  <c r="U612" i="4" s="1"/>
  <c r="V612" i="4" s="1"/>
  <c r="I612" i="4"/>
  <c r="E612" i="4"/>
  <c r="F612" i="4" l="1"/>
  <c r="M612" i="4"/>
  <c r="P612" i="4" s="1"/>
  <c r="W612" i="4"/>
  <c r="Y612" i="4"/>
  <c r="R612" i="4"/>
  <c r="Z612" i="4"/>
  <c r="X612" i="4" l="1"/>
  <c r="AA612" i="4" s="1"/>
  <c r="AB612" i="4" s="1"/>
  <c r="N612" i="4"/>
  <c r="Q612" i="4" s="1"/>
  <c r="S612" i="4" s="1"/>
  <c r="T612" i="4" s="1"/>
  <c r="H613" i="4"/>
  <c r="AC612" i="4"/>
  <c r="G612" i="4" l="1"/>
  <c r="K613" i="4"/>
  <c r="AG612" i="4"/>
  <c r="C613" i="4" s="1"/>
  <c r="AI612" i="4"/>
  <c r="AJ612" i="4" s="1"/>
  <c r="AD612" i="4"/>
  <c r="AE612" i="4" s="1"/>
  <c r="AF612" i="4"/>
  <c r="AH612" i="4" l="1"/>
  <c r="D613" i="4" s="1"/>
  <c r="L613" i="4" s="1"/>
  <c r="U613" i="4" s="1"/>
  <c r="V613" i="4" s="1"/>
  <c r="AK613" i="4"/>
  <c r="AL613" i="4"/>
  <c r="B613" i="4"/>
  <c r="O614" i="4"/>
  <c r="Y613" i="4" l="1"/>
  <c r="M613" i="4"/>
  <c r="N613" i="4" s="1"/>
  <c r="I613" i="4"/>
  <c r="W613" i="4"/>
  <c r="E613" i="4"/>
  <c r="Z613" i="4"/>
  <c r="F613" i="4" l="1"/>
  <c r="X613" i="4" s="1"/>
  <c r="AA613" i="4" s="1"/>
  <c r="AB613" i="4" s="1"/>
  <c r="P613" i="4"/>
  <c r="Q613" i="4"/>
  <c r="R613" i="4"/>
  <c r="G613" i="4" l="1"/>
  <c r="S613" i="4"/>
  <c r="T613" i="4" s="1"/>
  <c r="AC613" i="4"/>
  <c r="H614" i="4"/>
  <c r="AI613" i="4" l="1"/>
  <c r="AJ613" i="4" s="1"/>
  <c r="AF613" i="4"/>
  <c r="B614" i="4" s="1"/>
  <c r="AD613" i="4"/>
  <c r="AE613" i="4" s="1"/>
  <c r="AG613" i="4"/>
  <c r="C614" i="4" s="1"/>
  <c r="K614" i="4"/>
  <c r="O615" i="4"/>
  <c r="AL614" i="4" l="1"/>
  <c r="AK614" i="4"/>
  <c r="AH613" i="4"/>
  <c r="D614" i="4" s="1"/>
  <c r="L614" i="4" s="1"/>
  <c r="U614" i="4" s="1"/>
  <c r="V614" i="4" s="1"/>
  <c r="I614" i="4"/>
  <c r="E614" i="4"/>
  <c r="F614" i="4" l="1"/>
  <c r="W614" i="4"/>
  <c r="Y614" i="4"/>
  <c r="M614" i="4"/>
  <c r="Z614" i="4"/>
  <c r="X614" i="4" l="1"/>
  <c r="AA614" i="4" s="1"/>
  <c r="AB614" i="4" s="1"/>
  <c r="N614" i="4"/>
  <c r="P614" i="4"/>
  <c r="R614" i="4"/>
  <c r="G614" i="4" l="1"/>
  <c r="Q614" i="4"/>
  <c r="S614" i="4" s="1"/>
  <c r="AC614" i="4"/>
  <c r="H615" i="4"/>
  <c r="K615" i="4" l="1"/>
  <c r="AD614" i="4"/>
  <c r="AE614" i="4" s="1"/>
  <c r="AG614" i="4"/>
  <c r="C615" i="4" s="1"/>
  <c r="AI614" i="4"/>
  <c r="AJ614" i="4" s="1"/>
  <c r="AF614" i="4"/>
  <c r="T614" i="4"/>
  <c r="AK615" i="4" l="1"/>
  <c r="AL615" i="4"/>
  <c r="B615" i="4"/>
  <c r="AH614" i="4"/>
  <c r="D615" i="4" s="1"/>
  <c r="O616" i="4"/>
  <c r="I615" i="4" l="1"/>
  <c r="L615" i="4"/>
  <c r="U615" i="4" s="1"/>
  <c r="V615" i="4" s="1"/>
  <c r="E615" i="4"/>
  <c r="F615" i="4" l="1"/>
  <c r="Y615" i="4"/>
  <c r="W615" i="4"/>
  <c r="M615" i="4"/>
  <c r="Z615" i="4"/>
  <c r="X615" i="4" l="1"/>
  <c r="AA615" i="4" s="1"/>
  <c r="AB615" i="4" s="1"/>
  <c r="N615" i="4"/>
  <c r="P615" i="4"/>
  <c r="R615" i="4"/>
  <c r="Q615" i="4" l="1"/>
  <c r="S615" i="4" s="1"/>
  <c r="G615" i="4"/>
  <c r="H616" i="4"/>
  <c r="AC615" i="4"/>
  <c r="K616" i="4" l="1"/>
  <c r="AD615" i="4"/>
  <c r="AE615" i="4" s="1"/>
  <c r="AI615" i="4"/>
  <c r="AJ615" i="4" s="1"/>
  <c r="AG615" i="4"/>
  <c r="C616" i="4" s="1"/>
  <c r="AF615" i="4"/>
  <c r="B616" i="4" s="1"/>
  <c r="T615" i="4"/>
  <c r="O617" i="4"/>
  <c r="AH615" i="4" l="1"/>
  <c r="D616" i="4" s="1"/>
  <c r="L616" i="4" s="1"/>
  <c r="U616" i="4" s="1"/>
  <c r="V616" i="4" s="1"/>
  <c r="Y616" i="4" s="1"/>
  <c r="AK616" i="4"/>
  <c r="AL616" i="4"/>
  <c r="I616" i="4"/>
  <c r="Z616" i="4"/>
  <c r="E616" i="4"/>
  <c r="F616" i="4" l="1"/>
  <c r="W616" i="4"/>
  <c r="M616" i="4"/>
  <c r="N616" i="4" s="1"/>
  <c r="X616" i="4" l="1"/>
  <c r="AA616" i="4" s="1"/>
  <c r="AB616" i="4" s="1"/>
  <c r="P616" i="4"/>
  <c r="Q616" i="4"/>
  <c r="G616" i="4"/>
  <c r="R616" i="4"/>
  <c r="S616" i="4" l="1"/>
  <c r="T616" i="4" s="1"/>
  <c r="H617" i="4"/>
  <c r="AC616" i="4"/>
  <c r="AF616" i="4" l="1"/>
  <c r="B617" i="4" s="1"/>
  <c r="AG616" i="4"/>
  <c r="C617" i="4" s="1"/>
  <c r="AD616" i="4"/>
  <c r="AE616" i="4" s="1"/>
  <c r="AI616" i="4"/>
  <c r="AJ616" i="4" s="1"/>
  <c r="K617" i="4"/>
  <c r="O618" i="4"/>
  <c r="AL617" i="4" l="1"/>
  <c r="AH616" i="4"/>
  <c r="D617" i="4" s="1"/>
  <c r="L617" i="4" s="1"/>
  <c r="U617" i="4" s="1"/>
  <c r="V617" i="4" s="1"/>
  <c r="AK617" i="4"/>
  <c r="I617" i="4"/>
  <c r="E617" i="4"/>
  <c r="F617" i="4" l="1"/>
  <c r="M617" i="4"/>
  <c r="N617" i="4" s="1"/>
  <c r="Y617" i="4"/>
  <c r="W617" i="4"/>
  <c r="Z617" i="4"/>
  <c r="X617" i="4" l="1"/>
  <c r="AA617" i="4" s="1"/>
  <c r="AB617" i="4" s="1"/>
  <c r="P617" i="4"/>
  <c r="Q617" i="4"/>
  <c r="G617" i="4"/>
  <c r="R617" i="4"/>
  <c r="S617" i="4" l="1"/>
  <c r="AC617" i="4"/>
  <c r="H618" i="4"/>
  <c r="AD617" i="4" l="1"/>
  <c r="AE617" i="4" s="1"/>
  <c r="AF617" i="4"/>
  <c r="B618" i="4" s="1"/>
  <c r="AG617" i="4"/>
  <c r="C618" i="4" s="1"/>
  <c r="AI617" i="4"/>
  <c r="AJ617" i="4" s="1"/>
  <c r="K618" i="4"/>
  <c r="T617" i="4"/>
  <c r="O619" i="4"/>
  <c r="AL618" i="4" l="1"/>
  <c r="AK618" i="4"/>
  <c r="AH617" i="4"/>
  <c r="D618" i="4" s="1"/>
  <c r="L618" i="4" s="1"/>
  <c r="U618" i="4" s="1"/>
  <c r="V618" i="4" s="1"/>
  <c r="I618" i="4"/>
  <c r="E618" i="4"/>
  <c r="F618" i="4" l="1"/>
  <c r="W618" i="4"/>
  <c r="Y618" i="4"/>
  <c r="M618" i="4"/>
  <c r="Z618" i="4"/>
  <c r="X618" i="4" l="1"/>
  <c r="AA618" i="4" s="1"/>
  <c r="AB618" i="4" s="1"/>
  <c r="P618" i="4"/>
  <c r="N618" i="4"/>
  <c r="R618" i="4"/>
  <c r="Q618" i="4" l="1"/>
  <c r="S618" i="4" s="1"/>
  <c r="G618" i="4"/>
  <c r="H619" i="4"/>
  <c r="AC618" i="4"/>
  <c r="K619" i="4" l="1"/>
  <c r="AD618" i="4"/>
  <c r="AE618" i="4" s="1"/>
  <c r="AI618" i="4"/>
  <c r="AJ618" i="4" s="1"/>
  <c r="AG618" i="4"/>
  <c r="C619" i="4" s="1"/>
  <c r="AF618" i="4"/>
  <c r="T618" i="4"/>
  <c r="AK619" i="4" l="1"/>
  <c r="AL619" i="4"/>
  <c r="B619" i="4"/>
  <c r="AH618" i="4"/>
  <c r="D619" i="4" s="1"/>
  <c r="O620" i="4"/>
  <c r="L619" i="4" l="1"/>
  <c r="U619" i="4" s="1"/>
  <c r="V619" i="4" s="1"/>
  <c r="I619" i="4"/>
  <c r="E619" i="4"/>
  <c r="F619" i="4" l="1"/>
  <c r="W619" i="4"/>
  <c r="Y619" i="4"/>
  <c r="M619" i="4"/>
  <c r="Z619" i="4"/>
  <c r="X619" i="4" l="1"/>
  <c r="AA619" i="4" s="1"/>
  <c r="AB619" i="4" s="1"/>
  <c r="P619" i="4"/>
  <c r="N619" i="4"/>
  <c r="R619" i="4"/>
  <c r="Q619" i="4" l="1"/>
  <c r="S619" i="4" s="1"/>
  <c r="G619" i="4"/>
  <c r="H620" i="4"/>
  <c r="AC619" i="4"/>
  <c r="K620" i="4" l="1"/>
  <c r="AI619" i="4"/>
  <c r="AJ619" i="4" s="1"/>
  <c r="AD619" i="4"/>
  <c r="AE619" i="4" s="1"/>
  <c r="AG619" i="4"/>
  <c r="C620" i="4" s="1"/>
  <c r="AF619" i="4"/>
  <c r="T619" i="4"/>
  <c r="AK620" i="4" l="1"/>
  <c r="AL620" i="4"/>
  <c r="AH619" i="4"/>
  <c r="D620" i="4" s="1"/>
  <c r="B620" i="4"/>
  <c r="O621" i="4"/>
  <c r="L620" i="4" l="1"/>
  <c r="U620" i="4" s="1"/>
  <c r="V620" i="4" s="1"/>
  <c r="I620" i="4"/>
  <c r="E620" i="4"/>
  <c r="F620" i="4" l="1"/>
  <c r="M620" i="4"/>
  <c r="N620" i="4" s="1"/>
  <c r="Q620" i="4" s="1"/>
  <c r="W620" i="4"/>
  <c r="Y620" i="4"/>
  <c r="Z620" i="4"/>
  <c r="X620" i="4" l="1"/>
  <c r="AA620" i="4" s="1"/>
  <c r="AB620" i="4" s="1"/>
  <c r="P620" i="4"/>
  <c r="G620" i="4"/>
  <c r="R620" i="4"/>
  <c r="S620" i="4" l="1"/>
  <c r="AC620" i="4"/>
  <c r="H621" i="4"/>
  <c r="AD620" i="4" l="1"/>
  <c r="AE620" i="4" s="1"/>
  <c r="AI620" i="4"/>
  <c r="AJ620" i="4" s="1"/>
  <c r="AF620" i="4"/>
  <c r="B621" i="4" s="1"/>
  <c r="AG620" i="4"/>
  <c r="C621" i="4" s="1"/>
  <c r="K621" i="4"/>
  <c r="T620" i="4"/>
  <c r="O622" i="4"/>
  <c r="AK621" i="4" l="1"/>
  <c r="AL621" i="4"/>
  <c r="AH620" i="4"/>
  <c r="D621" i="4" s="1"/>
  <c r="L621" i="4" s="1"/>
  <c r="U621" i="4" s="1"/>
  <c r="V621" i="4" s="1"/>
  <c r="I621" i="4"/>
  <c r="E621" i="4"/>
  <c r="F621" i="4" l="1"/>
  <c r="M621" i="4"/>
  <c r="Y621" i="4"/>
  <c r="W621" i="4"/>
  <c r="Z621" i="4"/>
  <c r="X621" i="4" l="1"/>
  <c r="AA621" i="4" s="1"/>
  <c r="AB621" i="4" s="1"/>
  <c r="P621" i="4"/>
  <c r="N621" i="4"/>
  <c r="Q621" i="4" s="1"/>
  <c r="R621" i="4"/>
  <c r="G621" i="4" l="1"/>
  <c r="S621" i="4"/>
  <c r="T621" i="4" s="1"/>
  <c r="AC621" i="4"/>
  <c r="H622" i="4"/>
  <c r="K622" i="4" l="1"/>
  <c r="AF621" i="4"/>
  <c r="AD621" i="4"/>
  <c r="AE621" i="4" s="1"/>
  <c r="AI621" i="4"/>
  <c r="AJ621" i="4" s="1"/>
  <c r="AG621" i="4"/>
  <c r="C622" i="4" s="1"/>
  <c r="AK622" i="4" l="1"/>
  <c r="AH621" i="4"/>
  <c r="D622" i="4" s="1"/>
  <c r="L622" i="4" s="1"/>
  <c r="U622" i="4" s="1"/>
  <c r="V622" i="4" s="1"/>
  <c r="AL622" i="4"/>
  <c r="B622" i="4"/>
  <c r="O623" i="4"/>
  <c r="W622" i="4" l="1"/>
  <c r="M622" i="4"/>
  <c r="P622" i="4" s="1"/>
  <c r="Y622" i="4"/>
  <c r="I622" i="4"/>
  <c r="Z622" i="4"/>
  <c r="E622" i="4"/>
  <c r="R622" i="4"/>
  <c r="F622" i="4" l="1"/>
  <c r="X622" i="4" s="1"/>
  <c r="AA622" i="4" s="1"/>
  <c r="AB622" i="4" s="1"/>
  <c r="N622" i="4"/>
  <c r="Q622" i="4" s="1"/>
  <c r="S622" i="4" s="1"/>
  <c r="H623" i="4"/>
  <c r="AC622" i="4"/>
  <c r="G622" i="4" l="1"/>
  <c r="K623" i="4"/>
  <c r="AD622" i="4"/>
  <c r="AE622" i="4" s="1"/>
  <c r="AI622" i="4"/>
  <c r="AJ622" i="4" s="1"/>
  <c r="AG622" i="4"/>
  <c r="C623" i="4" s="1"/>
  <c r="AF622" i="4"/>
  <c r="T622" i="4"/>
  <c r="B623" i="4" l="1"/>
  <c r="AH622" i="4"/>
  <c r="D623" i="4" s="1"/>
  <c r="AL623" i="4"/>
  <c r="AK623" i="4"/>
  <c r="O624" i="4"/>
  <c r="L623" i="4" l="1"/>
  <c r="U623" i="4" s="1"/>
  <c r="V623" i="4" s="1"/>
  <c r="I623" i="4"/>
  <c r="E623" i="4"/>
  <c r="F623" i="4" l="1"/>
  <c r="Y623" i="4"/>
  <c r="W623" i="4"/>
  <c r="M623" i="4"/>
  <c r="Z623" i="4"/>
  <c r="X623" i="4" l="1"/>
  <c r="AA623" i="4" s="1"/>
  <c r="AB623" i="4" s="1"/>
  <c r="P623" i="4"/>
  <c r="N623" i="4"/>
  <c r="Q623" i="4" s="1"/>
  <c r="R623" i="4"/>
  <c r="G623" i="4" l="1"/>
  <c r="S623" i="4"/>
  <c r="H624" i="4"/>
  <c r="AC623" i="4"/>
  <c r="K624" i="4" l="1"/>
  <c r="AG623" i="4"/>
  <c r="C624" i="4" s="1"/>
  <c r="AI623" i="4"/>
  <c r="AJ623" i="4" s="1"/>
  <c r="AD623" i="4"/>
  <c r="AE623" i="4" s="1"/>
  <c r="AF623" i="4"/>
  <c r="T623" i="4"/>
  <c r="AH623" i="4" l="1"/>
  <c r="D624" i="4" s="1"/>
  <c r="L624" i="4" s="1"/>
  <c r="U624" i="4" s="1"/>
  <c r="V624" i="4" s="1"/>
  <c r="AL624" i="4"/>
  <c r="B624" i="4"/>
  <c r="AK624" i="4"/>
  <c r="O625" i="4"/>
  <c r="M624" i="4" l="1"/>
  <c r="P624" i="4" s="1"/>
  <c r="Y624" i="4"/>
  <c r="I624" i="4"/>
  <c r="W624" i="4"/>
  <c r="Z624" i="4"/>
  <c r="E624" i="4"/>
  <c r="R624" i="4"/>
  <c r="F624" i="4" l="1"/>
  <c r="X624" i="4" s="1"/>
  <c r="AA624" i="4" s="1"/>
  <c r="AB624" i="4" s="1"/>
  <c r="N624" i="4"/>
  <c r="Q624" i="4" s="1"/>
  <c r="S624" i="4" s="1"/>
  <c r="T624" i="4" s="1"/>
  <c r="AC624" i="4"/>
  <c r="H625" i="4"/>
  <c r="G624" i="4" l="1"/>
  <c r="K625" i="4"/>
  <c r="AG624" i="4"/>
  <c r="C625" i="4" s="1"/>
  <c r="AD624" i="4"/>
  <c r="AE624" i="4" s="1"/>
  <c r="AI624" i="4"/>
  <c r="AJ624" i="4" s="1"/>
  <c r="AF624" i="4"/>
  <c r="B625" i="4" s="1"/>
  <c r="O626" i="4"/>
  <c r="AH624" i="4" l="1"/>
  <c r="D625" i="4" s="1"/>
  <c r="AL625" i="4"/>
  <c r="I625" i="4"/>
  <c r="AK625" i="4"/>
  <c r="E625" i="4"/>
  <c r="F625" i="4" l="1"/>
  <c r="L625" i="4"/>
  <c r="U625" i="4" s="1"/>
  <c r="V625" i="4" s="1"/>
  <c r="W625" i="4" l="1"/>
  <c r="X625" i="4" s="1"/>
  <c r="Y625" i="4"/>
  <c r="M625" i="4"/>
  <c r="Z625" i="4"/>
  <c r="N625" i="4" l="1"/>
  <c r="P625" i="4"/>
  <c r="AA625" i="4"/>
  <c r="AB625" i="4" s="1"/>
  <c r="R625" i="4"/>
  <c r="G625" i="4" l="1"/>
  <c r="Q625" i="4"/>
  <c r="S625" i="4" s="1"/>
  <c r="AC625" i="4"/>
  <c r="H626" i="4"/>
  <c r="K626" i="4" l="1"/>
  <c r="AI625" i="4"/>
  <c r="AJ625" i="4" s="1"/>
  <c r="AD625" i="4"/>
  <c r="AE625" i="4" s="1"/>
  <c r="AG625" i="4"/>
  <c r="C626" i="4" s="1"/>
  <c r="AF625" i="4"/>
  <c r="T625" i="4"/>
  <c r="B626" i="4" l="1"/>
  <c r="AH625" i="4"/>
  <c r="D626" i="4" s="1"/>
  <c r="AK626" i="4"/>
  <c r="AL626" i="4"/>
  <c r="O627" i="4"/>
  <c r="L626" i="4" l="1"/>
  <c r="U626" i="4" s="1"/>
  <c r="V626" i="4" s="1"/>
  <c r="I626" i="4"/>
  <c r="E626" i="4"/>
  <c r="F626" i="4" l="1"/>
  <c r="W626" i="4"/>
  <c r="Y626" i="4"/>
  <c r="M626" i="4"/>
  <c r="Z626" i="4"/>
  <c r="X626" i="4" l="1"/>
  <c r="AA626" i="4" s="1"/>
  <c r="AB626" i="4" s="1"/>
  <c r="P626" i="4"/>
  <c r="N626" i="4"/>
  <c r="Q626" i="4" s="1"/>
  <c r="R626" i="4"/>
  <c r="G626" i="4" l="1"/>
  <c r="S626" i="4"/>
  <c r="AC626" i="4"/>
  <c r="H627" i="4"/>
  <c r="K627" i="4" l="1"/>
  <c r="AI626" i="4"/>
  <c r="AJ626" i="4" s="1"/>
  <c r="AD626" i="4"/>
  <c r="AE626" i="4" s="1"/>
  <c r="AG626" i="4"/>
  <c r="C627" i="4" s="1"/>
  <c r="AF626" i="4"/>
  <c r="T626" i="4"/>
  <c r="AK627" i="4" l="1"/>
  <c r="AH626" i="4"/>
  <c r="D627" i="4" s="1"/>
  <c r="AL627" i="4"/>
  <c r="B627" i="4"/>
  <c r="O628" i="4"/>
  <c r="I627" i="4" l="1"/>
  <c r="L627" i="4"/>
  <c r="U627" i="4" s="1"/>
  <c r="V627" i="4" s="1"/>
  <c r="E627" i="4"/>
  <c r="F627" i="4" l="1"/>
  <c r="M627" i="4"/>
  <c r="P627" i="4" s="1"/>
  <c r="Y627" i="4"/>
  <c r="W627" i="4"/>
  <c r="Z627" i="4"/>
  <c r="R627" i="4"/>
  <c r="X627" i="4" l="1"/>
  <c r="AA627" i="4" s="1"/>
  <c r="AB627" i="4" s="1"/>
  <c r="N627" i="4"/>
  <c r="G627" i="4" s="1"/>
  <c r="Q627" i="4" l="1"/>
  <c r="S627" i="4" s="1"/>
  <c r="H628" i="4"/>
  <c r="AC627" i="4"/>
  <c r="AD627" i="4" l="1"/>
  <c r="AE627" i="4" s="1"/>
  <c r="AF627" i="4"/>
  <c r="B628" i="4" s="1"/>
  <c r="AG627" i="4"/>
  <c r="C628" i="4" s="1"/>
  <c r="AI627" i="4"/>
  <c r="AJ627" i="4" s="1"/>
  <c r="K628" i="4"/>
  <c r="T627" i="4"/>
  <c r="O629" i="4"/>
  <c r="AH627" i="4" l="1"/>
  <c r="D628" i="4" s="1"/>
  <c r="L628" i="4" s="1"/>
  <c r="U628" i="4" s="1"/>
  <c r="V628" i="4" s="1"/>
  <c r="AL628" i="4"/>
  <c r="AK628" i="4"/>
  <c r="I628" i="4"/>
  <c r="E628" i="4"/>
  <c r="F628" i="4" l="1"/>
  <c r="M628" i="4"/>
  <c r="N628" i="4" s="1"/>
  <c r="W628" i="4"/>
  <c r="Y628" i="4"/>
  <c r="Z628" i="4"/>
  <c r="X628" i="4" l="1"/>
  <c r="AA628" i="4" s="1"/>
  <c r="AB628" i="4" s="1"/>
  <c r="P628" i="4"/>
  <c r="Q628" i="4"/>
  <c r="G628" i="4"/>
  <c r="R628" i="4"/>
  <c r="S628" i="4" l="1"/>
  <c r="T628" i="4" s="1"/>
  <c r="H629" i="4"/>
  <c r="AC628" i="4"/>
  <c r="AG628" i="4" l="1"/>
  <c r="C629" i="4" s="1"/>
  <c r="AI628" i="4"/>
  <c r="AJ628" i="4" s="1"/>
  <c r="AF628" i="4"/>
  <c r="B629" i="4" s="1"/>
  <c r="AD628" i="4"/>
  <c r="AE628" i="4" s="1"/>
  <c r="K629" i="4"/>
  <c r="O630" i="4"/>
  <c r="AL629" i="4" l="1"/>
  <c r="AK629" i="4"/>
  <c r="AH628" i="4"/>
  <c r="D629" i="4" s="1"/>
  <c r="L629" i="4" s="1"/>
  <c r="U629" i="4" s="1"/>
  <c r="V629" i="4" s="1"/>
  <c r="I629" i="4"/>
  <c r="E629" i="4"/>
  <c r="F629" i="4" l="1"/>
  <c r="Y629" i="4"/>
  <c r="W629" i="4"/>
  <c r="M629" i="4"/>
  <c r="Z629" i="4"/>
  <c r="X629" i="4" l="1"/>
  <c r="AA629" i="4" s="1"/>
  <c r="AB629" i="4" s="1"/>
  <c r="N629" i="4"/>
  <c r="P629" i="4"/>
  <c r="R629" i="4"/>
  <c r="G629" i="4" l="1"/>
  <c r="Q629" i="4"/>
  <c r="S629" i="4" s="1"/>
  <c r="AC629" i="4"/>
  <c r="H630" i="4"/>
  <c r="K630" i="4" l="1"/>
  <c r="AI629" i="4"/>
  <c r="AJ629" i="4" s="1"/>
  <c r="AD629" i="4"/>
  <c r="AE629" i="4" s="1"/>
  <c r="AG629" i="4"/>
  <c r="C630" i="4" s="1"/>
  <c r="AF629" i="4"/>
  <c r="T629" i="4"/>
  <c r="AL630" i="4" l="1"/>
  <c r="B630" i="4"/>
  <c r="AH629" i="4"/>
  <c r="D630" i="4" s="1"/>
  <c r="AK630" i="4"/>
  <c r="O631" i="4"/>
  <c r="L630" i="4" l="1"/>
  <c r="U630" i="4" s="1"/>
  <c r="V630" i="4" s="1"/>
  <c r="I630" i="4"/>
  <c r="E630" i="4"/>
  <c r="F630" i="4" l="1"/>
  <c r="Y630" i="4"/>
  <c r="W630" i="4"/>
  <c r="M630" i="4"/>
  <c r="Z630" i="4"/>
  <c r="X630" i="4" l="1"/>
  <c r="AA630" i="4" s="1"/>
  <c r="AB630" i="4" s="1"/>
  <c r="P630" i="4"/>
  <c r="N630" i="4"/>
  <c r="R630" i="4"/>
  <c r="Q630" i="4" l="1"/>
  <c r="S630" i="4" s="1"/>
  <c r="G630" i="4"/>
  <c r="AC630" i="4"/>
  <c r="H631" i="4"/>
  <c r="K631" i="4" l="1"/>
  <c r="AD630" i="4"/>
  <c r="AE630" i="4" s="1"/>
  <c r="AI630" i="4"/>
  <c r="AJ630" i="4" s="1"/>
  <c r="AG630" i="4"/>
  <c r="C631" i="4" s="1"/>
  <c r="AF630" i="4"/>
  <c r="T630" i="4"/>
  <c r="AH630" i="4" l="1"/>
  <c r="D631" i="4" s="1"/>
  <c r="L631" i="4" s="1"/>
  <c r="U631" i="4" s="1"/>
  <c r="V631" i="4" s="1"/>
  <c r="AL631" i="4"/>
  <c r="B631" i="4"/>
  <c r="AK631" i="4"/>
  <c r="O632" i="4"/>
  <c r="M631" i="4" l="1"/>
  <c r="P631" i="4" s="1"/>
  <c r="I631" i="4"/>
  <c r="Y631" i="4"/>
  <c r="W631" i="4"/>
  <c r="E631" i="4"/>
  <c r="Z631" i="4"/>
  <c r="R631" i="4"/>
  <c r="F631" i="4" l="1"/>
  <c r="X631" i="4" s="1"/>
  <c r="AA631" i="4" s="1"/>
  <c r="AB631" i="4" s="1"/>
  <c r="N631" i="4"/>
  <c r="G631" i="4" l="1"/>
  <c r="Q631" i="4"/>
  <c r="S631" i="4" s="1"/>
  <c r="H632" i="4"/>
  <c r="AC631" i="4"/>
  <c r="AD631" i="4" l="1"/>
  <c r="AE631" i="4" s="1"/>
  <c r="AF631" i="4"/>
  <c r="B632" i="4" s="1"/>
  <c r="AI631" i="4"/>
  <c r="AJ631" i="4" s="1"/>
  <c r="AG631" i="4"/>
  <c r="C632" i="4" s="1"/>
  <c r="K632" i="4"/>
  <c r="T631" i="4"/>
  <c r="O633" i="4"/>
  <c r="AL632" i="4" l="1"/>
  <c r="AK632" i="4"/>
  <c r="AH631" i="4"/>
  <c r="D632" i="4" s="1"/>
  <c r="L632" i="4" s="1"/>
  <c r="U632" i="4" s="1"/>
  <c r="V632" i="4" s="1"/>
  <c r="Y632" i="4" s="1"/>
  <c r="I632" i="4"/>
  <c r="Z632" i="4"/>
  <c r="E632" i="4"/>
  <c r="F632" i="4" l="1"/>
  <c r="M632" i="4"/>
  <c r="W632" i="4"/>
  <c r="X632" i="4" l="1"/>
  <c r="AA632" i="4" s="1"/>
  <c r="AB632" i="4" s="1"/>
  <c r="P632" i="4"/>
  <c r="N632" i="4"/>
  <c r="R632" i="4"/>
  <c r="Q632" i="4" l="1"/>
  <c r="S632" i="4" s="1"/>
  <c r="G632" i="4"/>
  <c r="AC632" i="4"/>
  <c r="H633" i="4"/>
  <c r="K633" i="4" l="1"/>
  <c r="AG632" i="4"/>
  <c r="C633" i="4" s="1"/>
  <c r="AD632" i="4"/>
  <c r="AE632" i="4" s="1"/>
  <c r="AF632" i="4"/>
  <c r="B633" i="4" s="1"/>
  <c r="AI632" i="4"/>
  <c r="AJ632" i="4" s="1"/>
  <c r="T632" i="4"/>
  <c r="O634" i="4"/>
  <c r="I633" i="4" l="1"/>
  <c r="AK633" i="4"/>
  <c r="AH632" i="4"/>
  <c r="D633" i="4" s="1"/>
  <c r="AL633" i="4"/>
  <c r="E633" i="4"/>
  <c r="F633" i="4" l="1"/>
  <c r="L633" i="4"/>
  <c r="U633" i="4" s="1"/>
  <c r="V633" i="4" s="1"/>
  <c r="W633" i="4" l="1"/>
  <c r="X633" i="4" s="1"/>
  <c r="Y633" i="4"/>
  <c r="M633" i="4"/>
  <c r="Z633" i="4"/>
  <c r="P633" i="4" l="1"/>
  <c r="N633" i="4"/>
  <c r="AA633" i="4"/>
  <c r="AB633" i="4" s="1"/>
  <c r="R633" i="4"/>
  <c r="G633" i="4" l="1"/>
  <c r="Q633" i="4"/>
  <c r="S633" i="4" s="1"/>
  <c r="AC633" i="4"/>
  <c r="H634" i="4"/>
  <c r="K634" i="4" l="1"/>
  <c r="AD633" i="4"/>
  <c r="AE633" i="4" s="1"/>
  <c r="AF633" i="4"/>
  <c r="AG633" i="4"/>
  <c r="C634" i="4" s="1"/>
  <c r="AI633" i="4"/>
  <c r="AJ633" i="4" s="1"/>
  <c r="T633" i="4"/>
  <c r="AH633" i="4" l="1"/>
  <c r="D634" i="4" s="1"/>
  <c r="AK634" i="4"/>
  <c r="B634" i="4"/>
  <c r="AL634" i="4"/>
  <c r="O635" i="4"/>
  <c r="L634" i="4" l="1"/>
  <c r="U634" i="4" s="1"/>
  <c r="V634" i="4" s="1"/>
  <c r="Y634" i="4" s="1"/>
  <c r="I634" i="4"/>
  <c r="E634" i="4"/>
  <c r="Z634" i="4"/>
  <c r="F634" i="4" l="1"/>
  <c r="W634" i="4"/>
  <c r="M634" i="4"/>
  <c r="X634" i="4" l="1"/>
  <c r="AA634" i="4" s="1"/>
  <c r="AB634" i="4" s="1"/>
  <c r="N634" i="4"/>
  <c r="P634" i="4"/>
  <c r="R634" i="4"/>
  <c r="G634" i="4" l="1"/>
  <c r="Q634" i="4"/>
  <c r="S634" i="4" s="1"/>
  <c r="H635" i="4"/>
  <c r="AC634" i="4"/>
  <c r="K635" i="4" l="1"/>
  <c r="AF634" i="4"/>
  <c r="B635" i="4" s="1"/>
  <c r="AI634" i="4"/>
  <c r="AJ634" i="4" s="1"/>
  <c r="AG634" i="4"/>
  <c r="C635" i="4" s="1"/>
  <c r="AD634" i="4"/>
  <c r="AE634" i="4" s="1"/>
  <c r="T634" i="4"/>
  <c r="O636" i="4"/>
  <c r="AH634" i="4" l="1"/>
  <c r="D635" i="4" s="1"/>
  <c r="I635" i="4"/>
  <c r="AK635" i="4"/>
  <c r="AL635" i="4"/>
  <c r="E635" i="4"/>
  <c r="F635" i="4" l="1"/>
  <c r="L635" i="4"/>
  <c r="U635" i="4" s="1"/>
  <c r="V635" i="4" s="1"/>
  <c r="W635" i="4" l="1"/>
  <c r="X635" i="4" s="1"/>
  <c r="Y635" i="4"/>
  <c r="M635" i="4"/>
  <c r="Z635" i="4"/>
  <c r="AA635" i="4" l="1"/>
  <c r="AB635" i="4" s="1"/>
  <c r="N635" i="4"/>
  <c r="P635" i="4"/>
  <c r="R635" i="4"/>
  <c r="Q635" i="4" l="1"/>
  <c r="S635" i="4" s="1"/>
  <c r="T635" i="4" s="1"/>
  <c r="G635" i="4"/>
  <c r="H636" i="4"/>
  <c r="AC635" i="4"/>
  <c r="K636" i="4" l="1"/>
  <c r="AF635" i="4"/>
  <c r="AG635" i="4"/>
  <c r="C636" i="4" s="1"/>
  <c r="AD635" i="4"/>
  <c r="AE635" i="4" s="1"/>
  <c r="AI635" i="4"/>
  <c r="AJ635" i="4" s="1"/>
  <c r="B636" i="4" l="1"/>
  <c r="AH635" i="4"/>
  <c r="D636" i="4" s="1"/>
  <c r="AL636" i="4"/>
  <c r="AK636" i="4"/>
  <c r="O637" i="4"/>
  <c r="I636" i="4" l="1"/>
  <c r="L636" i="4"/>
  <c r="U636" i="4" s="1"/>
  <c r="V636" i="4" s="1"/>
  <c r="E636" i="4"/>
  <c r="F636" i="4" l="1"/>
  <c r="M636" i="4"/>
  <c r="N636" i="4" s="1"/>
  <c r="Y636" i="4"/>
  <c r="W636" i="4"/>
  <c r="Z636" i="4"/>
  <c r="X636" i="4" l="1"/>
  <c r="AA636" i="4" s="1"/>
  <c r="AB636" i="4" s="1"/>
  <c r="P636" i="4"/>
  <c r="G636" i="4"/>
  <c r="Q636" i="4"/>
  <c r="R636" i="4"/>
  <c r="S636" i="4" l="1"/>
  <c r="AC636" i="4"/>
  <c r="H637" i="4"/>
  <c r="K637" i="4" l="1"/>
  <c r="AD636" i="4"/>
  <c r="AE636" i="4" s="1"/>
  <c r="AG636" i="4"/>
  <c r="C637" i="4" s="1"/>
  <c r="AF636" i="4"/>
  <c r="AI636" i="4"/>
  <c r="AJ636" i="4" s="1"/>
  <c r="T636" i="4"/>
  <c r="AH636" i="4" l="1"/>
  <c r="D637" i="4" s="1"/>
  <c r="L637" i="4" s="1"/>
  <c r="U637" i="4" s="1"/>
  <c r="V637" i="4" s="1"/>
  <c r="AK637" i="4"/>
  <c r="B637" i="4"/>
  <c r="I637" i="4" s="1"/>
  <c r="AL637" i="4"/>
  <c r="E637" i="4"/>
  <c r="O638" i="4"/>
  <c r="F637" i="4" l="1"/>
  <c r="Y637" i="4"/>
  <c r="W637" i="4"/>
  <c r="M637" i="4"/>
  <c r="Z637" i="4"/>
  <c r="X637" i="4" l="1"/>
  <c r="AA637" i="4" s="1"/>
  <c r="AB637" i="4" s="1"/>
  <c r="P637" i="4"/>
  <c r="N637" i="4"/>
  <c r="Q637" i="4" s="1"/>
  <c r="R637" i="4"/>
  <c r="G637" i="4" l="1"/>
  <c r="S637" i="4"/>
  <c r="T637" i="4" s="1"/>
  <c r="AC637" i="4"/>
  <c r="H638" i="4"/>
  <c r="K638" i="4" l="1"/>
  <c r="AG637" i="4"/>
  <c r="C638" i="4" s="1"/>
  <c r="AD637" i="4"/>
  <c r="AE637" i="4" s="1"/>
  <c r="AI637" i="4"/>
  <c r="AJ637" i="4" s="1"/>
  <c r="AF637" i="4"/>
  <c r="AH637" i="4" l="1"/>
  <c r="D638" i="4" s="1"/>
  <c r="L638" i="4" s="1"/>
  <c r="U638" i="4" s="1"/>
  <c r="V638" i="4" s="1"/>
  <c r="AK638" i="4"/>
  <c r="B638" i="4"/>
  <c r="AL638" i="4"/>
  <c r="O639" i="4"/>
  <c r="M638" i="4" l="1"/>
  <c r="N638" i="4" s="1"/>
  <c r="I638" i="4"/>
  <c r="W638" i="4"/>
  <c r="Y638" i="4"/>
  <c r="E638" i="4"/>
  <c r="Z638" i="4"/>
  <c r="F638" i="4" l="1"/>
  <c r="X638" i="4" s="1"/>
  <c r="AA638" i="4" s="1"/>
  <c r="AB638" i="4" s="1"/>
  <c r="P638" i="4"/>
  <c r="Q638" i="4"/>
  <c r="R638" i="4"/>
  <c r="G638" i="4" l="1"/>
  <c r="S638" i="4"/>
  <c r="AC638" i="4"/>
  <c r="H639" i="4"/>
  <c r="AG638" i="4" l="1"/>
  <c r="C639" i="4" s="1"/>
  <c r="AI638" i="4"/>
  <c r="AJ638" i="4" s="1"/>
  <c r="AF638" i="4"/>
  <c r="B639" i="4" s="1"/>
  <c r="AD638" i="4"/>
  <c r="AE638" i="4" s="1"/>
  <c r="K639" i="4"/>
  <c r="T638" i="4"/>
  <c r="O640" i="4"/>
  <c r="AK639" i="4" l="1"/>
  <c r="AH638" i="4"/>
  <c r="D639" i="4" s="1"/>
  <c r="L639" i="4" s="1"/>
  <c r="U639" i="4" s="1"/>
  <c r="V639" i="4" s="1"/>
  <c r="W639" i="4" s="1"/>
  <c r="AL639" i="4"/>
  <c r="I639" i="4"/>
  <c r="E639" i="4"/>
  <c r="F639" i="4" l="1"/>
  <c r="X639" i="4" s="1"/>
  <c r="M639" i="4"/>
  <c r="P639" i="4" s="1"/>
  <c r="Y639" i="4"/>
  <c r="Z639" i="4"/>
  <c r="R639" i="4"/>
  <c r="AA639" i="4" l="1"/>
  <c r="AB639" i="4" s="1"/>
  <c r="N639" i="4"/>
  <c r="Q639" i="4" l="1"/>
  <c r="S639" i="4" s="1"/>
  <c r="T639" i="4" s="1"/>
  <c r="G639" i="4"/>
  <c r="H640" i="4"/>
  <c r="AC639" i="4"/>
  <c r="K640" i="4" l="1"/>
  <c r="AG639" i="4"/>
  <c r="C640" i="4" s="1"/>
  <c r="AF639" i="4"/>
  <c r="B640" i="4" s="1"/>
  <c r="AD639" i="4"/>
  <c r="AE639" i="4" s="1"/>
  <c r="AI639" i="4"/>
  <c r="AJ639" i="4" s="1"/>
  <c r="O641" i="4"/>
  <c r="I640" i="4" l="1"/>
  <c r="AL640" i="4"/>
  <c r="AH639" i="4"/>
  <c r="D640" i="4" s="1"/>
  <c r="L640" i="4" s="1"/>
  <c r="U640" i="4" s="1"/>
  <c r="V640" i="4" s="1"/>
  <c r="W640" i="4" s="1"/>
  <c r="AK640" i="4"/>
  <c r="E640" i="4"/>
  <c r="F640" i="4" l="1"/>
  <c r="X640" i="4" s="1"/>
  <c r="Y640" i="4"/>
  <c r="M640" i="4"/>
  <c r="N640" i="4" s="1"/>
  <c r="Z640" i="4"/>
  <c r="G640" i="4" l="1"/>
  <c r="P640" i="4"/>
  <c r="Q640" i="4"/>
  <c r="AA640" i="4"/>
  <c r="AB640" i="4" s="1"/>
  <c r="R640" i="4"/>
  <c r="S640" i="4" l="1"/>
  <c r="AC640" i="4"/>
  <c r="H641" i="4"/>
  <c r="AF640" i="4" l="1"/>
  <c r="B641" i="4" s="1"/>
  <c r="AG640" i="4"/>
  <c r="C641" i="4" s="1"/>
  <c r="AI640" i="4"/>
  <c r="AJ640" i="4" s="1"/>
  <c r="AD640" i="4"/>
  <c r="AE640" i="4" s="1"/>
  <c r="K641" i="4"/>
  <c r="T640" i="4"/>
  <c r="I641" i="4" l="1"/>
  <c r="AH640" i="4"/>
  <c r="D641" i="4" s="1"/>
  <c r="L641" i="4" s="1"/>
  <c r="U641" i="4" s="1"/>
  <c r="V641" i="4" s="1"/>
  <c r="AL641" i="4"/>
  <c r="AK641" i="4"/>
  <c r="E641" i="4"/>
  <c r="F641" i="4" l="1"/>
  <c r="Y641" i="4"/>
  <c r="W641" i="4"/>
  <c r="M641" i="4"/>
  <c r="N641" i="4" s="1"/>
  <c r="Z641" i="4"/>
  <c r="X641" i="4" l="1"/>
  <c r="AA641" i="4" s="1"/>
  <c r="AB641" i="4" s="1"/>
  <c r="P641" i="4"/>
  <c r="G641" i="4"/>
  <c r="C31" i="4" s="1"/>
  <c r="Q641" i="4"/>
  <c r="R641" i="4"/>
  <c r="S641" i="4" l="1"/>
  <c r="AC641" i="4"/>
  <c r="AF641" i="4" l="1"/>
  <c r="AD641" i="4"/>
  <c r="AE641" i="4" s="1"/>
  <c r="AI641" i="4"/>
  <c r="AJ641" i="4" s="1"/>
  <c r="AG641" i="4"/>
  <c r="T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<sst xmlns="http://schemas.openxmlformats.org/spreadsheetml/2006/main" count="456" uniqueCount="331">
  <si>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</si>
  <si>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</si>
  <si>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</si>
  <si>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</si>
  <si>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</si>
  <si>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</si>
  <si>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</si>
  <si>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</si>
  <si>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</si>
  <si>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</si>
  <si>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</si>
  <si>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</si>
  <si>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</si>
  <si>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</si>
  <si>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</si>
  <si>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</si>
  <si>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</si>
  <si>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</si>
  <si>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</si>
  <si>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</si>
  <si>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</si>
  <si>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</si>
  <si>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</si>
  <si>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</si>
  <si>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</si>
  <si>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</si>
  <si>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</si>
  <si>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</si>
  <si>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</si>
  <si>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</si>
  <si>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</si>
  <si>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</si>
  <si>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</si>
  <si>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</si>
  <si>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</si>
  <si>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</si>
  <si>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</si>
  <si>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</si>
  <si>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</si>
  <si>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</si>
  <si>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</si>
  <si>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</si>
  <si>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</si>
  <si>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</si>
  <si>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</si>
  <si>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</si>
  <si>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</si>
  <si>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</si>
  <si>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</si>
  <si>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</si>
  <si>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</si>
  <si>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</si>
  <si>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</si>
  <si>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</si>
  <si>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</si>
  <si>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</si>
  <si>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</si>
  <si>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</si>
  <si>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</si>
  <si>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</si>
  <si>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</si>
  <si>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</si>
  <si>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</si>
  <si>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</si>
  <si>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</si>
  <si>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</si>
  <si>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</si>
  <si>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</si>
  <si>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</si>
  <si>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</si>
  <si>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</si>
  <si>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</si>
  <si>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</si>
  <si>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</si>
  <si>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</si>
  <si>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</si>
  <si>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</si>
  <si>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</si>
  <si>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</si>
  <si>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</si>
  <si>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</si>
  <si>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</si>
  <si>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</si>
  <si>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</si>
  <si>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</si>
  <si>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</si>
  <si>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</si>
  <si>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</si>
  <si>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</si>
  <si>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</si>
  <si>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</si>
  <si>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</si>
  <si>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</si>
  <si>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</si>
  <si>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</si>
  <si>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</si>
  <si>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</si>
  <si>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</si>
  <si>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</si>
  <si>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</si>
  <si>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</si>
  <si>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</si>
  <si>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</si>
  <si>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</si>
  <si>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</si>
  <si>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</si>
  <si>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</si>
  <si>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</si>
  <si>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</si>
  <si>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</si>
  <si>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</si>
  <si>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</si>
  <si>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</si>
  <si>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</si>
  <si>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</si>
  <si>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</si>
  <si>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</si>
  <si>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</si>
  <si>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</si>
  <si>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</si>
  <si>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</si>
  <si>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</si>
  <si>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</si>
  <si>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</si>
  <si>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</si>
  <si>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</si>
  <si>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</si>
  <si>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</si>
  <si>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</si>
  <si>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</si>
  <si>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</si>
  <si>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</si>
  <si>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</si>
  <si>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</si>
  <si>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</si>
  <si>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</si>
  <si>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</si>
  <si>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</si>
  <si>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</si>
  <si>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</si>
  <si>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</si>
  <si>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</si>
  <si>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</si>
  <si>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</si>
  <si>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</si>
  <si>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</si>
  <si>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</si>
  <si>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</si>
  <si>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</si>
  <si>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</si>
  <si>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</si>
  <si>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</si>
  <si>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</si>
  <si>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</si>
  <si>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</si>
  <si>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</si>
  <si>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</si>
  <si>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</si>
  <si>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</si>
  <si>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</si>
  <si>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</si>
  <si>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</si>
  <si>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</si>
  <si>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</si>
  <si>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</si>
  <si>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</si>
  <si>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</si>
  <si>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</si>
  <si>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</si>
  <si>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</si>
  <si>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</si>
  <si>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</si>
  <si>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</si>
  <si>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</si>
  <si>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</si>
  <si>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</si>
  <si>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</si>
  <si>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</si>
  <si>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</si>
  <si>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</si>
  <si>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</si>
  <si>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</si>
  <si>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</si>
  <si>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</si>
  <si>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</si>
  <si>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</si>
  <si>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</si>
  <si>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</si>
  <si>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</si>
  <si>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</si>
  <si>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</si>
  <si>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</si>
  <si>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</si>
  <si>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</si>
  <si>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</si>
  <si>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</si>
  <si>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</si>
  <si>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</si>
  <si>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</si>
  <si>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</si>
  <si>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</si>
  <si>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</si>
  <si>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</si>
  <si>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</si>
  <si>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</si>
  <si>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</si>
  <si>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</si>
  <si>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</si>
  <si>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</si>
  <si>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</si>
  <si>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</si>
  <si>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</si>
  <si>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</si>
  <si>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</si>
  <si>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</si>
  <si>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</si>
  <si>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</si>
  <si>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</si>
  <si>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</si>
  <si>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</si>
  <si>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</si>
  <si>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</si>
  <si>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</si>
  <si>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</si>
  <si>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</si>
  <si>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</si>
  <si>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</si>
  <si>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</si>
  <si>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</si>
  <si>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</si>
  <si>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</si>
  <si>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</si>
  <si>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</si>
  <si>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</si>
  <si>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</si>
  <si>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</si>
  <si>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</si>
  <si>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</si>
  <si>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</si>
  <si>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</si>
  <si>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</si>
  <si>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</si>
  <si>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</si>
  <si>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</si>
  <si>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</si>
  <si>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</si>
  <si>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</si>
  <si>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</si>
  <si>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</si>
  <si>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</si>
  <si>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</si>
  <si>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</si>
  <si>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</si>
  <si>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</si>
  <si>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</si>
  <si>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</si>
  <si>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</si>
  <si>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</si>
  <si>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</si>
  <si>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</si>
  <si>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</si>
  <si>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</si>
  <si>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</si>
  <si>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</si>
  <si>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</si>
  <si>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</si>
  <si>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</si>
  <si>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</si>
  <si>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</si>
  <si>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</si>
  <si>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</si>
  <si>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</si>
  <si>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</si>
  <si>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</si>
  <si>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</si>
  <si>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</si>
  <si>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</si>
  <si>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</si>
  <si>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</si>
  <si>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</si>
  <si>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</si>
  <si>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</si>
  <si>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</si>
  <si>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</si>
  <si>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</si>
  <si>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</si>
  <si>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</si>
  <si>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</si>
  <si>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</si>
  <si>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</si>
  <si>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Issued   2019.01.09</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</si>
  <si>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</si>
  <si>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</si>
  <si>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</si>
  <si>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</si>
  <si>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</si>
  <si>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</si>
  <si>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</si>
  <si>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W~H curve coefficient1</t>
    <phoneticPr fontId="1" type="noConversion"/>
  </si>
  <si>
    <t>W~H curve coefficient2</t>
    <phoneticPr fontId="1" type="noConversion"/>
  </si>
  <si>
    <t>W~H curve coefficient3</t>
    <phoneticPr fontId="1" type="noConversion"/>
  </si>
  <si>
    <t>Incipient velocity,m/s</t>
    <phoneticPr fontId="1" type="noConversion"/>
  </si>
  <si>
    <t>Erosion coefficienta</t>
    <phoneticPr fontId="1" type="noConversion"/>
  </si>
  <si>
    <t>Erosion coefficientb</t>
    <phoneticPr fontId="1" type="noConversion"/>
  </si>
  <si>
    <t>Incipient shear stress</t>
    <phoneticPr fontId="1" type="noConversion"/>
  </si>
  <si>
    <t>Elevations of reservoir water level, beginning, m</t>
    <phoneticPr fontId="1" type="noConversion"/>
  </si>
  <si>
    <t>Channel Width, beginning, m</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</si>
  <si>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</si>
  <si>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</si>
  <si>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</si>
  <si>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</si>
  <si>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Specific gravity</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</si>
  <si>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</si>
  <si>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</si>
  <si>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</si>
  <si>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</si>
  <si>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</si>
  <si>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</si>
  <si>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</si>
  <si>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</si>
  <si>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</si>
  <si>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</si>
  <si>
    <t xml:space="preserve">                                Disclaimer: The author assumes No responsibility and makes no guarantees, expressed or implied, on the quality, reliability, or any other characteristic of this software</t>
    <phoneticPr fontId="1" type="noConversion"/>
  </si>
  <si>
    <t>Input Parameter</t>
    <phoneticPr fontId="1" type="noConversion"/>
  </si>
  <si>
    <t>Water Elevation (m)</t>
    <phoneticPr fontId="1" type="noConversion"/>
  </si>
  <si>
    <t>Reservoir Capacity (million m3)</t>
    <phoneticPr fontId="1" type="noConversion"/>
  </si>
  <si>
    <t>Comprehensive flow coefficient</t>
    <phoneticPr fontId="1" type="noConversion"/>
  </si>
  <si>
    <t>Attention：C=mq*mb*Sqrt(2g)；Just Input mq、mb or Input C</t>
    <phoneticPr fontId="1" type="noConversion"/>
  </si>
  <si>
    <t>Cohesion,kPa</t>
    <phoneticPr fontId="1" type="noConversion"/>
  </si>
  <si>
    <t>Friction angle,°</t>
    <phoneticPr fontId="1" type="noConversion"/>
  </si>
  <si>
    <t>Slope inclination,beginning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</si>
</sst>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3"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b/>
      <sz val="14"/>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5">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102" fillId="2" borderId="0" xfId="2" applyNumberFormat="1" applyFont="1" applyFill="1" applyBorder="1" applyAlignment="1" applyProtection="1">
      <alignment horizontal="left" vertical="center"/>
      <protection locked="0"/>
    </xf>
    <xf numFmtId="176" fontId="103"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5" fillId="2" borderId="0" xfId="2" applyNumberFormat="1" applyFont="1" applyFill="1" applyBorder="1" applyAlignment="1" applyProtection="1">
      <alignment horizontal="left" vertical="top"/>
      <protection locked="0"/>
    </xf>
    <xf numFmtId="176" fontId="105"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7" fillId="2" borderId="0" xfId="0" applyNumberFormat="1" applyFont="1" applyFill="1" applyAlignment="1" applyProtection="1">
      <alignment vertical="center" wrapText="1"/>
      <protection locked="0"/>
    </xf>
    <xf numFmtId="0" fontId="109"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5"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9" fillId="21" borderId="0" xfId="0" applyNumberFormat="1" applyFont="1" applyFill="1" applyAlignment="1">
      <alignment horizontal="center" vertical="top"/>
    </xf>
    <xf numFmtId="183" fontId="28" fillId="22" borderId="0" xfId="0" applyNumberFormat="1" applyFont="1" applyFill="1" applyAlignment="1">
      <alignment horizontal="center" vertical="center"/>
    </xf>
    <xf numFmtId="176" fontId="7" fillId="8" borderId="0" xfId="0" applyNumberFormat="1" applyFont="1" applyFill="1" applyProtection="1">
      <alignment vertical="center"/>
      <protection locked="0"/>
    </xf>
    <xf numFmtId="176" fontId="112" fillId="2" borderId="0" xfId="0" applyNumberFormat="1" applyFont="1" applyFill="1" applyAlignment="1" applyProtection="1">
      <alignment horizontal="center" vertical="center"/>
      <protection locked="0"/>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6" fontId="39" fillId="21" borderId="0" xfId="0" applyNumberFormat="1" applyFont="1" applyFill="1" applyAlignment="1" applyProtection="1">
      <alignment horizontal="left" vertical="top"/>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8"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6"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10" fillId="2" borderId="2" xfId="0" applyNumberFormat="1" applyFont="1" applyFill="1" applyBorder="1" applyAlignment="1" applyProtection="1">
      <alignment horizontal="left" vertical="center"/>
      <protection locked="0"/>
    </xf>
    <xf numFmtId="176" fontId="110"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0.56328117116389831</c:v>
                </c:pt>
                <c:pt idx="1">
                  <c:v>0.60349332238437714</c:v>
                </c:pt>
                <c:pt idx="2">
                  <c:v>0.64430595197524398</c:v>
                </c:pt>
                <c:pt idx="3">
                  <c:v>0.68573516063059736</c:v>
                </c:pt>
                <c:pt idx="4">
                  <c:v>0.72779789729267019</c:v>
                </c:pt>
                <c:pt idx="5">
                  <c:v>0.77051228502860902</c:v>
                </c:pt>
                <c:pt idx="6">
                  <c:v>0.81389772625090007</c:v>
                </c:pt>
                <c:pt idx="7">
                  <c:v>0.85797501902161422</c:v>
                </c:pt>
                <c:pt idx="8">
                  <c:v>0.90276648596588571</c:v>
                </c:pt>
                <c:pt idx="9">
                  <c:v>0.94829611760800092</c:v>
                </c:pt>
                <c:pt idx="10">
                  <c:v>0.99458973225288383</c:v>
                </c:pt>
                <c:pt idx="11">
                  <c:v>1.041675154907737</c:v>
                </c:pt>
                <c:pt idx="12">
                  <c:v>1.0895824181879914</c:v>
                </c:pt>
                <c:pt idx="13">
                  <c:v>1.1383439886971838</c:v>
                </c:pt>
                <c:pt idx="14">
                  <c:v>1.1879950230357226</c:v>
                </c:pt>
                <c:pt idx="15">
                  <c:v>1.225978361444789</c:v>
                </c:pt>
                <c:pt idx="16">
                  <c:v>1.2645061104176141</c:v>
                </c:pt>
                <c:pt idx="17">
                  <c:v>1.3035964797195052</c:v>
                </c:pt>
                <c:pt idx="18">
                  <c:v>1.3432694645794108</c:v>
                </c:pt>
                <c:pt idx="19">
                  <c:v>1.3835464328828861</c:v>
                </c:pt>
                <c:pt idx="20">
                  <c:v>1.424450250573974</c:v>
                </c:pt>
                <c:pt idx="21">
                  <c:v>1.4660054216832625</c:v>
                </c:pt>
                <c:pt idx="22">
                  <c:v>1.5082382454556276</c:v>
                </c:pt>
                <c:pt idx="23">
                  <c:v>1.5511769932051385</c:v>
                </c:pt>
                <c:pt idx="24">
                  <c:v>1.5948521080131486</c:v>
                </c:pt>
                <c:pt idx="25">
                  <c:v>1.6392964309818305</c:v>
                </c:pt>
                <c:pt idx="26">
                  <c:v>1.6845454584867428</c:v>
                </c:pt>
                <c:pt idx="27">
                  <c:v>1.7306376357745881</c:v>
                </c:pt>
                <c:pt idx="28">
                  <c:v>1.7776146933725481</c:v>
                </c:pt>
                <c:pt idx="29">
                  <c:v>1.8255220341750635</c:v>
                </c:pt>
                <c:pt idx="30">
                  <c:v>1.8744091808340886</c:v>
                </c:pt>
                <c:pt idx="31">
                  <c:v>1.9243302953082646</c:v>
                </c:pt>
                <c:pt idx="32">
                  <c:v>1.975344785272247</c:v>
                </c:pt>
                <c:pt idx="33">
                  <c:v>2.0102370745723119</c:v>
                </c:pt>
                <c:pt idx="34">
                  <c:v>2.0456805140978522</c:v>
                </c:pt>
                <c:pt idx="35">
                  <c:v>2.0816931970192973</c:v>
                </c:pt>
                <c:pt idx="36">
                  <c:v>2.1183000203330073</c:v>
                </c:pt>
                <c:pt idx="37">
                  <c:v>2.155527733072987</c:v>
                </c:pt>
                <c:pt idx="38">
                  <c:v>2.1934051379685977</c:v>
                </c:pt>
                <c:pt idx="39">
                  <c:v>2.2319633133140675</c:v>
                </c:pt>
                <c:pt idx="40">
                  <c:v>2.2712358664880687</c:v>
                </c:pt>
                <c:pt idx="41">
                  <c:v>2.3112592247882069</c:v>
                </c:pt>
                <c:pt idx="42">
                  <c:v>2.3520729704942123</c:v>
                </c:pt>
                <c:pt idx="43">
                  <c:v>2.393720228635567</c:v>
                </c:pt>
                <c:pt idx="44">
                  <c:v>2.4362481179221218</c:v>
                </c:pt>
                <c:pt idx="45">
                  <c:v>2.4797082778327404</c:v>
                </c:pt>
                <c:pt idx="46">
                  <c:v>2.5241574881291173</c:v>
                </c:pt>
                <c:pt idx="47">
                  <c:v>2.5696584013201429</c:v>
                </c:pt>
                <c:pt idx="48">
                  <c:v>2.6162804141970257</c:v>
                </c:pt>
                <c:pt idx="49">
                  <c:v>2.6641007119854239</c:v>
                </c:pt>
                <c:pt idx="50">
                  <c:v>2.713205528627217</c:v>
                </c:pt>
                <c:pt idx="51">
                  <c:v>2.7636916802395342</c:v>
                </c:pt>
                <c:pt idx="52">
                  <c:v>2.8156684474196472</c:v>
                </c:pt>
                <c:pt idx="53">
                  <c:v>2.8692599080445689</c:v>
                </c:pt>
                <c:pt idx="54">
                  <c:v>2.9246078590224567</c:v>
                </c:pt>
                <c:pt idx="55">
                  <c:v>2.9818755184879819</c:v>
                </c:pt>
                <c:pt idx="56">
                  <c:v>3.0119258301154392</c:v>
                </c:pt>
                <c:pt idx="57">
                  <c:v>3.0426122315250481</c:v>
                </c:pt>
                <c:pt idx="58">
                  <c:v>3.0739184692440338</c:v>
                </c:pt>
                <c:pt idx="59">
                  <c:v>3.1058796355165947</c:v>
                </c:pt>
                <c:pt idx="60">
                  <c:v>3.1385339748217764</c:v>
                </c:pt>
                <c:pt idx="61">
                  <c:v>3.1719235194528079</c:v>
                </c:pt>
                <c:pt idx="62">
                  <c:v>3.2060946304174358</c:v>
                </c:pt>
                <c:pt idx="63">
                  <c:v>3.2410986423187818</c:v>
                </c:pt>
                <c:pt idx="64">
                  <c:v>3.2769926365645783</c:v>
                </c:pt>
                <c:pt idx="65">
                  <c:v>3.3138403754288164</c:v>
                </c:pt>
                <c:pt idx="66">
                  <c:v>3.3517134396608803</c:v>
                </c:pt>
                <c:pt idx="67">
                  <c:v>3.3906926263570996</c:v>
                </c:pt>
                <c:pt idx="68">
                  <c:v>3.4308696834051244</c:v>
                </c:pt>
                <c:pt idx="69">
                  <c:v>3.4723494846289102</c:v>
                </c:pt>
                <c:pt idx="70">
                  <c:v>3.5152527899288351</c:v>
                </c:pt>
                <c:pt idx="71">
                  <c:v>3.559719793809391</c:v>
                </c:pt>
                <c:pt idx="72">
                  <c:v>3.6059147544673165</c:v>
                </c:pt>
                <c:pt idx="73">
                  <c:v>3.6540321321135498</c:v>
                </c:pt>
                <c:pt idx="74">
                  <c:v>3.7043048806077343</c:v>
                </c:pt>
                <c:pt idx="75">
                  <c:v>3.7570158865519669</c:v>
                </c:pt>
                <c:pt idx="76">
                  <c:v>3.8125141383018861</c:v>
                </c:pt>
                <c:pt idx="77">
                  <c:v>3.8712382349339625</c:v>
                </c:pt>
                <c:pt idx="78">
                  <c:v>3.9337517224612641</c:v>
                </c:pt>
                <c:pt idx="79">
                  <c:v>4.0007983606066366</c:v>
                </c:pt>
                <c:pt idx="80">
                  <c:v>4.0733928453565493</c:v>
                </c:pt>
                <c:pt idx="81">
                  <c:v>4.1529789768774386</c:v>
                </c:pt>
                <c:pt idx="82">
                  <c:v>4.1985055039045687</c:v>
                </c:pt>
                <c:pt idx="83">
                  <c:v>4.2480707141360359</c:v>
                </c:pt>
                <c:pt idx="84">
                  <c:v>4.3016514563971322</c:v>
                </c:pt>
                <c:pt idx="85">
                  <c:v>4.3603192864898954</c:v>
                </c:pt>
                <c:pt idx="86">
                  <c:v>4.4256504249484783</c:v>
                </c:pt>
                <c:pt idx="87">
                  <c:v>4.5002014593002411</c:v>
                </c:pt>
                <c:pt idx="88">
                  <c:v>4.5885965157891686</c:v>
                </c:pt>
                <c:pt idx="89">
                  <c:v>4.6478052295513992</c:v>
                </c:pt>
                <c:pt idx="90">
                  <c:v>4.7247337646251992</c:v>
                </c:pt>
                <c:pt idx="91">
                  <c:v>4.8308598650940944</c:v>
                </c:pt>
                <c:pt idx="92">
                  <c:v>5.0421059738313136</c:v>
                </c:pt>
                <c:pt idx="93">
                  <c:v>5.3021917856538376</c:v>
                </c:pt>
                <c:pt idx="94">
                  <c:v>5.3531816765655869</c:v>
                </c:pt>
                <c:pt idx="95">
                  <c:v>5.3845042191043833</c:v>
                </c:pt>
                <c:pt idx="96">
                  <c:v>5.5176895187651018</c:v>
                </c:pt>
                <c:pt idx="97">
                  <c:v>5.6427558237945368</c:v>
                </c:pt>
                <c:pt idx="98">
                  <c:v>5.7460858048092742</c:v>
                </c:pt>
                <c:pt idx="99">
                  <c:v>5.8353675387999786</c:v>
                </c:pt>
                <c:pt idx="100">
                  <c:v>5.9157879711782435</c:v>
                </c:pt>
                <c:pt idx="101">
                  <c:v>5.9899638077901454</c:v>
                </c:pt>
                <c:pt idx="102">
                  <c:v>6.0593674551043897</c:v>
                </c:pt>
                <c:pt idx="103">
                  <c:v>6.1249392450094184</c:v>
                </c:pt>
                <c:pt idx="104">
                  <c:v>6.1873320535662391</c:v>
                </c:pt>
                <c:pt idx="105">
                  <c:v>6.2470245634187931</c:v>
                </c:pt>
                <c:pt idx="106">
                  <c:v>6.3043815699465577</c:v>
                </c:pt>
                <c:pt idx="107">
                  <c:v>6.359689339694552</c:v>
                </c:pt>
                <c:pt idx="108">
                  <c:v>6.4131777798034646</c:v>
                </c:pt>
                <c:pt idx="109">
                  <c:v>6.4650350509648229</c:v>
                </c:pt>
                <c:pt idx="110">
                  <c:v>6.5154175857940517</c:v>
                </c:pt>
                <c:pt idx="111">
                  <c:v>6.5644571805383301</c:v>
                </c:pt>
                <c:pt idx="112">
                  <c:v>6.6122661507551301</c:v>
                </c:pt>
                <c:pt idx="113">
                  <c:v>6.6589411653001731</c:v>
                </c:pt>
                <c:pt idx="114">
                  <c:v>6.7045661535606378</c:v>
                </c:pt>
                <c:pt idx="115">
                  <c:v>6.7492145477038816</c:v>
                </c:pt>
                <c:pt idx="116">
                  <c:v>6.7929510380820126</c:v>
                </c:pt>
                <c:pt idx="117">
                  <c:v>6.8358329658428669</c:v>
                </c:pt>
                <c:pt idx="118">
                  <c:v>6.8779114409021203</c:v>
                </c:pt>
                <c:pt idx="119">
                  <c:v>6.9192322490631915</c:v>
                </c:pt>
                <c:pt idx="120">
                  <c:v>6.9598365951910264</c:v>
                </c:pt>
                <c:pt idx="121">
                  <c:v>6.9997617174389264</c:v>
                </c:pt>
                <c:pt idx="122">
                  <c:v>7.0390413989902418</c:v>
                </c:pt>
                <c:pt idx="123">
                  <c:v>7.0777063975641425</c:v>
                </c:pt>
                <c:pt idx="124">
                  <c:v>7.1157848083520383</c:v>
                </c:pt>
                <c:pt idx="125">
                  <c:v>7.1533023726291232</c:v>
                </c:pt>
                <c:pt idx="126">
                  <c:v>7.1902827417004653</c:v>
                </c:pt>
                <c:pt idx="127">
                  <c:v>7.2267477038679973</c:v>
                </c:pt>
                <c:pt idx="128">
                  <c:v>7.2627173805836662</c:v>
                </c:pt>
                <c:pt idx="129">
                  <c:v>7.2982103967713199</c:v>
                </c:pt>
                <c:pt idx="130">
                  <c:v>7.3332440293718504</c:v>
                </c:pt>
                <c:pt idx="131">
                  <c:v>7.3678343374327371</c:v>
                </c:pt>
                <c:pt idx="132">
                  <c:v>7.4019962764789797</c:v>
                </c:pt>
                <c:pt idx="133">
                  <c:v>7.4357437994338778</c:v>
                </c:pt>
                <c:pt idx="134">
                  <c:v>7.4690899459802136</c:v>
                </c:pt>
                <c:pt idx="135">
                  <c:v>7.5020469219452046</c:v>
                </c:pt>
                <c:pt idx="136">
                  <c:v>7.5346261700419639</c:v>
                </c:pt>
                <c:pt idx="137">
                  <c:v>7.5668384330942207</c:v>
                </c:pt>
                <c:pt idx="138">
                  <c:v>7.5986938107009934</c:v>
                </c:pt>
                <c:pt idx="139">
                  <c:v>7.6302018101571241</c:v>
                </c:pt>
                <c:pt idx="140">
                  <c:v>7.6613713923277569</c:v>
                </c:pt>
                <c:pt idx="141">
                  <c:v>7.6922110130767791</c:v>
                </c:pt>
                <c:pt idx="142">
                  <c:v>7.7227286607663519</c:v>
                </c:pt>
                <c:pt idx="143">
                  <c:v>7.7529318902749571</c:v>
                </c:pt>
                <c:pt idx="144">
                  <c:v>7.7828278539222717</c:v>
                </c:pt>
                <c:pt idx="145">
                  <c:v>7.812423329638885</c:v>
                </c:pt>
                <c:pt idx="146">
                  <c:v>7.8417247466759541</c:v>
                </c:pt>
                <c:pt idx="147">
                  <c:v>7.8707382091132709</c:v>
                </c:pt>
                <c:pt idx="148">
                  <c:v>7.8994695173925207</c:v>
                </c:pt>
              </c:numCache>
            </c:numRef>
          </c:xVal>
          <c:yVal>
            <c:numRef>
              <c:f>Calculation!$B$61:$B$209</c:f>
              <c:numCache>
                <c:formatCode>0.000_ </c:formatCode>
                <c:ptCount val="149"/>
                <c:pt idx="0">
                  <c:v>2971.4</c:v>
                </c:pt>
                <c:pt idx="1">
                  <c:v>2971.406599543845</c:v>
                </c:pt>
                <c:pt idx="2">
                  <c:v>2971.3980707026712</c:v>
                </c:pt>
                <c:pt idx="3">
                  <c:v>2971.3882715129507</c:v>
                </c:pt>
                <c:pt idx="4">
                  <c:v>2971.3770874359939</c:v>
                </c:pt>
                <c:pt idx="5">
                  <c:v>2971.3643964616999</c:v>
                </c:pt>
                <c:pt idx="6">
                  <c:v>2971.350066779657</c:v>
                </c:pt>
                <c:pt idx="7">
                  <c:v>2971.3339559382807</c:v>
                </c:pt>
                <c:pt idx="8">
                  <c:v>2971.3159099132922</c:v>
                </c:pt>
                <c:pt idx="9">
                  <c:v>2971.2957620732427</c:v>
                </c:pt>
                <c:pt idx="10">
                  <c:v>2971.273332027502</c:v>
                </c:pt>
                <c:pt idx="11">
                  <c:v>2971.2484243396234</c:v>
                </c:pt>
                <c:pt idx="12">
                  <c:v>2971.2208270859815</c:v>
                </c:pt>
                <c:pt idx="13">
                  <c:v>2971.1903102359529</c:v>
                </c:pt>
                <c:pt idx="14">
                  <c:v>2971.1566238255004</c:v>
                </c:pt>
                <c:pt idx="15">
                  <c:v>2971.1194958906385</c:v>
                </c:pt>
                <c:pt idx="16">
                  <c:v>2971.088993396193</c:v>
                </c:pt>
                <c:pt idx="17">
                  <c:v>2971.0562265547369</c:v>
                </c:pt>
                <c:pt idx="18">
                  <c:v>2971.0210528781304</c:v>
                </c:pt>
                <c:pt idx="19">
                  <c:v>2970.9833157743183</c:v>
                </c:pt>
                <c:pt idx="20">
                  <c:v>2970.9428474790643</c:v>
                </c:pt>
                <c:pt idx="21">
                  <c:v>2970.8994680431506</c:v>
                </c:pt>
                <c:pt idx="22">
                  <c:v>2970.8529842012135</c:v>
                </c:pt>
                <c:pt idx="23">
                  <c:v>2970.8031881024503</c:v>
                </c:pt>
                <c:pt idx="24">
                  <c:v>2970.7498558819939</c:v>
                </c:pt>
                <c:pt idx="25">
                  <c:v>2970.6927460478273</c:v>
                </c:pt>
                <c:pt idx="26">
                  <c:v>2970.6315976532869</c:v>
                </c:pt>
                <c:pt idx="27">
                  <c:v>2970.5661282193219</c:v>
                </c:pt>
                <c:pt idx="28">
                  <c:v>2970.496031363386</c:v>
                </c:pt>
                <c:pt idx="29">
                  <c:v>2970.420974082821</c:v>
                </c:pt>
                <c:pt idx="30">
                  <c:v>2970.3405936292979</c:v>
                </c:pt>
                <c:pt idx="31">
                  <c:v>2970.2544938967039</c:v>
                </c:pt>
                <c:pt idx="32">
                  <c:v>2970.1622412268885</c:v>
                </c:pt>
                <c:pt idx="33">
                  <c:v>2970.0633595147538</c:v>
                </c:pt>
                <c:pt idx="34">
                  <c:v>2969.9927763833493</c:v>
                </c:pt>
                <c:pt idx="35">
                  <c:v>2969.9187420919625</c:v>
                </c:pt>
                <c:pt idx="36">
                  <c:v>2969.8411096152763</c:v>
                </c:pt>
                <c:pt idx="37">
                  <c:v>2969.759679082732</c:v>
                </c:pt>
                <c:pt idx="38">
                  <c:v>2969.6742356591676</c:v>
                </c:pt>
                <c:pt idx="39">
                  <c:v>2969.5845479214277</c:v>
                </c:pt>
                <c:pt idx="40">
                  <c:v>2969.4903660695536</c:v>
                </c:pt>
                <c:pt idx="41">
                  <c:v>2969.3914198829898</c:v>
                </c:pt>
                <c:pt idx="42">
                  <c:v>2969.2874163761958</c:v>
                </c:pt>
                <c:pt idx="43">
                  <c:v>2969.1780370979895</c:v>
                </c:pt>
                <c:pt idx="44">
                  <c:v>2969.0629350063891</c:v>
                </c:pt>
                <c:pt idx="45">
                  <c:v>2968.9417308347533</c:v>
                </c:pt>
                <c:pt idx="46">
                  <c:v>2968.8140088446125</c:v>
                </c:pt>
                <c:pt idx="47">
                  <c:v>2968.6793118342453</c:v>
                </c:pt>
                <c:pt idx="48">
                  <c:v>2968.5371352377952</c:v>
                </c:pt>
                <c:pt idx="49">
                  <c:v>2968.3869201047014</c:v>
                </c:pt>
                <c:pt idx="50">
                  <c:v>2968.2280446894642</c:v>
                </c:pt>
                <c:pt idx="51">
                  <c:v>2968.0598143015823</c:v>
                </c:pt>
                <c:pt idx="52">
                  <c:v>2967.8814489566093</c:v>
                </c:pt>
                <c:pt idx="53">
                  <c:v>2967.6920682194723</c:v>
                </c:pt>
                <c:pt idx="54">
                  <c:v>2967.4906724221973</c:v>
                </c:pt>
                <c:pt idx="55">
                  <c:v>2967.2761191421146</c:v>
                </c:pt>
                <c:pt idx="56">
                  <c:v>2967.0470934000164</c:v>
                </c:pt>
                <c:pt idx="57">
                  <c:v>2966.9235810381429</c:v>
                </c:pt>
                <c:pt idx="58">
                  <c:v>2966.7952153059755</c:v>
                </c:pt>
                <c:pt idx="59">
                  <c:v>2966.6621195819239</c:v>
                </c:pt>
                <c:pt idx="60">
                  <c:v>2966.524011397084</c:v>
                </c:pt>
                <c:pt idx="61">
                  <c:v>2966.3805828929035</c:v>
                </c:pt>
                <c:pt idx="62">
                  <c:v>2966.2314957355152</c:v>
                </c:pt>
                <c:pt idx="63">
                  <c:v>2966.0763767664953</c:v>
                </c:pt>
                <c:pt idx="64">
                  <c:v>2965.9148128179463</c:v>
                </c:pt>
                <c:pt idx="65">
                  <c:v>2965.7463444961518</c:v>
                </c:pt>
                <c:pt idx="66">
                  <c:v>2965.5704586724546</c:v>
                </c:pt>
                <c:pt idx="67">
                  <c:v>2965.3865793382811</c:v>
                </c:pt>
                <c:pt idx="68">
                  <c:v>2965.1940563686048</c:v>
                </c:pt>
                <c:pt idx="69">
                  <c:v>2964.9921515807036</c:v>
                </c:pt>
                <c:pt idx="70">
                  <c:v>2964.7800212515881</c:v>
                </c:pt>
                <c:pt idx="71">
                  <c:v>2964.5566939347891</c:v>
                </c:pt>
                <c:pt idx="72">
                  <c:v>2964.3210419424449</c:v>
                </c:pt>
                <c:pt idx="73">
                  <c:v>2964.071744145424</c:v>
                </c:pt>
                <c:pt idx="74">
                  <c:v>2963.807236647724</c:v>
                </c:pt>
                <c:pt idx="75">
                  <c:v>2963.5256461610775</c:v>
                </c:pt>
                <c:pt idx="76">
                  <c:v>2963.2246980937452</c:v>
                </c:pt>
                <c:pt idx="77">
                  <c:v>2962.9015866419368</c:v>
                </c:pt>
                <c:pt idx="78">
                  <c:v>2962.552785918574</c:v>
                </c:pt>
                <c:pt idx="79">
                  <c:v>2962.1737660760014</c:v>
                </c:pt>
                <c:pt idx="80">
                  <c:v>2961.7585493360352</c:v>
                </c:pt>
                <c:pt idx="81">
                  <c:v>2961.2989812305182</c:v>
                </c:pt>
                <c:pt idx="82">
                  <c:v>2960.7834601222858</c:v>
                </c:pt>
                <c:pt idx="83">
                  <c:v>2960.4819129017205</c:v>
                </c:pt>
                <c:pt idx="84">
                  <c:v>2960.1480077089323</c:v>
                </c:pt>
                <c:pt idx="85">
                  <c:v>2959.7819131888023</c:v>
                </c:pt>
                <c:pt idx="86">
                  <c:v>2959.3750255309556</c:v>
                </c:pt>
                <c:pt idx="87">
                  <c:v>2958.9146889197141</c:v>
                </c:pt>
                <c:pt idx="88">
                  <c:v>2958.3803771875364</c:v>
                </c:pt>
                <c:pt idx="89">
                  <c:v>2957.7349665205447</c:v>
                </c:pt>
                <c:pt idx="90">
                  <c:v>2957.2939561666062</c:v>
                </c:pt>
                <c:pt idx="91">
                  <c:v>2956.7107488762817</c:v>
                </c:pt>
                <c:pt idx="92">
                  <c:v>2955.8932125479341</c:v>
                </c:pt>
                <c:pt idx="93">
                  <c:v>2954.2320271863973</c:v>
                </c:pt>
                <c:pt idx="94">
                  <c:v>2952.178654900144</c:v>
                </c:pt>
                <c:pt idx="95">
                  <c:v>2951.7439554166945</c:v>
                </c:pt>
                <c:pt idx="96">
                  <c:v>2951.4671324503524</c:v>
                </c:pt>
                <c:pt idx="97">
                  <c:v>2950.2841636709677</c:v>
                </c:pt>
                <c:pt idx="98">
                  <c:v>2949.1670466242422</c:v>
                </c:pt>
                <c:pt idx="99">
                  <c:v>2948.2248522600476</c:v>
                </c:pt>
                <c:pt idx="100">
                  <c:v>2947.3958339458459</c:v>
                </c:pt>
                <c:pt idx="101">
                  <c:v>2946.6383572219838</c:v>
                </c:pt>
                <c:pt idx="102">
                  <c:v>2945.931415232325</c:v>
                </c:pt>
                <c:pt idx="103">
                  <c:v>2945.2631838912689</c:v>
                </c:pt>
                <c:pt idx="104">
                  <c:v>2944.62610976935</c:v>
                </c:pt>
                <c:pt idx="105">
                  <c:v>2944.0149472222656</c:v>
                </c:pt>
                <c:pt idx="106">
                  <c:v>2943.4258493599586</c:v>
                </c:pt>
                <c:pt idx="107">
                  <c:v>2942.8558839463963</c:v>
                </c:pt>
                <c:pt idx="108">
                  <c:v>2942.3027495209772</c:v>
                </c:pt>
                <c:pt idx="109">
                  <c:v>2941.7645973858075</c:v>
                </c:pt>
                <c:pt idx="110">
                  <c:v>2941.2399142549375</c:v>
                </c:pt>
                <c:pt idx="111">
                  <c:v>2940.7274417919994</c:v>
                </c:pt>
                <c:pt idx="112">
                  <c:v>2940.2261196473883</c:v>
                </c:pt>
                <c:pt idx="113">
                  <c:v>2939.7350440421328</c:v>
                </c:pt>
                <c:pt idx="114">
                  <c:v>2939.2534369661107</c:v>
                </c:pt>
                <c:pt idx="115">
                  <c:v>2938.7806228195436</c:v>
                </c:pt>
                <c:pt idx="116">
                  <c:v>2938.3160103957666</c:v>
                </c:pt>
                <c:pt idx="117">
                  <c:v>2937.8590787747221</c:v>
                </c:pt>
                <c:pt idx="118">
                  <c:v>2937.4093661309184</c:v>
                </c:pt>
                <c:pt idx="119">
                  <c:v>2936.9664607478321</c:v>
                </c:pt>
                <c:pt idx="120">
                  <c:v>2936.5299937264112</c:v>
                </c:pt>
                <c:pt idx="121">
                  <c:v>2936.0996330109065</c:v>
                </c:pt>
                <c:pt idx="122">
                  <c:v>2935.6750784508718</c:v>
                </c:pt>
                <c:pt idx="123">
                  <c:v>2935.2560576867581</c:v>
                </c:pt>
                <c:pt idx="124">
                  <c:v>2934.8423226964132</c:v>
                </c:pt>
                <c:pt idx="125">
                  <c:v>2934.4336468766164</c:v>
                </c:pt>
                <c:pt idx="126">
                  <c:v>2934.0298225612623</c:v>
                </c:pt>
                <c:pt idx="127">
                  <c:v>2933.6306588985785</c:v>
                </c:pt>
                <c:pt idx="128">
                  <c:v>2933.2359800256108</c:v>
                </c:pt>
                <c:pt idx="129">
                  <c:v>2932.8456234904265</c:v>
                </c:pt>
                <c:pt idx="130">
                  <c:v>2932.4594388819983</c:v>
                </c:pt>
                <c:pt idx="131">
                  <c:v>2932.0772866351763</c:v>
                </c:pt>
                <c:pt idx="132">
                  <c:v>2931.6990369840582</c:v>
                </c:pt>
                <c:pt idx="133">
                  <c:v>2931.3245690417561</c:v>
                </c:pt>
                <c:pt idx="134">
                  <c:v>2930.9537699883253</c:v>
                </c:pt>
                <c:pt idx="135">
                  <c:v>2930.5865343516566</c:v>
                </c:pt>
                <c:pt idx="136">
                  <c:v>2930.2227633686061</c:v>
                </c:pt>
                <c:pt idx="137">
                  <c:v>2929.8623644156442</c:v>
                </c:pt>
                <c:pt idx="138">
                  <c:v>2929.5052504999658</c:v>
                </c:pt>
                <c:pt idx="139">
                  <c:v>2929.1513398033721</c:v>
                </c:pt>
                <c:pt idx="140">
                  <c:v>2928.8005552723594</c:v>
                </c:pt>
                <c:pt idx="141">
                  <c:v>2928.4528242488041</c:v>
                </c:pt>
                <c:pt idx="142">
                  <c:v>2928.108078136418</c:v>
                </c:pt>
                <c:pt idx="143">
                  <c:v>2927.7662520988165</c:v>
                </c:pt>
                <c:pt idx="144">
                  <c:v>2927.4272847855977</c:v>
                </c:pt>
                <c:pt idx="145">
                  <c:v>2927.0911180833145</c:v>
                </c:pt>
                <c:pt idx="146">
                  <c:v>2926.7576968886169</c:v>
                </c:pt>
                <c:pt idx="147">
                  <c:v>2926.426968901193</c:v>
                </c:pt>
                <c:pt idx="148">
                  <c:v>2926.0988844344288</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0.56328117116389831</c:v>
                </c:pt>
                <c:pt idx="1">
                  <c:v>0.60349332238437714</c:v>
                </c:pt>
                <c:pt idx="2">
                  <c:v>0.64430595197524398</c:v>
                </c:pt>
                <c:pt idx="3">
                  <c:v>0.68573516063059736</c:v>
                </c:pt>
                <c:pt idx="4">
                  <c:v>0.72779789729267019</c:v>
                </c:pt>
                <c:pt idx="5">
                  <c:v>0.77051228502860902</c:v>
                </c:pt>
                <c:pt idx="6">
                  <c:v>0.81389772625090007</c:v>
                </c:pt>
                <c:pt idx="7">
                  <c:v>0.85797501902161422</c:v>
                </c:pt>
                <c:pt idx="8">
                  <c:v>0.90276648596588571</c:v>
                </c:pt>
                <c:pt idx="9">
                  <c:v>0.94829611760800092</c:v>
                </c:pt>
                <c:pt idx="10">
                  <c:v>0.99458973225288383</c:v>
                </c:pt>
                <c:pt idx="11">
                  <c:v>1.041675154907737</c:v>
                </c:pt>
                <c:pt idx="12">
                  <c:v>1.0895824181879914</c:v>
                </c:pt>
                <c:pt idx="13">
                  <c:v>1.1383439886971838</c:v>
                </c:pt>
                <c:pt idx="14">
                  <c:v>1.1879950230357226</c:v>
                </c:pt>
                <c:pt idx="15">
                  <c:v>1.225978361444789</c:v>
                </c:pt>
                <c:pt idx="16">
                  <c:v>1.2645061104176141</c:v>
                </c:pt>
                <c:pt idx="17">
                  <c:v>1.3035964797195052</c:v>
                </c:pt>
                <c:pt idx="18">
                  <c:v>1.3432694645794108</c:v>
                </c:pt>
                <c:pt idx="19">
                  <c:v>1.3835464328828861</c:v>
                </c:pt>
                <c:pt idx="20">
                  <c:v>1.424450250573974</c:v>
                </c:pt>
                <c:pt idx="21">
                  <c:v>1.4660054216832625</c:v>
                </c:pt>
                <c:pt idx="22">
                  <c:v>1.5082382454556276</c:v>
                </c:pt>
                <c:pt idx="23">
                  <c:v>1.5511769932051385</c:v>
                </c:pt>
                <c:pt idx="24">
                  <c:v>1.5948521080131486</c:v>
                </c:pt>
                <c:pt idx="25">
                  <c:v>1.6392964309818305</c:v>
                </c:pt>
                <c:pt idx="26">
                  <c:v>1.6845454584867428</c:v>
                </c:pt>
                <c:pt idx="27">
                  <c:v>1.7306376357745881</c:v>
                </c:pt>
                <c:pt idx="28">
                  <c:v>1.7776146933725481</c:v>
                </c:pt>
                <c:pt idx="29">
                  <c:v>1.8255220341750635</c:v>
                </c:pt>
                <c:pt idx="30">
                  <c:v>1.8744091808340886</c:v>
                </c:pt>
                <c:pt idx="31">
                  <c:v>1.9243302953082646</c:v>
                </c:pt>
                <c:pt idx="32">
                  <c:v>1.975344785272247</c:v>
                </c:pt>
                <c:pt idx="33">
                  <c:v>2.0102370745723119</c:v>
                </c:pt>
                <c:pt idx="34">
                  <c:v>2.0456805140978522</c:v>
                </c:pt>
                <c:pt idx="35">
                  <c:v>2.0816931970192973</c:v>
                </c:pt>
                <c:pt idx="36">
                  <c:v>2.1183000203330073</c:v>
                </c:pt>
                <c:pt idx="37">
                  <c:v>2.155527733072987</c:v>
                </c:pt>
                <c:pt idx="38">
                  <c:v>2.1934051379685977</c:v>
                </c:pt>
                <c:pt idx="39">
                  <c:v>2.2319633133140675</c:v>
                </c:pt>
                <c:pt idx="40">
                  <c:v>2.2712358664880687</c:v>
                </c:pt>
                <c:pt idx="41">
                  <c:v>2.3112592247882069</c:v>
                </c:pt>
                <c:pt idx="42">
                  <c:v>2.3520729704942123</c:v>
                </c:pt>
                <c:pt idx="43">
                  <c:v>2.393720228635567</c:v>
                </c:pt>
                <c:pt idx="44">
                  <c:v>2.4362481179221218</c:v>
                </c:pt>
                <c:pt idx="45">
                  <c:v>2.4797082778327404</c:v>
                </c:pt>
                <c:pt idx="46">
                  <c:v>2.5241574881291173</c:v>
                </c:pt>
                <c:pt idx="47">
                  <c:v>2.5696584013201429</c:v>
                </c:pt>
                <c:pt idx="48">
                  <c:v>2.6162804141970257</c:v>
                </c:pt>
                <c:pt idx="49">
                  <c:v>2.6641007119854239</c:v>
                </c:pt>
                <c:pt idx="50">
                  <c:v>2.713205528627217</c:v>
                </c:pt>
                <c:pt idx="51">
                  <c:v>2.7636916802395342</c:v>
                </c:pt>
                <c:pt idx="52">
                  <c:v>2.8156684474196472</c:v>
                </c:pt>
                <c:pt idx="53">
                  <c:v>2.8692599080445689</c:v>
                </c:pt>
                <c:pt idx="54">
                  <c:v>2.9246078590224567</c:v>
                </c:pt>
                <c:pt idx="55">
                  <c:v>2.9818755184879819</c:v>
                </c:pt>
                <c:pt idx="56">
                  <c:v>3.0119258301154392</c:v>
                </c:pt>
                <c:pt idx="57">
                  <c:v>3.0426122315250481</c:v>
                </c:pt>
                <c:pt idx="58">
                  <c:v>3.0739184692440338</c:v>
                </c:pt>
                <c:pt idx="59">
                  <c:v>3.1058796355165947</c:v>
                </c:pt>
                <c:pt idx="60">
                  <c:v>3.1385339748217764</c:v>
                </c:pt>
                <c:pt idx="61">
                  <c:v>3.1719235194528079</c:v>
                </c:pt>
                <c:pt idx="62">
                  <c:v>3.2060946304174358</c:v>
                </c:pt>
                <c:pt idx="63">
                  <c:v>3.2410986423187818</c:v>
                </c:pt>
                <c:pt idx="64">
                  <c:v>3.2769926365645783</c:v>
                </c:pt>
                <c:pt idx="65">
                  <c:v>3.3138403754288164</c:v>
                </c:pt>
                <c:pt idx="66">
                  <c:v>3.3517134396608803</c:v>
                </c:pt>
                <c:pt idx="67">
                  <c:v>3.3906926263570996</c:v>
                </c:pt>
                <c:pt idx="68">
                  <c:v>3.4308696834051244</c:v>
                </c:pt>
                <c:pt idx="69">
                  <c:v>3.4723494846289102</c:v>
                </c:pt>
                <c:pt idx="70">
                  <c:v>3.5152527899288351</c:v>
                </c:pt>
                <c:pt idx="71">
                  <c:v>3.559719793809391</c:v>
                </c:pt>
                <c:pt idx="72">
                  <c:v>3.6059147544673165</c:v>
                </c:pt>
                <c:pt idx="73">
                  <c:v>3.6540321321135498</c:v>
                </c:pt>
                <c:pt idx="74">
                  <c:v>3.7043048806077343</c:v>
                </c:pt>
                <c:pt idx="75">
                  <c:v>3.7570158865519669</c:v>
                </c:pt>
                <c:pt idx="76">
                  <c:v>3.8125141383018861</c:v>
                </c:pt>
                <c:pt idx="77">
                  <c:v>3.8712382349339625</c:v>
                </c:pt>
                <c:pt idx="78">
                  <c:v>3.9337517224612641</c:v>
                </c:pt>
                <c:pt idx="79">
                  <c:v>4.0007983606066366</c:v>
                </c:pt>
                <c:pt idx="80">
                  <c:v>4.0733928453565493</c:v>
                </c:pt>
                <c:pt idx="81">
                  <c:v>4.1529789768774386</c:v>
                </c:pt>
                <c:pt idx="82">
                  <c:v>4.1985055039045687</c:v>
                </c:pt>
                <c:pt idx="83">
                  <c:v>4.2480707141360359</c:v>
                </c:pt>
                <c:pt idx="84">
                  <c:v>4.3016514563971322</c:v>
                </c:pt>
                <c:pt idx="85">
                  <c:v>4.3603192864898954</c:v>
                </c:pt>
                <c:pt idx="86">
                  <c:v>4.4256504249484783</c:v>
                </c:pt>
                <c:pt idx="87">
                  <c:v>4.5002014593002411</c:v>
                </c:pt>
                <c:pt idx="88">
                  <c:v>4.5885965157891686</c:v>
                </c:pt>
                <c:pt idx="89">
                  <c:v>4.6478052295513992</c:v>
                </c:pt>
                <c:pt idx="90">
                  <c:v>4.7247337646251992</c:v>
                </c:pt>
                <c:pt idx="91">
                  <c:v>4.8308598650940944</c:v>
                </c:pt>
                <c:pt idx="92">
                  <c:v>5.0421059738313136</c:v>
                </c:pt>
                <c:pt idx="93">
                  <c:v>5.3021917856538376</c:v>
                </c:pt>
                <c:pt idx="94">
                  <c:v>5.3531816765655869</c:v>
                </c:pt>
                <c:pt idx="95">
                  <c:v>5.3845042191043833</c:v>
                </c:pt>
                <c:pt idx="96">
                  <c:v>5.5176895187651018</c:v>
                </c:pt>
                <c:pt idx="97">
                  <c:v>5.6427558237945368</c:v>
                </c:pt>
                <c:pt idx="98">
                  <c:v>5.7460858048092742</c:v>
                </c:pt>
                <c:pt idx="99">
                  <c:v>5.8353675387999786</c:v>
                </c:pt>
                <c:pt idx="100">
                  <c:v>5.9157879711782435</c:v>
                </c:pt>
                <c:pt idx="101">
                  <c:v>5.9899638077901454</c:v>
                </c:pt>
                <c:pt idx="102">
                  <c:v>6.0593674551043897</c:v>
                </c:pt>
                <c:pt idx="103">
                  <c:v>6.1249392450094184</c:v>
                </c:pt>
                <c:pt idx="104">
                  <c:v>6.1873320535662391</c:v>
                </c:pt>
                <c:pt idx="105">
                  <c:v>6.2470245634187931</c:v>
                </c:pt>
                <c:pt idx="106">
                  <c:v>6.3043815699465577</c:v>
                </c:pt>
                <c:pt idx="107">
                  <c:v>6.359689339694552</c:v>
                </c:pt>
                <c:pt idx="108">
                  <c:v>6.4131777798034646</c:v>
                </c:pt>
                <c:pt idx="109">
                  <c:v>6.4650350509648229</c:v>
                </c:pt>
                <c:pt idx="110">
                  <c:v>6.5154175857940517</c:v>
                </c:pt>
                <c:pt idx="111">
                  <c:v>6.5644571805383301</c:v>
                </c:pt>
                <c:pt idx="112">
                  <c:v>6.6122661507551301</c:v>
                </c:pt>
                <c:pt idx="113">
                  <c:v>6.6589411653001731</c:v>
                </c:pt>
                <c:pt idx="114">
                  <c:v>6.7045661535606378</c:v>
                </c:pt>
                <c:pt idx="115">
                  <c:v>6.7492145477038816</c:v>
                </c:pt>
                <c:pt idx="116">
                  <c:v>6.7929510380820126</c:v>
                </c:pt>
                <c:pt idx="117">
                  <c:v>6.8358329658428669</c:v>
                </c:pt>
                <c:pt idx="118">
                  <c:v>6.8779114409021203</c:v>
                </c:pt>
                <c:pt idx="119">
                  <c:v>6.9192322490631915</c:v>
                </c:pt>
                <c:pt idx="120">
                  <c:v>6.9598365951910264</c:v>
                </c:pt>
                <c:pt idx="121">
                  <c:v>6.9997617174389264</c:v>
                </c:pt>
                <c:pt idx="122">
                  <c:v>7.0390413989902418</c:v>
                </c:pt>
                <c:pt idx="123">
                  <c:v>7.0777063975641425</c:v>
                </c:pt>
                <c:pt idx="124">
                  <c:v>7.1157848083520383</c:v>
                </c:pt>
                <c:pt idx="125">
                  <c:v>7.1533023726291232</c:v>
                </c:pt>
                <c:pt idx="126">
                  <c:v>7.1902827417004653</c:v>
                </c:pt>
                <c:pt idx="127">
                  <c:v>7.2267477038679973</c:v>
                </c:pt>
                <c:pt idx="128">
                  <c:v>7.2627173805836662</c:v>
                </c:pt>
                <c:pt idx="129">
                  <c:v>7.2982103967713199</c:v>
                </c:pt>
                <c:pt idx="130">
                  <c:v>7.3332440293718504</c:v>
                </c:pt>
                <c:pt idx="131">
                  <c:v>7.3678343374327371</c:v>
                </c:pt>
                <c:pt idx="132">
                  <c:v>7.4019962764789797</c:v>
                </c:pt>
                <c:pt idx="133">
                  <c:v>7.4357437994338778</c:v>
                </c:pt>
                <c:pt idx="134">
                  <c:v>7.4690899459802136</c:v>
                </c:pt>
                <c:pt idx="135">
                  <c:v>7.5020469219452046</c:v>
                </c:pt>
                <c:pt idx="136">
                  <c:v>7.5346261700419639</c:v>
                </c:pt>
                <c:pt idx="137">
                  <c:v>7.5668384330942207</c:v>
                </c:pt>
                <c:pt idx="138">
                  <c:v>7.5986938107009934</c:v>
                </c:pt>
                <c:pt idx="139">
                  <c:v>7.6302018101571241</c:v>
                </c:pt>
                <c:pt idx="140">
                  <c:v>7.6613713923277569</c:v>
                </c:pt>
                <c:pt idx="141">
                  <c:v>7.6922110130767791</c:v>
                </c:pt>
                <c:pt idx="142">
                  <c:v>7.7227286607663519</c:v>
                </c:pt>
                <c:pt idx="143">
                  <c:v>7.7529318902749571</c:v>
                </c:pt>
                <c:pt idx="144">
                  <c:v>7.7828278539222717</c:v>
                </c:pt>
                <c:pt idx="145">
                  <c:v>7.812423329638885</c:v>
                </c:pt>
                <c:pt idx="146">
                  <c:v>7.8417247466759541</c:v>
                </c:pt>
                <c:pt idx="147">
                  <c:v>7.8707382091132709</c:v>
                </c:pt>
                <c:pt idx="148">
                  <c:v>7.8994695173925207</c:v>
                </c:pt>
              </c:numCache>
            </c:numRef>
          </c:xVal>
          <c:yVal>
            <c:numRef>
              <c:f>Calculation!$C$61:$C$209</c:f>
              <c:numCache>
                <c:formatCode>0.000_ </c:formatCode>
                <c:ptCount val="149"/>
                <c:pt idx="0">
                  <c:v>2967.52</c:v>
                </c:pt>
                <c:pt idx="1">
                  <c:v>2963.7679037185449</c:v>
                </c:pt>
                <c:pt idx="2">
                  <c:v>2963.4942471557692</c:v>
                </c:pt>
                <c:pt idx="3">
                  <c:v>2963.2147550275217</c:v>
                </c:pt>
                <c:pt idx="4">
                  <c:v>2962.9293113137965</c:v>
                </c:pt>
                <c:pt idx="5">
                  <c:v>2962.6377925332063</c:v>
                </c:pt>
                <c:pt idx="6">
                  <c:v>2962.3400654135894</c:v>
                </c:pt>
                <c:pt idx="7">
                  <c:v>2962.0359860506851</c:v>
                </c:pt>
                <c:pt idx="8">
                  <c:v>2961.7253989761762</c:v>
                </c:pt>
                <c:pt idx="9">
                  <c:v>2961.4081361228073</c:v>
                </c:pt>
                <c:pt idx="10">
                  <c:v>2961.0840156719896</c:v>
                </c:pt>
                <c:pt idx="11">
                  <c:v>2960.752840766806</c:v>
                </c:pt>
                <c:pt idx="12">
                  <c:v>2960.4143980703079</c:v>
                </c:pt>
                <c:pt idx="13">
                  <c:v>2960.0684561453791</c:v>
                </c:pt>
                <c:pt idx="14">
                  <c:v>2959.7147636280147</c:v>
                </c:pt>
                <c:pt idx="15">
                  <c:v>2959.353047160505</c:v>
                </c:pt>
                <c:pt idx="16">
                  <c:v>2959.0753755087744</c:v>
                </c:pt>
                <c:pt idx="17">
                  <c:v>2958.7928424041816</c:v>
                </c:pt>
                <c:pt idx="18">
                  <c:v>2958.5053046310409</c:v>
                </c:pt>
                <c:pt idx="19">
                  <c:v>2958.2126048709506</c:v>
                </c:pt>
                <c:pt idx="20">
                  <c:v>2957.9145746344871</c:v>
                </c:pt>
                <c:pt idx="21">
                  <c:v>2957.6110332483645</c:v>
                </c:pt>
                <c:pt idx="22">
                  <c:v>2957.3017867242361</c:v>
                </c:pt>
                <c:pt idx="23">
                  <c:v>2956.9866264893635</c:v>
                </c:pt>
                <c:pt idx="24">
                  <c:v>2956.6653279579591</c:v>
                </c:pt>
                <c:pt idx="25">
                  <c:v>2956.337648918065</c:v>
                </c:pt>
                <c:pt idx="26">
                  <c:v>2956.0033277040284</c:v>
                </c:pt>
                <c:pt idx="27">
                  <c:v>2955.6620811187267</c:v>
                </c:pt>
                <c:pt idx="28">
                  <c:v>2955.3136020624333</c:v>
                </c:pt>
                <c:pt idx="29">
                  <c:v>2954.9575568161708</c:v>
                </c:pt>
                <c:pt idx="30">
                  <c:v>2954.5935819161264</c:v>
                </c:pt>
                <c:pt idx="31">
                  <c:v>2954.2212805415106</c:v>
                </c:pt>
                <c:pt idx="32">
                  <c:v>2953.8402183202811</c:v>
                </c:pt>
                <c:pt idx="33">
                  <c:v>2953.4499184342062</c:v>
                </c:pt>
                <c:pt idx="34">
                  <c:v>2953.1825137759565</c:v>
                </c:pt>
                <c:pt idx="35">
                  <c:v>2952.9104803421965</c:v>
                </c:pt>
                <c:pt idx="36">
                  <c:v>2952.6336707997075</c:v>
                </c:pt>
                <c:pt idx="37">
                  <c:v>2952.3518849700772</c:v>
                </c:pt>
                <c:pt idx="38">
                  <c:v>2952.0649077103353</c:v>
                </c:pt>
                <c:pt idx="39">
                  <c:v>2951.7725072895646</c:v>
                </c:pt>
                <c:pt idx="40">
                  <c:v>2951.4744336000858</c:v>
                </c:pt>
                <c:pt idx="41">
                  <c:v>2951.1704161136654</c:v>
                </c:pt>
                <c:pt idx="42">
                  <c:v>2950.8601615371231</c:v>
                </c:pt>
                <c:pt idx="43">
                  <c:v>2950.5433511116753</c:v>
                </c:pt>
                <c:pt idx="44">
                  <c:v>2950.2196374877744</c:v>
                </c:pt>
                <c:pt idx="45">
                  <c:v>2949.8886410912487</c:v>
                </c:pt>
                <c:pt idx="46">
                  <c:v>2949.5499458761296</c:v>
                </c:pt>
                <c:pt idx="47">
                  <c:v>2949.2030943332293</c:v>
                </c:pt>
                <c:pt idx="48">
                  <c:v>2948.8475815892543</c:v>
                </c:pt>
                <c:pt idx="49">
                  <c:v>2948.4828483862352</c:v>
                </c:pt>
                <c:pt idx="50">
                  <c:v>2948.1082726712907</c:v>
                </c:pt>
                <c:pt idx="51">
                  <c:v>2947.7231594465643</c:v>
                </c:pt>
                <c:pt idx="52">
                  <c:v>2947.326728420278</c:v>
                </c:pt>
                <c:pt idx="53">
                  <c:v>2946.9180988500493</c:v>
                </c:pt>
                <c:pt idx="54">
                  <c:v>2946.4962707606178</c:v>
                </c:pt>
                <c:pt idx="55">
                  <c:v>2946.060101422047</c:v>
                </c:pt>
                <c:pt idx="56">
                  <c:v>2945.6082755478806</c:v>
                </c:pt>
                <c:pt idx="57">
                  <c:v>2945.3710135784499</c:v>
                </c:pt>
                <c:pt idx="58">
                  <c:v>2945.1285873484439</c:v>
                </c:pt>
                <c:pt idx="59">
                  <c:v>2944.8811201579297</c:v>
                </c:pt>
                <c:pt idx="60">
                  <c:v>2944.6283294596474</c:v>
                </c:pt>
                <c:pt idx="61">
                  <c:v>2944.3699073166758</c:v>
                </c:pt>
                <c:pt idx="62">
                  <c:v>2944.1055153167654</c:v>
                </c:pt>
                <c:pt idx="63">
                  <c:v>2943.8347802230978</c:v>
                </c:pt>
                <c:pt idx="64">
                  <c:v>2943.5572887893668</c:v>
                </c:pt>
                <c:pt idx="65">
                  <c:v>2943.2725815434346</c:v>
                </c:pt>
                <c:pt idx="66">
                  <c:v>2942.9801452782094</c:v>
                </c:pt>
                <c:pt idx="67">
                  <c:v>2942.6794039066699</c:v>
                </c:pt>
                <c:pt idx="68">
                  <c:v>2942.3697072253285</c:v>
                </c:pt>
                <c:pt idx="69">
                  <c:v>2942.0503169729891</c:v>
                </c:pt>
                <c:pt idx="70">
                  <c:v>2941.7203893481742</c:v>
                </c:pt>
                <c:pt idx="71">
                  <c:v>2941.3789528259144</c:v>
                </c:pt>
                <c:pt idx="72">
                  <c:v>2941.0248796398337</c:v>
                </c:pt>
                <c:pt idx="73">
                  <c:v>2940.6568485822727</c:v>
                </c:pt>
                <c:pt idx="74">
                  <c:v>2940.273295678689</c:v>
                </c:pt>
                <c:pt idx="75">
                  <c:v>2939.8723475622605</c:v>
                </c:pt>
                <c:pt idx="76">
                  <c:v>2939.4517295626806</c:v>
                </c:pt>
                <c:pt idx="77">
                  <c:v>2939.0086357975779</c:v>
                </c:pt>
                <c:pt idx="78">
                  <c:v>2938.5395403012799</c:v>
                </c:pt>
                <c:pt idx="79">
                  <c:v>2938.0399131475237</c:v>
                </c:pt>
                <c:pt idx="80">
                  <c:v>2937.5037764795038</c:v>
                </c:pt>
                <c:pt idx="81">
                  <c:v>2936.9229757504286</c:v>
                </c:pt>
                <c:pt idx="82">
                  <c:v>2936.2859092444851</c:v>
                </c:pt>
                <c:pt idx="83">
                  <c:v>2935.9213618227145</c:v>
                </c:pt>
                <c:pt idx="84">
                  <c:v>2935.5243701197978</c:v>
                </c:pt>
                <c:pt idx="85">
                  <c:v>2935.0951027594283</c:v>
                </c:pt>
                <c:pt idx="86">
                  <c:v>2934.6249559100397</c:v>
                </c:pt>
                <c:pt idx="87">
                  <c:v>2934.1012737347578</c:v>
                </c:pt>
                <c:pt idx="88">
                  <c:v>2933.5035300448417</c:v>
                </c:pt>
                <c:pt idx="89">
                  <c:v>2932.7946010052092</c:v>
                </c:pt>
                <c:pt idx="90">
                  <c:v>2932.3196661830284</c:v>
                </c:pt>
                <c:pt idx="91">
                  <c:v>2931.7025084694096</c:v>
                </c:pt>
                <c:pt idx="92">
                  <c:v>2930.8509957565689</c:v>
                </c:pt>
                <c:pt idx="93">
                  <c:v>2929.1558080431914</c:v>
                </c:pt>
                <c:pt idx="94">
                  <c:v>2927.0684074316005</c:v>
                </c:pt>
                <c:pt idx="95">
                  <c:v>2926.6591895945198</c:v>
                </c:pt>
                <c:pt idx="96">
                  <c:v>2926.4078375118315</c:v>
                </c:pt>
                <c:pt idx="97">
                  <c:v>2925.3394759631324</c:v>
                </c:pt>
                <c:pt idx="98">
                  <c:v>2924.3367133709207</c:v>
                </c:pt>
                <c:pt idx="99">
                  <c:v>2923.5086206183601</c:v>
                </c:pt>
                <c:pt idx="100">
                  <c:v>2922.7934510061891</c:v>
                </c:pt>
                <c:pt idx="101">
                  <c:v>2922.1495700080154</c:v>
                </c:pt>
                <c:pt idx="102">
                  <c:v>2921.5559707009484</c:v>
                </c:pt>
                <c:pt idx="103">
                  <c:v>2921.0008289326192</c:v>
                </c:pt>
                <c:pt idx="104">
                  <c:v>2920.4765912067774</c:v>
                </c:pt>
                <c:pt idx="105">
                  <c:v>2919.9780118123203</c:v>
                </c:pt>
                <c:pt idx="106">
                  <c:v>2919.501243792376</c:v>
                </c:pt>
                <c:pt idx="107">
                  <c:v>2919.0433548440815</c:v>
                </c:pt>
                <c:pt idx="108">
                  <c:v>2918.6020434399898</c:v>
                </c:pt>
                <c:pt idx="109">
                  <c:v>2918.175460815346</c:v>
                </c:pt>
                <c:pt idx="110">
                  <c:v>2917.7620936173239</c:v>
                </c:pt>
                <c:pt idx="111">
                  <c:v>2917.3606834426641</c:v>
                </c:pt>
                <c:pt idx="112">
                  <c:v>2916.9701698748545</c:v>
                </c:pt>
                <c:pt idx="113">
                  <c:v>2916.5896490680007</c:v>
                </c:pt>
                <c:pt idx="114">
                  <c:v>2916.2183429450429</c:v>
                </c:pt>
                <c:pt idx="115">
                  <c:v>2915.8555758392486</c:v>
                </c:pt>
                <c:pt idx="116">
                  <c:v>2915.5007564769844</c:v>
                </c:pt>
                <c:pt idx="117">
                  <c:v>2915.1533638712085</c:v>
                </c:pt>
                <c:pt idx="118">
                  <c:v>2914.8129361294291</c:v>
                </c:pt>
                <c:pt idx="119">
                  <c:v>2914.4790614681074</c:v>
                </c:pt>
                <c:pt idx="120">
                  <c:v>2914.1513709211604</c:v>
                </c:pt>
                <c:pt idx="121">
                  <c:v>2913.8295323657921</c:v>
                </c:pt>
                <c:pt idx="122">
                  <c:v>2913.5132455844946</c:v>
                </c:pt>
                <c:pt idx="123">
                  <c:v>2913.2022381506408</c:v>
                </c:pt>
                <c:pt idx="124">
                  <c:v>2912.8962619749855</c:v>
                </c:pt>
                <c:pt idx="125">
                  <c:v>2912.5950903871985</c:v>
                </c:pt>
                <c:pt idx="126">
                  <c:v>2912.2985156540499</c:v>
                </c:pt>
                <c:pt idx="127">
                  <c:v>2912.0063468566273</c:v>
                </c:pt>
                <c:pt idx="128">
                  <c:v>2911.7184080648199</c:v>
                </c:pt>
                <c:pt idx="129">
                  <c:v>2911.4345367595238</c:v>
                </c:pt>
                <c:pt idx="130">
                  <c:v>2911.1545824625236</c:v>
                </c:pt>
                <c:pt idx="131">
                  <c:v>2910.8784055414671</c:v>
                </c:pt>
                <c:pt idx="132">
                  <c:v>2910.6058761632326</c:v>
                </c:pt>
                <c:pt idx="133">
                  <c:v>2910.3368733736975</c:v>
                </c:pt>
                <c:pt idx="134">
                  <c:v>2910.071284285666</c:v>
                </c:pt>
                <c:pt idx="135">
                  <c:v>2909.8090033597628</c:v>
                </c:pt>
                <c:pt idx="136">
                  <c:v>2909.5499317655617</c:v>
                </c:pt>
                <c:pt idx="137">
                  <c:v>2909.2939768122346</c:v>
                </c:pt>
                <c:pt idx="138">
                  <c:v>2909.0410514396631</c:v>
                </c:pt>
                <c:pt idx="139">
                  <c:v>2908.7910737623179</c:v>
                </c:pt>
                <c:pt idx="140">
                  <c:v>2908.5439666593497</c:v>
                </c:pt>
                <c:pt idx="141">
                  <c:v>2908.2996574052727</c:v>
                </c:pt>
                <c:pt idx="142">
                  <c:v>2908.0580773364209</c:v>
                </c:pt>
                <c:pt idx="143">
                  <c:v>2907.8191615490155</c:v>
                </c:pt>
                <c:pt idx="144">
                  <c:v>2907.5828486252444</c:v>
                </c:pt>
                <c:pt idx="145">
                  <c:v>2907.3490803842351</c:v>
                </c:pt>
                <c:pt idx="146">
                  <c:v>2907.1178016551953</c:v>
                </c:pt>
                <c:pt idx="147">
                  <c:v>2906.8889600703551</c:v>
                </c:pt>
                <c:pt idx="148">
                  <c:v>2906.6625058756258</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302205568"/>
        <c:axId val="302212608"/>
      </c:scatterChart>
      <c:valAx>
        <c:axId val="302205568"/>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02212608"/>
        <c:crosses val="autoZero"/>
        <c:crossBetween val="midCat"/>
      </c:valAx>
      <c:valAx>
        <c:axId val="30221260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02205568"/>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0.56328117116389831</c:v>
                </c:pt>
                <c:pt idx="1">
                  <c:v>0.60349332238437714</c:v>
                </c:pt>
                <c:pt idx="2">
                  <c:v>0.64430595197524398</c:v>
                </c:pt>
                <c:pt idx="3">
                  <c:v>0.68573516063059736</c:v>
                </c:pt>
                <c:pt idx="4">
                  <c:v>0.72779789729267019</c:v>
                </c:pt>
                <c:pt idx="5">
                  <c:v>0.77051228502860902</c:v>
                </c:pt>
                <c:pt idx="6">
                  <c:v>0.81389772625090007</c:v>
                </c:pt>
                <c:pt idx="7">
                  <c:v>0.85797501902161422</c:v>
                </c:pt>
                <c:pt idx="8">
                  <c:v>0.90276648596588571</c:v>
                </c:pt>
                <c:pt idx="9">
                  <c:v>0.94829611760800092</c:v>
                </c:pt>
                <c:pt idx="10">
                  <c:v>0.99458973225288383</c:v>
                </c:pt>
                <c:pt idx="11">
                  <c:v>1.041675154907737</c:v>
                </c:pt>
                <c:pt idx="12">
                  <c:v>1.0895824181879914</c:v>
                </c:pt>
                <c:pt idx="13">
                  <c:v>1.1383439886971838</c:v>
                </c:pt>
                <c:pt idx="14">
                  <c:v>1.1879950230357226</c:v>
                </c:pt>
                <c:pt idx="15">
                  <c:v>1.225978361444789</c:v>
                </c:pt>
                <c:pt idx="16">
                  <c:v>1.2645061104176141</c:v>
                </c:pt>
                <c:pt idx="17">
                  <c:v>1.3035964797195052</c:v>
                </c:pt>
                <c:pt idx="18">
                  <c:v>1.3432694645794108</c:v>
                </c:pt>
                <c:pt idx="19">
                  <c:v>1.3835464328828861</c:v>
                </c:pt>
                <c:pt idx="20">
                  <c:v>1.424450250573974</c:v>
                </c:pt>
                <c:pt idx="21">
                  <c:v>1.4660054216832625</c:v>
                </c:pt>
                <c:pt idx="22">
                  <c:v>1.5082382454556276</c:v>
                </c:pt>
                <c:pt idx="23">
                  <c:v>1.5511769932051385</c:v>
                </c:pt>
                <c:pt idx="24">
                  <c:v>1.5948521080131486</c:v>
                </c:pt>
                <c:pt idx="25">
                  <c:v>1.6392964309818305</c:v>
                </c:pt>
                <c:pt idx="26">
                  <c:v>1.6845454584867428</c:v>
                </c:pt>
                <c:pt idx="27">
                  <c:v>1.7306376357745881</c:v>
                </c:pt>
                <c:pt idx="28">
                  <c:v>1.7776146933725481</c:v>
                </c:pt>
                <c:pt idx="29">
                  <c:v>1.8255220341750635</c:v>
                </c:pt>
                <c:pt idx="30">
                  <c:v>1.8744091808340886</c:v>
                </c:pt>
                <c:pt idx="31">
                  <c:v>1.9243302953082646</c:v>
                </c:pt>
                <c:pt idx="32">
                  <c:v>1.975344785272247</c:v>
                </c:pt>
                <c:pt idx="33">
                  <c:v>2.0102370745723119</c:v>
                </c:pt>
                <c:pt idx="34">
                  <c:v>2.0456805140978522</c:v>
                </c:pt>
                <c:pt idx="35">
                  <c:v>2.0816931970192973</c:v>
                </c:pt>
                <c:pt idx="36">
                  <c:v>2.1183000203330073</c:v>
                </c:pt>
                <c:pt idx="37">
                  <c:v>2.155527733072987</c:v>
                </c:pt>
                <c:pt idx="38">
                  <c:v>2.1934051379685977</c:v>
                </c:pt>
                <c:pt idx="39">
                  <c:v>2.2319633133140675</c:v>
                </c:pt>
                <c:pt idx="40">
                  <c:v>2.2712358664880687</c:v>
                </c:pt>
                <c:pt idx="41">
                  <c:v>2.3112592247882069</c:v>
                </c:pt>
                <c:pt idx="42">
                  <c:v>2.3520729704942123</c:v>
                </c:pt>
                <c:pt idx="43">
                  <c:v>2.393720228635567</c:v>
                </c:pt>
                <c:pt idx="44">
                  <c:v>2.4362481179221218</c:v>
                </c:pt>
                <c:pt idx="45">
                  <c:v>2.4797082778327404</c:v>
                </c:pt>
                <c:pt idx="46">
                  <c:v>2.5241574881291173</c:v>
                </c:pt>
                <c:pt idx="47">
                  <c:v>2.5696584013201429</c:v>
                </c:pt>
                <c:pt idx="48">
                  <c:v>2.6162804141970257</c:v>
                </c:pt>
                <c:pt idx="49">
                  <c:v>2.6641007119854239</c:v>
                </c:pt>
                <c:pt idx="50">
                  <c:v>2.713205528627217</c:v>
                </c:pt>
                <c:pt idx="51">
                  <c:v>2.7636916802395342</c:v>
                </c:pt>
                <c:pt idx="52">
                  <c:v>2.8156684474196472</c:v>
                </c:pt>
                <c:pt idx="53">
                  <c:v>2.8692599080445689</c:v>
                </c:pt>
                <c:pt idx="54">
                  <c:v>2.9246078590224567</c:v>
                </c:pt>
                <c:pt idx="55">
                  <c:v>2.9818755184879819</c:v>
                </c:pt>
                <c:pt idx="56">
                  <c:v>3.0119258301154392</c:v>
                </c:pt>
                <c:pt idx="57">
                  <c:v>3.0426122315250481</c:v>
                </c:pt>
                <c:pt idx="58">
                  <c:v>3.0739184692440338</c:v>
                </c:pt>
                <c:pt idx="59">
                  <c:v>3.1058796355165947</c:v>
                </c:pt>
                <c:pt idx="60">
                  <c:v>3.1385339748217764</c:v>
                </c:pt>
                <c:pt idx="61">
                  <c:v>3.1719235194528079</c:v>
                </c:pt>
                <c:pt idx="62">
                  <c:v>3.2060946304174358</c:v>
                </c:pt>
                <c:pt idx="63">
                  <c:v>3.2410986423187818</c:v>
                </c:pt>
                <c:pt idx="64">
                  <c:v>3.2769926365645783</c:v>
                </c:pt>
                <c:pt idx="65">
                  <c:v>3.3138403754288164</c:v>
                </c:pt>
                <c:pt idx="66">
                  <c:v>3.3517134396608803</c:v>
                </c:pt>
                <c:pt idx="67">
                  <c:v>3.3906926263570996</c:v>
                </c:pt>
                <c:pt idx="68">
                  <c:v>3.4308696834051244</c:v>
                </c:pt>
                <c:pt idx="69">
                  <c:v>3.4723494846289102</c:v>
                </c:pt>
                <c:pt idx="70">
                  <c:v>3.5152527899288351</c:v>
                </c:pt>
                <c:pt idx="71">
                  <c:v>3.559719793809391</c:v>
                </c:pt>
                <c:pt idx="72">
                  <c:v>3.6059147544673165</c:v>
                </c:pt>
                <c:pt idx="73">
                  <c:v>3.6540321321135498</c:v>
                </c:pt>
                <c:pt idx="74">
                  <c:v>3.7043048806077343</c:v>
                </c:pt>
                <c:pt idx="75">
                  <c:v>3.7570158865519669</c:v>
                </c:pt>
                <c:pt idx="76">
                  <c:v>3.8125141383018861</c:v>
                </c:pt>
                <c:pt idx="77">
                  <c:v>3.8712382349339625</c:v>
                </c:pt>
                <c:pt idx="78">
                  <c:v>3.9337517224612641</c:v>
                </c:pt>
                <c:pt idx="79">
                  <c:v>4.0007983606066366</c:v>
                </c:pt>
                <c:pt idx="80">
                  <c:v>4.0733928453565493</c:v>
                </c:pt>
                <c:pt idx="81">
                  <c:v>4.1529789768774386</c:v>
                </c:pt>
                <c:pt idx="82">
                  <c:v>4.1985055039045687</c:v>
                </c:pt>
                <c:pt idx="83">
                  <c:v>4.2480707141360359</c:v>
                </c:pt>
                <c:pt idx="84">
                  <c:v>4.3016514563971322</c:v>
                </c:pt>
                <c:pt idx="85">
                  <c:v>4.3603192864898954</c:v>
                </c:pt>
                <c:pt idx="86">
                  <c:v>4.4256504249484783</c:v>
                </c:pt>
                <c:pt idx="87">
                  <c:v>4.5002014593002411</c:v>
                </c:pt>
                <c:pt idx="88">
                  <c:v>4.5885965157891686</c:v>
                </c:pt>
                <c:pt idx="89">
                  <c:v>4.6478052295513992</c:v>
                </c:pt>
                <c:pt idx="90">
                  <c:v>4.7247337646251992</c:v>
                </c:pt>
                <c:pt idx="91">
                  <c:v>4.8308598650940944</c:v>
                </c:pt>
                <c:pt idx="92">
                  <c:v>5.0421059738313136</c:v>
                </c:pt>
                <c:pt idx="93">
                  <c:v>5.3021917856538376</c:v>
                </c:pt>
                <c:pt idx="94">
                  <c:v>5.3531816765655869</c:v>
                </c:pt>
                <c:pt idx="95">
                  <c:v>5.3845042191043833</c:v>
                </c:pt>
                <c:pt idx="96">
                  <c:v>5.5176895187651018</c:v>
                </c:pt>
                <c:pt idx="97">
                  <c:v>5.6427558237945368</c:v>
                </c:pt>
                <c:pt idx="98">
                  <c:v>5.7460858048092742</c:v>
                </c:pt>
                <c:pt idx="99">
                  <c:v>5.8353675387999786</c:v>
                </c:pt>
                <c:pt idx="100">
                  <c:v>5.9157879711782435</c:v>
                </c:pt>
                <c:pt idx="101">
                  <c:v>5.9899638077901454</c:v>
                </c:pt>
                <c:pt idx="102">
                  <c:v>6.0593674551043897</c:v>
                </c:pt>
                <c:pt idx="103">
                  <c:v>6.1249392450094184</c:v>
                </c:pt>
                <c:pt idx="104">
                  <c:v>6.1873320535662391</c:v>
                </c:pt>
                <c:pt idx="105">
                  <c:v>6.2470245634187931</c:v>
                </c:pt>
                <c:pt idx="106">
                  <c:v>6.3043815699465577</c:v>
                </c:pt>
                <c:pt idx="107">
                  <c:v>6.359689339694552</c:v>
                </c:pt>
                <c:pt idx="108">
                  <c:v>6.4131777798034646</c:v>
                </c:pt>
                <c:pt idx="109">
                  <c:v>6.4650350509648229</c:v>
                </c:pt>
                <c:pt idx="110">
                  <c:v>6.5154175857940517</c:v>
                </c:pt>
                <c:pt idx="111">
                  <c:v>6.5644571805383301</c:v>
                </c:pt>
                <c:pt idx="112">
                  <c:v>6.6122661507551301</c:v>
                </c:pt>
                <c:pt idx="113">
                  <c:v>6.6589411653001731</c:v>
                </c:pt>
                <c:pt idx="114">
                  <c:v>6.7045661535606378</c:v>
                </c:pt>
                <c:pt idx="115">
                  <c:v>6.7492145477038816</c:v>
                </c:pt>
                <c:pt idx="116">
                  <c:v>6.7929510380820126</c:v>
                </c:pt>
                <c:pt idx="117">
                  <c:v>6.8358329658428669</c:v>
                </c:pt>
                <c:pt idx="118">
                  <c:v>6.8779114409021203</c:v>
                </c:pt>
                <c:pt idx="119">
                  <c:v>6.9192322490631915</c:v>
                </c:pt>
                <c:pt idx="120">
                  <c:v>6.9598365951910264</c:v>
                </c:pt>
                <c:pt idx="121">
                  <c:v>6.9997617174389264</c:v>
                </c:pt>
                <c:pt idx="122">
                  <c:v>7.0390413989902418</c:v>
                </c:pt>
                <c:pt idx="123">
                  <c:v>7.0777063975641425</c:v>
                </c:pt>
                <c:pt idx="124">
                  <c:v>7.1157848083520383</c:v>
                </c:pt>
                <c:pt idx="125">
                  <c:v>7.1533023726291232</c:v>
                </c:pt>
                <c:pt idx="126">
                  <c:v>7.1902827417004653</c:v>
                </c:pt>
                <c:pt idx="127">
                  <c:v>7.2267477038679973</c:v>
                </c:pt>
                <c:pt idx="128">
                  <c:v>7.2627173805836662</c:v>
                </c:pt>
                <c:pt idx="129">
                  <c:v>7.2982103967713199</c:v>
                </c:pt>
                <c:pt idx="130">
                  <c:v>7.3332440293718504</c:v>
                </c:pt>
                <c:pt idx="131">
                  <c:v>7.3678343374327371</c:v>
                </c:pt>
                <c:pt idx="132">
                  <c:v>7.4019962764789797</c:v>
                </c:pt>
                <c:pt idx="133">
                  <c:v>7.4357437994338778</c:v>
                </c:pt>
                <c:pt idx="134">
                  <c:v>7.4690899459802136</c:v>
                </c:pt>
                <c:pt idx="135">
                  <c:v>7.5020469219452046</c:v>
                </c:pt>
                <c:pt idx="136">
                  <c:v>7.5346261700419639</c:v>
                </c:pt>
                <c:pt idx="137">
                  <c:v>7.5668384330942207</c:v>
                </c:pt>
                <c:pt idx="138">
                  <c:v>7.5986938107009934</c:v>
                </c:pt>
                <c:pt idx="139">
                  <c:v>7.6302018101571241</c:v>
                </c:pt>
                <c:pt idx="140">
                  <c:v>7.6613713923277569</c:v>
                </c:pt>
                <c:pt idx="141">
                  <c:v>7.6922110130767791</c:v>
                </c:pt>
                <c:pt idx="142">
                  <c:v>7.7227286607663519</c:v>
                </c:pt>
                <c:pt idx="143">
                  <c:v>7.7529318902749571</c:v>
                </c:pt>
                <c:pt idx="144">
                  <c:v>7.7828278539222717</c:v>
                </c:pt>
                <c:pt idx="145">
                  <c:v>7.812423329638885</c:v>
                </c:pt>
                <c:pt idx="146">
                  <c:v>7.8417247466759541</c:v>
                </c:pt>
                <c:pt idx="147">
                  <c:v>7.8707382091132709</c:v>
                </c:pt>
                <c:pt idx="148">
                  <c:v>7.8994695173925207</c:v>
                </c:pt>
                <c:pt idx="149">
                  <c:v>7.9279241880755</c:v>
                </c:pt>
                <c:pt idx="150">
                  <c:v>7.9561074720034171</c:v>
                </c:pt>
                <c:pt idx="151">
                  <c:v>7.9840243710131977</c:v>
                </c:pt>
                <c:pt idx="152">
                  <c:v>8.0116796533489723</c:v>
                </c:pt>
                <c:pt idx="153">
                  <c:v>8.0390778678914909</c:v>
                </c:pt>
                <c:pt idx="154">
                  <c:v>8.066223357314783</c:v>
                </c:pt>
                <c:pt idx="155">
                  <c:v>8.0931202702676828</c:v>
                </c:pt>
                <c:pt idx="156">
                  <c:v>8.1197725726673564</c:v>
                </c:pt>
                <c:pt idx="157">
                  <c:v>8.1461840581830014</c:v>
                </c:pt>
                <c:pt idx="158">
                  <c:v>8.1723583579798067</c:v>
                </c:pt>
                <c:pt idx="159">
                  <c:v>8.1982989497862064</c:v>
                </c:pt>
                <c:pt idx="160">
                  <c:v>8.2240091663412098</c:v>
                </c:pt>
                <c:pt idx="161">
                  <c:v>8.249492203273018</c:v>
                </c:pt>
                <c:pt idx="162">
                  <c:v>8.2747511264551648</c:v>
                </c:pt>
                <c:pt idx="163">
                  <c:v>8.2997888788820866</c:v>
                </c:pt>
                <c:pt idx="164">
                  <c:v>8.3246082871021105</c:v>
                </c:pt>
                <c:pt idx="165">
                  <c:v>8.3492120672422008</c:v>
                </c:pt>
                <c:pt idx="166">
                  <c:v>8.3736028306559511</c:v>
                </c:pt>
                <c:pt idx="167">
                  <c:v>8.3977830892231449</c:v>
                </c:pt>
                <c:pt idx="168">
                  <c:v>8.4217552603270356</c:v>
                </c:pt>
                <c:pt idx="169">
                  <c:v>8.4455216715329353</c:v>
                </c:pt>
                <c:pt idx="170">
                  <c:v>8.4690845649898847</c:v>
                </c:pt>
                <c:pt idx="171">
                  <c:v>8.4924461015751902</c:v>
                </c:pt>
                <c:pt idx="172">
                  <c:v>8.5156083647999523</c:v>
                </c:pt>
                <c:pt idx="173">
                  <c:v>8.5385733644923949</c:v>
                </c:pt>
                <c:pt idx="174">
                  <c:v>8.5613430402741049</c:v>
                </c:pt>
                <c:pt idx="175">
                  <c:v>8.5839192648434199</c:v>
                </c:pt>
                <c:pt idx="176">
                  <c:v>8.6063038470788076</c:v>
                </c:pt>
                <c:pt idx="177">
                  <c:v>8.6284985349741863</c:v>
                </c:pt>
                <c:pt idx="178">
                  <c:v>8.650505018417201</c:v>
                </c:pt>
                <c:pt idx="179">
                  <c:v>8.6723249318205937</c:v>
                </c:pt>
                <c:pt idx="180">
                  <c:v>8.6939598566160505</c:v>
                </c:pt>
                <c:pt idx="181">
                  <c:v>8.7154113236191808</c:v>
                </c:pt>
                <c:pt idx="182">
                  <c:v>8.7366808152737239</c:v>
                </c:pt>
                <c:pt idx="183">
                  <c:v>8.7577697677823068</c:v>
                </c:pt>
                <c:pt idx="184">
                  <c:v>8.7786795731308125</c:v>
                </c:pt>
                <c:pt idx="185">
                  <c:v>8.7994115810126043</c:v>
                </c:pt>
                <c:pt idx="186">
                  <c:v>8.8199671006586904</c:v>
                </c:pt>
                <c:pt idx="187">
                  <c:v>8.8403474025792601</c:v>
                </c:pt>
                <c:pt idx="188">
                  <c:v>8.8605537202218105</c:v>
                </c:pt>
                <c:pt idx="189">
                  <c:v>8.8805872515506366</c:v>
                </c:pt>
                <c:pt idx="190">
                  <c:v>8.9004491605521334</c:v>
                </c:pt>
                <c:pt idx="191">
                  <c:v>8.9201405786700985</c:v>
                </c:pt>
                <c:pt idx="192">
                  <c:v>8.9396626061749309</c:v>
                </c:pt>
                <c:pt idx="193">
                  <c:v>8.9590163134703413</c:v>
                </c:pt>
                <c:pt idx="194">
                  <c:v>8.9782027423409883</c:v>
                </c:pt>
                <c:pt idx="195">
                  <c:v>8.9972229071442058</c:v>
                </c:pt>
                <c:pt idx="196">
                  <c:v>9.0160777959487941</c:v>
                </c:pt>
                <c:pt idx="197">
                  <c:v>9.0347683716236684</c:v>
                </c:pt>
                <c:pt idx="198">
                  <c:v>9.0532955728789695</c:v>
                </c:pt>
                <c:pt idx="199">
                  <c:v>9.0716603152620916</c:v>
                </c:pt>
                <c:pt idx="200">
                  <c:v>9.0898634921109061</c:v>
                </c:pt>
                <c:pt idx="201">
                  <c:v>9.1079059754663749</c:v>
                </c:pt>
                <c:pt idx="202">
                  <c:v>9.1257886169465383</c:v>
                </c:pt>
                <c:pt idx="203">
                  <c:v>9.1435122485838072</c:v>
                </c:pt>
                <c:pt idx="204">
                  <c:v>9.1610776836273438</c:v>
                </c:pt>
                <c:pt idx="205">
                  <c:v>9.1784857173122294</c:v>
                </c:pt>
                <c:pt idx="206">
                  <c:v>9.1957371275969919</c:v>
                </c:pt>
                <c:pt idx="207">
                  <c:v>9.2128326758710042</c:v>
                </c:pt>
                <c:pt idx="208">
                  <c:v>9.2297731076331537</c:v>
                </c:pt>
                <c:pt idx="209">
                  <c:v>9.2465591531431137</c:v>
                </c:pt>
                <c:pt idx="210">
                  <c:v>9.2631915280464838</c:v>
                </c:pt>
                <c:pt idx="211">
                  <c:v>9.2796709339749803</c:v>
                </c:pt>
                <c:pt idx="212">
                  <c:v>9.2959980591227929</c:v>
                </c:pt>
                <c:pt idx="213">
                  <c:v>9.3121735788001594</c:v>
                </c:pt>
                <c:pt idx="214">
                  <c:v>9.3281981559651932</c:v>
                </c:pt>
                <c:pt idx="215">
                  <c:v>9.3440724417348626</c:v>
                </c:pt>
                <c:pt idx="216">
                  <c:v>9.3597970758760489</c:v>
                </c:pt>
                <c:pt idx="217">
                  <c:v>9.3753726872775474</c:v>
                </c:pt>
                <c:pt idx="218">
                  <c:v>9.390799894403747</c:v>
                </c:pt>
                <c:pt idx="219">
                  <c:v>9.4060793057308452</c:v>
                </c:pt>
                <c:pt idx="220">
                  <c:v>9.4212115201662474</c:v>
                </c:pt>
                <c:pt idx="221">
                  <c:v>9.4361971274518606</c:v>
                </c:pt>
                <c:pt idx="222">
                  <c:v>9.451036708551932</c:v>
                </c:pt>
                <c:pt idx="223">
                  <c:v>9.465730836026049</c:v>
                </c:pt>
                <c:pt idx="224">
                  <c:v>9.4802800743878866</c:v>
                </c:pt>
                <c:pt idx="225">
                  <c:v>9.494684980450268</c:v>
                </c:pt>
                <c:pt idx="226">
                  <c:v>9.5089461036570277</c:v>
                </c:pt>
                <c:pt idx="227">
                  <c:v>9.5230639864022315</c:v>
                </c:pt>
                <c:pt idx="228">
                  <c:v>9.5370391643372034</c:v>
                </c:pt>
                <c:pt idx="229">
                  <c:v>9.5508721666658047</c:v>
                </c:pt>
                <c:pt idx="230">
                  <c:v>9.5645635164284322</c:v>
                </c:pt>
                <c:pt idx="231">
                  <c:v>9.5781137307751099</c:v>
                </c:pt>
                <c:pt idx="232">
                  <c:v>9.5915233212280739</c:v>
                </c:pt>
                <c:pt idx="233">
                  <c:v>9.6047927939342532</c:v>
                </c:pt>
                <c:pt idx="234">
                  <c:v>9.6179226499079569</c:v>
                </c:pt>
                <c:pt idx="235">
                  <c:v>9.630913385264142</c:v>
                </c:pt>
                <c:pt idx="236">
                  <c:v>9.6437654914425543</c:v>
                </c:pt>
                <c:pt idx="237">
                  <c:v>9.6564794554230851</c:v>
                </c:pt>
                <c:pt idx="238">
                  <c:v>9.6690557599326024</c:v>
                </c:pt>
                <c:pt idx="239">
                  <c:v>9.6814948836435413</c:v>
                </c:pt>
                <c:pt idx="240">
                  <c:v>9.69379730136456</c:v>
                </c:pt>
                <c:pt idx="241">
                  <c:v>9.7059634842234406</c:v>
                </c:pt>
                <c:pt idx="242">
                  <c:v>9.7179938998425524</c:v>
                </c:pt>
                <c:pt idx="243">
                  <c:v>9.7298890125070567</c:v>
                </c:pt>
                <c:pt idx="244">
                  <c:v>9.7416492833261028</c:v>
                </c:pt>
                <c:pt idx="245">
                  <c:v>9.7532751703872052</c:v>
                </c:pt>
                <c:pt idx="246">
                  <c:v>9.7647671289040154</c:v>
                </c:pt>
                <c:pt idx="247">
                  <c:v>9.776125611357676</c:v>
                </c:pt>
                <c:pt idx="248">
                  <c:v>9.7873510676319331</c:v>
                </c:pt>
                <c:pt idx="249">
                  <c:v>9.7984439451421839</c:v>
                </c:pt>
                <c:pt idx="250">
                  <c:v>9.8094046889586366</c:v>
                </c:pt>
                <c:pt idx="251">
                  <c:v>9.8202337419237224</c:v>
                </c:pt>
                <c:pt idx="252">
                  <c:v>9.8309315447639101</c:v>
                </c:pt>
                <c:pt idx="253">
                  <c:v>9.8414985361960845</c:v>
                </c:pt>
                <c:pt idx="254">
                  <c:v>9.851935153028613</c:v>
                </c:pt>
                <c:pt idx="255">
                  <c:v>9.8622418302572239</c:v>
                </c:pt>
                <c:pt idx="256">
                  <c:v>9.8724190011558317</c:v>
                </c:pt>
                <c:pt idx="257">
                  <c:v>9.8824670973624116</c:v>
                </c:pt>
                <c:pt idx="258">
                  <c:v>9.8923865489600527</c:v>
                </c:pt>
                <c:pt idx="259">
                  <c:v>9.9021777845532792</c:v>
                </c:pt>
                <c:pt idx="260">
                  <c:v>9.9118412313397481</c:v>
                </c:pt>
                <c:pt idx="261">
                  <c:v>9.9213773151774163</c:v>
                </c:pt>
                <c:pt idx="262">
                  <c:v>9.9307864606472602</c:v>
                </c:pt>
                <c:pt idx="263">
                  <c:v>9.9400690911116332</c:v>
                </c:pt>
                <c:pt idx="264">
                  <c:v>9.9492256287683567</c:v>
                </c:pt>
                <c:pt idx="265">
                  <c:v>9.9582564947005885</c:v>
                </c:pt>
                <c:pt idx="266">
                  <c:v>9.967162108922567</c:v>
                </c:pt>
                <c:pt idx="267">
                  <c:v>9.9759428904212708</c:v>
                </c:pt>
                <c:pt idx="268">
                  <c:v>9.9845992571940823</c:v>
                </c:pt>
                <c:pt idx="269">
                  <c:v>9.9931316262824748</c:v>
                </c:pt>
                <c:pt idx="270">
                  <c:v>10.001540413801813</c:v>
                </c:pt>
                <c:pt idx="271">
                  <c:v>10.009826034967279</c:v>
                </c:pt>
                <c:pt idx="272">
                  <c:v>10.017988904116002</c:v>
                </c:pt>
                <c:pt idx="273">
                  <c:v>10.026029434725395</c:v>
                </c:pt>
                <c:pt idx="274">
                  <c:v>10.033948039427742</c:v>
                </c:pt>
                <c:pt idx="275">
                  <c:v>10.041745130021095</c:v>
                </c:pt>
                <c:pt idx="276">
                  <c:v>10.049421117476465</c:v>
                </c:pt>
                <c:pt idx="277">
                  <c:v>10.056976411941349</c:v>
                </c:pt>
                <c:pt idx="278">
                  <c:v>10.064411422739614</c:v>
                </c:pt>
                <c:pt idx="279">
                  <c:v>10.071726558367731</c:v>
                </c:pt>
                <c:pt idx="280">
                  <c:v>10.078922226487396</c:v>
                </c:pt>
                <c:pt idx="281">
                  <c:v>10.08599883391452</c:v>
                </c:pt>
                <c:pt idx="282">
                  <c:v>10.092956786604587</c:v>
                </c:pt>
                <c:pt idx="283">
                  <c:v>10.099796489634395</c:v>
                </c:pt>
                <c:pt idx="284">
                  <c:v>10.106518347180145</c:v>
                </c:pt>
                <c:pt idx="285">
                  <c:v>10.113122762491885</c:v>
                </c:pt>
                <c:pt idx="286">
                  <c:v>10.119610137864282</c:v>
                </c:pt>
                <c:pt idx="287">
                  <c:v>10.125980874603684</c:v>
                </c:pt>
                <c:pt idx="288">
                  <c:v>10.132235372991474</c:v>
                </c:pt>
                <c:pt idx="289">
                  <c:v>10.138374032243656</c:v>
                </c:pt>
                <c:pt idx="290">
                  <c:v>10.144397250466634</c:v>
                </c:pt>
                <c:pt idx="291">
                  <c:v>10.150305424609151</c:v>
                </c:pt>
                <c:pt idx="292">
                  <c:v>10.156098950410339</c:v>
                </c:pt>
                <c:pt idx="293">
                  <c:v>10.161778222343797</c:v>
                </c:pt>
                <c:pt idx="294">
                  <c:v>10.167343633557667</c:v>
                </c:pt>
                <c:pt idx="295">
                  <c:v>10.172795575810619</c:v>
                </c:pt>
                <c:pt idx="296">
                  <c:v>10.178134439403657</c:v>
                </c:pt>
                <c:pt idx="297">
                  <c:v>10.183360613107691</c:v>
                </c:pt>
                <c:pt idx="298">
                  <c:v>10.188474484086765</c:v>
                </c:pt>
                <c:pt idx="299">
                  <c:v>10.193476437816834</c:v>
                </c:pt>
                <c:pt idx="300">
                  <c:v>10.198366858000002</c:v>
                </c:pt>
                <c:pt idx="301">
                  <c:v>10.203146126474088</c:v>
                </c:pt>
                <c:pt idx="302">
                  <c:v>10.207814623117406</c:v>
                </c:pt>
                <c:pt idx="303">
                  <c:v>10.212372725748596</c:v>
                </c:pt>
                <c:pt idx="304">
                  <c:v>10.216820810021412</c:v>
                </c:pt>
                <c:pt idx="305">
                  <c:v>10.221159249314255</c:v>
                </c:pt>
                <c:pt idx="306">
                  <c:v>10.225388414614311</c:v>
                </c:pt>
                <c:pt idx="307">
                  <c:v>10.22950867439611</c:v>
                </c:pt>
                <c:pt idx="308">
                  <c:v>10.233520394494304</c:v>
                </c:pt>
                <c:pt idx="309">
                  <c:v>10.237423937970471</c:v>
                </c:pt>
                <c:pt idx="310">
                  <c:v>10.241219664973707</c:v>
                </c:pt>
                <c:pt idx="311">
                  <c:v>10.244907932594771</c:v>
                </c:pt>
                <c:pt idx="312">
                  <c:v>10.248489094713539</c:v>
                </c:pt>
                <c:pt idx="313">
                  <c:v>10.251963501839485</c:v>
                </c:pt>
                <c:pt idx="314">
                  <c:v>10.255331500944891</c:v>
                </c:pt>
                <c:pt idx="315">
                  <c:v>10.258593435290491</c:v>
                </c:pt>
                <c:pt idx="316">
                  <c:v>10.261749644243206</c:v>
                </c:pt>
                <c:pt idx="317">
                  <c:v>10.264800463085612</c:v>
                </c:pt>
                <c:pt idx="318">
                  <c:v>10.267746222816756</c:v>
                </c:pt>
                <c:pt idx="319">
                  <c:v>10.270587249943924</c:v>
                </c:pt>
                <c:pt idx="320">
                  <c:v>10.273323866264915</c:v>
                </c:pt>
                <c:pt idx="321">
                  <c:v>10.275956388640346</c:v>
                </c:pt>
                <c:pt idx="322">
                  <c:v>10.278485128755502</c:v>
                </c:pt>
                <c:pt idx="323">
                  <c:v>10.280910392871187</c:v>
                </c:pt>
                <c:pt idx="324">
                  <c:v>10.283232481562999</c:v>
                </c:pt>
                <c:pt idx="325">
                  <c:v>10.285451689448411</c:v>
                </c:pt>
                <c:pt idx="326">
                  <c:v>10.287568304901001</c:v>
                </c:pt>
                <c:pt idx="327">
                  <c:v>10.28958260975112</c:v>
                </c:pt>
                <c:pt idx="328">
                  <c:v>10.291494878972236</c:v>
                </c:pt>
                <c:pt idx="329">
                  <c:v>10.29330538035213</c:v>
                </c:pt>
                <c:pt idx="330">
                  <c:v>10.295014374148078</c:v>
                </c:pt>
                <c:pt idx="331">
                  <c:v>10.296622112725048</c:v>
                </c:pt>
                <c:pt idx="332">
                  <c:v>10.298128840175929</c:v>
                </c:pt>
                <c:pt idx="333">
                  <c:v>10.299534791922664</c:v>
                </c:pt>
                <c:pt idx="334">
                  <c:v>10.300840194297121</c:v>
                </c:pt>
                <c:pt idx="335">
                  <c:v>10.30204526410043</c:v>
                </c:pt>
                <c:pt idx="336">
                  <c:v>10.303150208139394</c:v>
                </c:pt>
                <c:pt idx="337">
                  <c:v>10.304155222738524</c:v>
                </c:pt>
                <c:pt idx="338">
                  <c:v>10.305060493226051</c:v>
                </c:pt>
                <c:pt idx="339">
                  <c:v>10.305866193392214</c:v>
                </c:pt>
                <c:pt idx="340">
                  <c:v>10.306572484917929</c:v>
                </c:pt>
                <c:pt idx="341">
                  <c:v>10.307179516771802</c:v>
                </c:pt>
                <c:pt idx="342">
                  <c:v>10.307687424573286</c:v>
                </c:pt>
                <c:pt idx="343">
                  <c:v>10.308096329919584</c:v>
                </c:pt>
                <c:pt idx="344">
                  <c:v>10.308406339673677</c:v>
                </c:pt>
                <c:pt idx="345">
                  <c:v>10.308617545210671</c:v>
                </c:pt>
                <c:pt idx="346">
                  <c:v>10.30873002161935</c:v>
                </c:pt>
                <c:pt idx="347">
                  <c:v>10.308743826855592</c:v>
                </c:pt>
                <c:pt idx="348">
                  <c:v>10.308757920255953</c:v>
                </c:pt>
                <c:pt idx="349">
                  <c:v>10.308772312524267</c:v>
                </c:pt>
                <c:pt idx="350">
                  <c:v>10.308787014975803</c:v>
                </c:pt>
                <c:pt idx="351">
                  <c:v>10.308802039585094</c:v>
                </c:pt>
                <c:pt idx="352">
                  <c:v>10.308817399038553</c:v>
                </c:pt>
                <c:pt idx="353">
                  <c:v>10.308833106792436</c:v>
                </c:pt>
                <c:pt idx="354">
                  <c:v>10.30884917713686</c:v>
                </c:pt>
                <c:pt idx="355">
                  <c:v>10.308865625266614</c:v>
                </c:pt>
                <c:pt idx="356">
                  <c:v>10.308882467359677</c:v>
                </c:pt>
                <c:pt idx="357">
                  <c:v>10.308899720664446</c:v>
                </c:pt>
                <c:pt idx="358">
                  <c:v>10.308917403596885</c:v>
                </c:pt>
                <c:pt idx="359">
                  <c:v>10.308935535848962</c:v>
                </c:pt>
                <c:pt idx="360">
                  <c:v>10.308954138509991</c:v>
                </c:pt>
                <c:pt idx="361">
                  <c:v>10.308973234202782</c:v>
                </c:pt>
                <c:pt idx="362">
                  <c:v>10.308992847236786</c:v>
                </c:pt>
                <c:pt idx="363">
                  <c:v>10.309013003780898</c:v>
                </c:pt>
                <c:pt idx="364">
                  <c:v>10.309033732058975</c:v>
                </c:pt>
                <c:pt idx="365">
                  <c:v>10.309055062571792</c:v>
                </c:pt>
                <c:pt idx="366">
                  <c:v>10.309077028349813</c:v>
                </c:pt>
                <c:pt idx="367">
                  <c:v>10.309099665242075</c:v>
                </c:pt>
                <c:pt idx="368">
                  <c:v>10.309123012247563</c:v>
                </c:pt>
                <c:pt idx="369">
                  <c:v>10.309147111896793</c:v>
                </c:pt>
                <c:pt idx="370">
                  <c:v>10.309172010693024</c:v>
                </c:pt>
                <c:pt idx="371">
                  <c:v>10.309197759624634</c:v>
                </c:pt>
                <c:pt idx="372">
                  <c:v>10.309224414762918</c:v>
                </c:pt>
                <c:pt idx="373">
                  <c:v>10.309252037962949</c:v>
                </c:pt>
                <c:pt idx="374">
                  <c:v>10.309280697689633</c:v>
                </c:pt>
                <c:pt idx="375">
                  <c:v>10.309310469996751</c:v>
                </c:pt>
                <c:pt idx="376">
                  <c:v>10.309341439694315</c:v>
                </c:pt>
                <c:pt idx="377">
                  <c:v>10.309373701749449</c:v>
                </c:pt>
                <c:pt idx="378">
                  <c:v>10.309407362979179</c:v>
                </c:pt>
                <c:pt idx="379">
                  <c:v>10.309442544111313</c:v>
                </c:pt>
                <c:pt idx="380">
                  <c:v>10.309479382313809</c:v>
                </c:pt>
                <c:pt idx="381">
                  <c:v>10.309518034326542</c:v>
                </c:pt>
                <c:pt idx="382">
                  <c:v>10.309558680376236</c:v>
                </c:pt>
                <c:pt idx="383">
                  <c:v>10.309601529121927</c:v>
                </c:pt>
                <c:pt idx="384">
                  <c:v>10.309646823974616</c:v>
                </c:pt>
                <c:pt idx="385">
                  <c:v>10.309694851276237</c:v>
                </c:pt>
                <c:pt idx="386">
                  <c:v>10.309745951035469</c:v>
                </c:pt>
                <c:pt idx="387">
                  <c:v>10.309800531243443</c:v>
                </c:pt>
                <c:pt idx="388">
                  <c:v>10.309859087304245</c:v>
                </c:pt>
                <c:pt idx="389">
                  <c:v>10.309922228941788</c:v>
                </c:pt>
                <c:pt idx="390">
                  <c:v>10.309990718322924</c:v>
                </c:pt>
                <c:pt idx="391">
                  <c:v>10.310065525517576</c:v>
                </c:pt>
                <c:pt idx="392">
                  <c:v>10.31014791170341</c:v>
                </c:pt>
                <c:pt idx="393">
                  <c:v>10.310239558621626</c:v>
                </c:pt>
                <c:pt idx="394">
                  <c:v>10.310342778993389</c:v>
                </c:pt>
                <c:pt idx="395">
                  <c:v>10.310460877339125</c:v>
                </c:pt>
                <c:pt idx="396">
                  <c:v>10.310598811720457</c:v>
                </c:pt>
                <c:pt idx="397">
                  <c:v>10.310764517839933</c:v>
                </c:pt>
                <c:pt idx="398">
                  <c:v>10.310971890129602</c:v>
                </c:pt>
                <c:pt idx="399">
                  <c:v>10.311248738508867</c:v>
                </c:pt>
                <c:pt idx="400">
                  <c:v>10.311664678363432</c:v>
                </c:pt>
                <c:pt idx="401">
                  <c:v>10.312499020789058</c:v>
                </c:pt>
                <c:pt idx="402">
                  <c:v>10.312481491233578</c:v>
                </c:pt>
                <c:pt idx="403">
                  <c:v>10.313037313325424</c:v>
                </c:pt>
                <c:pt idx="404">
                  <c:v>10.313070731099959</c:v>
                </c:pt>
                <c:pt idx="405">
                  <c:v>10.313323904212368</c:v>
                </c:pt>
                <c:pt idx="406">
                  <c:v>10.313688697752911</c:v>
                </c:pt>
                <c:pt idx="407">
                  <c:v>10.314340196569098</c:v>
                </c:pt>
                <c:pt idx="408">
                  <c:v>10.317361272431768</c:v>
                </c:pt>
                <c:pt idx="409">
                  <c:v>10.317401146493808</c:v>
                </c:pt>
                <c:pt idx="410">
                  <c:v>10.317408114281426</c:v>
                </c:pt>
                <c:pt idx="411">
                  <c:v>10.317769752850928</c:v>
                </c:pt>
                <c:pt idx="412">
                  <c:v>10.318411331469362</c:v>
                </c:pt>
              </c:numCache>
            </c:numRef>
          </c:xVal>
          <c:yVal>
            <c:numRef>
              <c:f>Calculation!$G$61:$G$473</c:f>
              <c:numCache>
                <c:formatCode>0.000_ </c:formatCode>
                <c:ptCount val="413"/>
                <c:pt idx="0">
                  <c:v>1194.2117062278955</c:v>
                </c:pt>
                <c:pt idx="1">
                  <c:v>1697.6213837768662</c:v>
                </c:pt>
                <c:pt idx="2">
                  <c:v>2276.6981411484203</c:v>
                </c:pt>
                <c:pt idx="3">
                  <c:v>2451.6979824538626</c:v>
                </c:pt>
                <c:pt idx="4">
                  <c:v>2637.766015153079</c:v>
                </c:pt>
                <c:pt idx="5">
                  <c:v>2835.4556795216181</c:v>
                </c:pt>
                <c:pt idx="6">
                  <c:v>3045.3413818708659</c:v>
                </c:pt>
                <c:pt idx="7">
                  <c:v>3268.0193489391359</c:v>
                </c:pt>
                <c:pt idx="8">
                  <c:v>3504.1084418996629</c:v>
                </c:pt>
                <c:pt idx="9">
                  <c:v>3754.2510285749227</c:v>
                </c:pt>
                <c:pt idx="10">
                  <c:v>4019.1139217095238</c:v>
                </c:pt>
                <c:pt idx="11">
                  <c:v>4299.3893923219239</c:v>
                </c:pt>
                <c:pt idx="12">
                  <c:v>4595.7962685627454</c:v>
                </c:pt>
                <c:pt idx="13">
                  <c:v>4909.0811322018953</c:v>
                </c:pt>
                <c:pt idx="14">
                  <c:v>5240.0196269277994</c:v>
                </c:pt>
                <c:pt idx="15">
                  <c:v>5532.673513821157</c:v>
                </c:pt>
                <c:pt idx="16">
                  <c:v>5822.418878183883</c:v>
                </c:pt>
                <c:pt idx="17">
                  <c:v>6107.6948419918344</c:v>
                </c:pt>
                <c:pt idx="18">
                  <c:v>6404.6036869308009</c:v>
                </c:pt>
                <c:pt idx="19">
                  <c:v>6713.5375586954042</c:v>
                </c:pt>
                <c:pt idx="20">
                  <c:v>7034.9013877871757</c:v>
                </c:pt>
                <c:pt idx="21">
                  <c:v>7369.1131536695202</c:v>
                </c:pt>
                <c:pt idx="22">
                  <c:v>7716.6045574175278</c:v>
                </c:pt>
                <c:pt idx="23">
                  <c:v>8077.8217625664602</c:v>
                </c:pt>
                <c:pt idx="24">
                  <c:v>8453.2262140632574</c:v>
                </c:pt>
                <c:pt idx="25">
                  <c:v>8843.2955467824977</c:v>
                </c:pt>
                <c:pt idx="26">
                  <c:v>9248.524597129528</c:v>
                </c:pt>
                <c:pt idx="27">
                  <c:v>9669.4265338063196</c:v>
                </c:pt>
                <c:pt idx="28">
                  <c:v>10106.534126887449</c:v>
                </c:pt>
                <c:pt idx="29">
                  <c:v>10560.401178187609</c:v>
                </c:pt>
                <c:pt idx="30">
                  <c:v>11031.604140618791</c:v>
                </c:pt>
                <c:pt idx="31">
                  <c:v>11520.743960136906</c:v>
                </c:pt>
                <c:pt idx="32">
                  <c:v>12028.44818127773</c:v>
                </c:pt>
                <c:pt idx="33">
                  <c:v>12447.252374299665</c:v>
                </c:pt>
                <c:pt idx="34">
                  <c:v>12843.875882136046</c:v>
                </c:pt>
                <c:pt idx="35">
                  <c:v>13215.927637659719</c:v>
                </c:pt>
                <c:pt idx="36">
                  <c:v>13597.36964308258</c:v>
                </c:pt>
                <c:pt idx="37">
                  <c:v>13988.430617208842</c:v>
                </c:pt>
                <c:pt idx="38">
                  <c:v>14389.353370139159</c:v>
                </c:pt>
                <c:pt idx="39">
                  <c:v>14800.390421674254</c:v>
                </c:pt>
                <c:pt idx="40">
                  <c:v>15221.804831096342</c:v>
                </c:pt>
                <c:pt idx="41">
                  <c:v>15653.871128464794</c:v>
                </c:pt>
                <c:pt idx="42">
                  <c:v>16096.876372771734</c:v>
                </c:pt>
                <c:pt idx="43">
                  <c:v>16551.121359315246</c:v>
                </c:pt>
                <c:pt idx="44">
                  <c:v>17016.922003545224</c:v>
                </c:pt>
                <c:pt idx="45">
                  <c:v>17494.610934761731</c:v>
                </c:pt>
                <c:pt idx="46">
                  <c:v>17984.539340853091</c:v>
                </c:pt>
                <c:pt idx="47">
                  <c:v>18487.079115233526</c:v>
                </c:pt>
                <c:pt idx="48">
                  <c:v>19002.625370060789</c:v>
                </c:pt>
                <c:pt idx="49">
                  <c:v>19531.599396621637</c:v>
                </c:pt>
                <c:pt idx="50">
                  <c:v>20074.452175934875</c:v>
                </c:pt>
                <c:pt idx="51">
                  <c:v>20631.668572111623</c:v>
                </c:pt>
                <c:pt idx="52">
                  <c:v>21203.772380726299</c:v>
                </c:pt>
                <c:pt idx="53">
                  <c:v>21791.332458584406</c:v>
                </c:pt>
                <c:pt idx="54">
                  <c:v>22394.970236124576</c:v>
                </c:pt>
                <c:pt idx="55">
                  <c:v>23015.369018685138</c:v>
                </c:pt>
                <c:pt idx="56">
                  <c:v>23472.969778271861</c:v>
                </c:pt>
                <c:pt idx="57">
                  <c:v>23871.433065139154</c:v>
                </c:pt>
                <c:pt idx="58">
                  <c:v>24207.349974108336</c:v>
                </c:pt>
                <c:pt idx="59">
                  <c:v>24548.408923577477</c:v>
                </c:pt>
                <c:pt idx="60">
                  <c:v>24894.692532970555</c:v>
                </c:pt>
                <c:pt idx="61">
                  <c:v>25246.358863843514</c:v>
                </c:pt>
                <c:pt idx="62">
                  <c:v>25603.578215044286</c:v>
                </c:pt>
                <c:pt idx="63">
                  <c:v>25966.535030348503</c:v>
                </c:pt>
                <c:pt idx="64">
                  <c:v>26335.429873159148</c:v>
                </c:pt>
                <c:pt idx="65">
                  <c:v>26710.481779814447</c:v>
                </c:pt>
                <c:pt idx="66">
                  <c:v>27091.931083230123</c:v>
                </c:pt>
                <c:pt idx="67">
                  <c:v>27480.042827674293</c:v>
                </c:pt>
                <c:pt idx="68">
                  <c:v>27875.1109340029</c:v>
                </c:pt>
                <c:pt idx="69">
                  <c:v>28277.463328095473</c:v>
                </c:pt>
                <c:pt idx="70">
                  <c:v>28687.468320459262</c:v>
                </c:pt>
                <c:pt idx="71">
                  <c:v>29105.54263260643</c:v>
                </c:pt>
                <c:pt idx="72">
                  <c:v>29532.161622732627</c:v>
                </c:pt>
                <c:pt idx="73">
                  <c:v>29967.872496513915</c:v>
                </c:pt>
                <c:pt idx="74">
                  <c:v>30413.311643635931</c:v>
                </c:pt>
                <c:pt idx="75">
                  <c:v>30869.22779383427</c:v>
                </c:pt>
                <c:pt idx="76">
                  <c:v>31336.513573422959</c:v>
                </c:pt>
                <c:pt idx="77">
                  <c:v>31816.249512804578</c:v>
                </c:pt>
                <c:pt idx="78">
                  <c:v>32309.767081076574</c:v>
                </c:pt>
                <c:pt idx="79">
                  <c:v>32818.741855193824</c:v>
                </c:pt>
                <c:pt idx="80">
                  <c:v>33345.336483168961</c:v>
                </c:pt>
                <c:pt idx="81">
                  <c:v>33892.430249363737</c:v>
                </c:pt>
                <c:pt idx="82">
                  <c:v>34340.492419056391</c:v>
                </c:pt>
                <c:pt idx="83">
                  <c:v>34728.929467212882</c:v>
                </c:pt>
                <c:pt idx="84">
                  <c:v>35052.589734379857</c:v>
                </c:pt>
                <c:pt idx="85">
                  <c:v>35390.141111419158</c:v>
                </c:pt>
                <c:pt idx="86">
                  <c:v>35743.249906581499</c:v>
                </c:pt>
                <c:pt idx="87">
                  <c:v>36116.030263569235</c:v>
                </c:pt>
                <c:pt idx="88">
                  <c:v>36514.876144521462</c:v>
                </c:pt>
                <c:pt idx="89">
                  <c:v>36885.073830813519</c:v>
                </c:pt>
                <c:pt idx="90">
                  <c:v>37221.65939282559</c:v>
                </c:pt>
                <c:pt idx="91">
                  <c:v>37530.300632163999</c:v>
                </c:pt>
                <c:pt idx="92">
                  <c:v>37910.856131646076</c:v>
                </c:pt>
                <c:pt idx="93">
                  <c:v>38495.215529838089</c:v>
                </c:pt>
                <c:pt idx="94">
                  <c:v>39171.815358153443</c:v>
                </c:pt>
                <c:pt idx="95">
                  <c:v>39580.963165220412</c:v>
                </c:pt>
                <c:pt idx="96">
                  <c:v>39412.598973559878</c:v>
                </c:pt>
                <c:pt idx="97">
                  <c:v>39331.057984296815</c:v>
                </c:pt>
                <c:pt idx="98">
                  <c:v>39350.721695592605</c:v>
                </c:pt>
                <c:pt idx="99">
                  <c:v>39323.300575639172</c:v>
                </c:pt>
                <c:pt idx="100">
                  <c:v>39241.835641866666</c:v>
                </c:pt>
                <c:pt idx="101">
                  <c:v>39126.023452210451</c:v>
                </c:pt>
                <c:pt idx="102">
                  <c:v>38987.708863563443</c:v>
                </c:pt>
                <c:pt idx="103">
                  <c:v>38833.16176002632</c:v>
                </c:pt>
                <c:pt idx="104">
                  <c:v>38666.129618046143</c:v>
                </c:pt>
                <c:pt idx="105">
                  <c:v>38489.115283121595</c:v>
                </c:pt>
                <c:pt idx="106">
                  <c:v>38303.914035745998</c:v>
                </c:pt>
                <c:pt idx="107">
                  <c:v>38111.876137194478</c:v>
                </c:pt>
                <c:pt idx="108">
                  <c:v>37914.052528812936</c:v>
                </c:pt>
                <c:pt idx="109">
                  <c:v>37711.282961710967</c:v>
                </c:pt>
                <c:pt idx="110">
                  <c:v>37504.252641935411</c:v>
                </c:pt>
                <c:pt idx="111">
                  <c:v>37293.530348531007</c:v>
                </c:pt>
                <c:pt idx="112">
                  <c:v>37079.595035089471</c:v>
                </c:pt>
                <c:pt idx="113">
                  <c:v>36862.854956040283</c:v>
                </c:pt>
                <c:pt idx="114">
                  <c:v>36643.661766102821</c:v>
                </c:pt>
                <c:pt idx="115">
                  <c:v>36422.321137730149</c:v>
                </c:pt>
                <c:pt idx="116">
                  <c:v>36199.100904901337</c:v>
                </c:pt>
                <c:pt idx="117">
                  <c:v>35974.237410836133</c:v>
                </c:pt>
                <c:pt idx="118">
                  <c:v>35747.940526434533</c:v>
                </c:pt>
                <c:pt idx="119">
                  <c:v>35520.397668189034</c:v>
                </c:pt>
                <c:pt idx="120">
                  <c:v>35291.777051630059</c:v>
                </c:pt>
                <c:pt idx="121">
                  <c:v>35062.230352735482</c:v>
                </c:pt>
                <c:pt idx="122">
                  <c:v>34831.894905247413</c:v>
                </c:pt>
                <c:pt idx="123">
                  <c:v>34600.895530155234</c:v>
                </c:pt>
                <c:pt idx="124">
                  <c:v>34369.346070689833</c:v>
                </c:pt>
                <c:pt idx="125">
                  <c:v>34137.350689379884</c:v>
                </c:pt>
                <c:pt idx="126">
                  <c:v>33905.004971214112</c:v>
                </c:pt>
                <c:pt idx="127">
                  <c:v>33672.396867572381</c:v>
                </c:pt>
                <c:pt idx="128">
                  <c:v>33439.607508448753</c:v>
                </c:pt>
                <c:pt idx="129">
                  <c:v>33206.711904975047</c:v>
                </c:pt>
                <c:pt idx="130">
                  <c:v>32973.779560038289</c:v>
                </c:pt>
                <c:pt idx="131">
                  <c:v>32740.875001411081</c:v>
                </c:pt>
                <c:pt idx="132">
                  <c:v>32508.058249231213</c:v>
                </c:pt>
                <c:pt idx="133">
                  <c:v>32275.385227538776</c:v>
                </c:pt>
                <c:pt idx="134">
                  <c:v>32042.908127944236</c:v>
                </c:pt>
                <c:pt idx="135">
                  <c:v>31810.675732121825</c:v>
                </c:pt>
                <c:pt idx="136">
                  <c:v>31578.733698760079</c:v>
                </c:pt>
                <c:pt idx="137">
                  <c:v>31347.124819690871</c:v>
                </c:pt>
                <c:pt idx="138">
                  <c:v>31115.88924918872</c:v>
                </c:pt>
                <c:pt idx="139">
                  <c:v>30885.064709845337</c:v>
                </c:pt>
                <c:pt idx="140">
                  <c:v>30654.686677898713</c:v>
                </c:pt>
                <c:pt idx="141">
                  <c:v>30424.788550509551</c:v>
                </c:pt>
                <c:pt idx="142">
                  <c:v>30195.401797096492</c:v>
                </c:pt>
                <c:pt idx="143">
                  <c:v>29966.556096583216</c:v>
                </c:pt>
                <c:pt idx="144">
                  <c:v>29738.279462137129</c:v>
                </c:pt>
                <c:pt idx="145">
                  <c:v>29510.598354778016</c:v>
                </c:pt>
                <c:pt idx="146">
                  <c:v>29283.537787070836</c:v>
                </c:pt>
                <c:pt idx="147">
                  <c:v>29057.121417938462</c:v>
                </c:pt>
                <c:pt idx="148">
                  <c:v>28831.371639524645</c:v>
                </c:pt>
                <c:pt idx="149">
                  <c:v>28606.309656909245</c:v>
                </c:pt>
                <c:pt idx="150">
                  <c:v>28381.955561398445</c:v>
                </c:pt>
                <c:pt idx="151">
                  <c:v>28158.328398003832</c:v>
                </c:pt>
                <c:pt idx="152">
                  <c:v>27935.446227682009</c:v>
                </c:pt>
                <c:pt idx="153">
                  <c:v>27713.3261848211</c:v>
                </c:pt>
                <c:pt idx="154">
                  <c:v>27491.984530420785</c:v>
                </c:pt>
                <c:pt idx="155">
                  <c:v>27271.43670134421</c:v>
                </c:pt>
                <c:pt idx="156">
                  <c:v>27051.697356012624</c:v>
                </c:pt>
                <c:pt idx="157">
                  <c:v>26832.780416837129</c:v>
                </c:pt>
                <c:pt idx="158">
                  <c:v>26614.699109680339</c:v>
                </c:pt>
                <c:pt idx="159">
                  <c:v>26397.466000597746</c:v>
                </c:pt>
                <c:pt idx="160">
                  <c:v>26181.093030081411</c:v>
                </c:pt>
                <c:pt idx="161">
                  <c:v>25965.591545022176</c:v>
                </c:pt>
                <c:pt idx="162">
                  <c:v>25750.972328565247</c:v>
                </c:pt>
                <c:pt idx="163">
                  <c:v>25537.245628028639</c:v>
                </c:pt>
                <c:pt idx="164">
                  <c:v>25324.421181039939</c:v>
                </c:pt>
                <c:pt idx="165">
                  <c:v>25112.508240033829</c:v>
                </c:pt>
                <c:pt idx="166">
                  <c:v>24901.515595220164</c:v>
                </c:pt>
                <c:pt idx="167">
                  <c:v>24691.451596153689</c:v>
                </c:pt>
                <c:pt idx="168">
                  <c:v>24482.324171999331</c:v>
                </c:pt>
                <c:pt idx="169">
                  <c:v>24274.140850592241</c:v>
                </c:pt>
                <c:pt idx="170">
                  <c:v>24066.908776375312</c:v>
                </c:pt>
                <c:pt idx="171">
                  <c:v>23860.634727301</c:v>
                </c:pt>
                <c:pt idx="172">
                  <c:v>23655.325130768346</c:v>
                </c:pt>
                <c:pt idx="173">
                  <c:v>23450.986078647889</c:v>
                </c:pt>
                <c:pt idx="174">
                  <c:v>23247.623341482293</c:v>
                </c:pt>
                <c:pt idx="175">
                  <c:v>23045.242381895056</c:v>
                </c:pt>
                <c:pt idx="176">
                  <c:v>22843.848367275739</c:v>
                </c:pt>
                <c:pt idx="177">
                  <c:v>22643.446181776832</c:v>
                </c:pt>
                <c:pt idx="178">
                  <c:v>22444.040437675296</c:v>
                </c:pt>
                <c:pt idx="179">
                  <c:v>22245.635486141739</c:v>
                </c:pt>
                <c:pt idx="180">
                  <c:v>22048.235427442596</c:v>
                </c:pt>
                <c:pt idx="181">
                  <c:v>21851.844120622885</c:v>
                </c:pt>
                <c:pt idx="182">
                  <c:v>21656.465192697993</c:v>
                </c:pt>
                <c:pt idx="183">
                  <c:v>21462.102047381515</c:v>
                </c:pt>
                <c:pt idx="184">
                  <c:v>21268.757873378163</c:v>
                </c:pt>
                <c:pt idx="185">
                  <c:v>21076.435652277007</c:v>
                </c:pt>
                <c:pt idx="186">
                  <c:v>20885.138166049575</c:v>
                </c:pt>
                <c:pt idx="187">
                  <c:v>20694.868004197528</c:v>
                </c:pt>
                <c:pt idx="188">
                  <c:v>20505.627570553072</c:v>
                </c:pt>
                <c:pt idx="189">
                  <c:v>20317.419089761988</c:v>
                </c:pt>
                <c:pt idx="190">
                  <c:v>20130.244613463929</c:v>
                </c:pt>
                <c:pt idx="191">
                  <c:v>19944.10602618914</c:v>
                </c:pt>
                <c:pt idx="192">
                  <c:v>19759.005050979875</c:v>
                </c:pt>
                <c:pt idx="193">
                  <c:v>19574.943254764814</c:v>
                </c:pt>
                <c:pt idx="194">
                  <c:v>19391.922053488241</c:v>
                </c:pt>
                <c:pt idx="195">
                  <c:v>19209.942717009624</c:v>
                </c:pt>
                <c:pt idx="196">
                  <c:v>19029.006373794989</c:v>
                </c:pt>
                <c:pt idx="197">
                  <c:v>18849.114015396666</c:v>
                </c:pt>
                <c:pt idx="198">
                  <c:v>18670.266500746136</c:v>
                </c:pt>
                <c:pt idx="199">
                  <c:v>18492.464560257358</c:v>
                </c:pt>
                <c:pt idx="200">
                  <c:v>18315.70879976315</c:v>
                </c:pt>
                <c:pt idx="201">
                  <c:v>18139.999704279617</c:v>
                </c:pt>
                <c:pt idx="202">
                  <c:v>17965.337641621649</c:v>
                </c:pt>
                <c:pt idx="203">
                  <c:v>17791.722865862714</c:v>
                </c:pt>
                <c:pt idx="204">
                  <c:v>17619.155520661538</c:v>
                </c:pt>
                <c:pt idx="205">
                  <c:v>17447.635642448055</c:v>
                </c:pt>
                <c:pt idx="206">
                  <c:v>17277.163163483168</c:v>
                </c:pt>
                <c:pt idx="207">
                  <c:v>17107.737914801266</c:v>
                </c:pt>
                <c:pt idx="208">
                  <c:v>16939.359629033006</c:v>
                </c:pt>
                <c:pt idx="209">
                  <c:v>16772.027943121357</c:v>
                </c:pt>
                <c:pt idx="210">
                  <c:v>16605.742400932653</c:v>
                </c:pt>
                <c:pt idx="211">
                  <c:v>16440.502455766051</c:v>
                </c:pt>
                <c:pt idx="212">
                  <c:v>16276.307472770553</c:v>
                </c:pt>
                <c:pt idx="213">
                  <c:v>16113.156731272033</c:v>
                </c:pt>
                <c:pt idx="214">
                  <c:v>15951.0494270131</c:v>
                </c:pt>
                <c:pt idx="215">
                  <c:v>15789.984674309455</c:v>
                </c:pt>
                <c:pt idx="216">
                  <c:v>15629.961508131839</c:v>
                </c:pt>
                <c:pt idx="217">
                  <c:v>15470.978886107636</c:v>
                </c:pt>
                <c:pt idx="218">
                  <c:v>15313.035690460614</c:v>
                </c:pt>
                <c:pt idx="219">
                  <c:v>15156.130729870687</c:v>
                </c:pt>
                <c:pt idx="220">
                  <c:v>15000.262741276705</c:v>
                </c:pt>
                <c:pt idx="221">
                  <c:v>14845.430391617232</c:v>
                </c:pt>
                <c:pt idx="222">
                  <c:v>14691.632279506366</c:v>
                </c:pt>
                <c:pt idx="223">
                  <c:v>14538.866936859642</c:v>
                </c:pt>
                <c:pt idx="224">
                  <c:v>14387.13283046198</c:v>
                </c:pt>
                <c:pt idx="225">
                  <c:v>14236.428363482622</c:v>
                </c:pt>
                <c:pt idx="226">
                  <c:v>14086.751876944236</c:v>
                </c:pt>
                <c:pt idx="227">
                  <c:v>13938.101651143606</c:v>
                </c:pt>
                <c:pt idx="228">
                  <c:v>13790.475907024873</c:v>
                </c:pt>
                <c:pt idx="229">
                  <c:v>13643.872807512436</c:v>
                </c:pt>
                <c:pt idx="230">
                  <c:v>13498.2904587992</c:v>
                </c:pt>
                <c:pt idx="231">
                  <c:v>13353.726911598653</c:v>
                </c:pt>
                <c:pt idx="232">
                  <c:v>13210.180162357068</c:v>
                </c:pt>
                <c:pt idx="233">
                  <c:v>13067.648154428662</c:v>
                </c:pt>
                <c:pt idx="234">
                  <c:v>12926.128779217452</c:v>
                </c:pt>
                <c:pt idx="235">
                  <c:v>12785.61987728514</c:v>
                </c:pt>
                <c:pt idx="236">
                  <c:v>12646.119239427715</c:v>
                </c:pt>
                <c:pt idx="237">
                  <c:v>12507.624607718328</c:v>
                </c:pt>
                <c:pt idx="238">
                  <c:v>12370.133676526159</c:v>
                </c:pt>
                <c:pt idx="239">
                  <c:v>12233.644093503106</c:v>
                </c:pt>
                <c:pt idx="240">
                  <c:v>12098.153460544218</c:v>
                </c:pt>
                <c:pt idx="241">
                  <c:v>11963.659334724776</c:v>
                </c:pt>
                <c:pt idx="242">
                  <c:v>11830.159229208046</c:v>
                </c:pt>
                <c:pt idx="243">
                  <c:v>11697.650614135828</c:v>
                </c:pt>
                <c:pt idx="244">
                  <c:v>11566.130917488657</c:v>
                </c:pt>
                <c:pt idx="245">
                  <c:v>11435.59752592993</c:v>
                </c:pt>
                <c:pt idx="246">
                  <c:v>11306.047785627234</c:v>
                </c:pt>
                <c:pt idx="247">
                  <c:v>11177.47900305186</c:v>
                </c:pt>
                <c:pt idx="248">
                  <c:v>11049.888445764396</c:v>
                </c:pt>
                <c:pt idx="249">
                  <c:v>10923.273343173791</c:v>
                </c:pt>
                <c:pt idx="250">
                  <c:v>10797.630887284857</c:v>
                </c:pt>
                <c:pt idx="251">
                  <c:v>10672.958233429466</c:v>
                </c:pt>
                <c:pt idx="252">
                  <c:v>10549.252500976734</c:v>
                </c:pt>
                <c:pt idx="253">
                  <c:v>10426.510774029455</c:v>
                </c:pt>
                <c:pt idx="254">
                  <c:v>10304.730102104999</c:v>
                </c:pt>
                <c:pt idx="255">
                  <c:v>10183.907500806165</c:v>
                </c:pt>
                <c:pt idx="256">
                  <c:v>10064.039952471821</c:v>
                </c:pt>
                <c:pt idx="257">
                  <c:v>9945.124406817451</c:v>
                </c:pt>
                <c:pt idx="258">
                  <c:v>9827.1577815638593</c:v>
                </c:pt>
                <c:pt idx="259">
                  <c:v>9710.1369630508052</c:v>
                </c:pt>
                <c:pt idx="260">
                  <c:v>9594.058806840103</c:v>
                </c:pt>
                <c:pt idx="261">
                  <c:v>9478.9201383094733</c:v>
                </c:pt>
                <c:pt idx="262">
                  <c:v>9364.7177532316509</c:v>
                </c:pt>
                <c:pt idx="263">
                  <c:v>9251.4484183468594</c:v>
                </c:pt>
                <c:pt idx="264">
                  <c:v>9139.1088719211202</c:v>
                </c:pt>
                <c:pt idx="265">
                  <c:v>9027.6958242998662</c:v>
                </c:pt>
                <c:pt idx="266">
                  <c:v>8917.2059584467042</c:v>
                </c:pt>
                <c:pt idx="267">
                  <c:v>8807.6359304793623</c:v>
                </c:pt>
                <c:pt idx="268">
                  <c:v>8698.9823701902296</c:v>
                </c:pt>
                <c:pt idx="269">
                  <c:v>8591.2418815648307</c:v>
                </c:pt>
                <c:pt idx="270">
                  <c:v>8484.4110432896105</c:v>
                </c:pt>
                <c:pt idx="271">
                  <c:v>8378.4864092513017</c:v>
                </c:pt>
                <c:pt idx="272">
                  <c:v>8273.4645090289541</c:v>
                </c:pt>
                <c:pt idx="273">
                  <c:v>8169.341848381614</c:v>
                </c:pt>
                <c:pt idx="274">
                  <c:v>8066.1149097265625</c:v>
                </c:pt>
                <c:pt idx="275">
                  <c:v>7963.7801526107978</c:v>
                </c:pt>
                <c:pt idx="276">
                  <c:v>7862.3340141795707</c:v>
                </c:pt>
                <c:pt idx="277">
                  <c:v>7761.7729096336388</c:v>
                </c:pt>
                <c:pt idx="278">
                  <c:v>7662.0932326843804</c:v>
                </c:pt>
                <c:pt idx="279">
                  <c:v>7563.2913560027082</c:v>
                </c:pt>
                <c:pt idx="280">
                  <c:v>7465.3636316611537</c:v>
                </c:pt>
                <c:pt idx="281">
                  <c:v>7368.3063915719313</c:v>
                </c:pt>
                <c:pt idx="282">
                  <c:v>7272.1159479186945</c:v>
                </c:pt>
                <c:pt idx="283">
                  <c:v>7176.7885935858048</c:v>
                </c:pt>
                <c:pt idx="284">
                  <c:v>7082.3206025798063</c:v>
                </c:pt>
                <c:pt idx="285">
                  <c:v>6988.7082304473306</c:v>
                </c:pt>
                <c:pt idx="286">
                  <c:v>6895.9477146898753</c:v>
                </c:pt>
                <c:pt idx="287">
                  <c:v>6804.0352751733035</c:v>
                </c:pt>
                <c:pt idx="288">
                  <c:v>6712.9671145320008</c:v>
                </c:pt>
                <c:pt idx="289">
                  <c:v>6622.7394185706498</c:v>
                </c:pt>
                <c:pt idx="290">
                  <c:v>6533.348356661324</c:v>
                </c:pt>
                <c:pt idx="291">
                  <c:v>6444.7900821373423</c:v>
                </c:pt>
                <c:pt idx="292">
                  <c:v>6357.0607326827785</c:v>
                </c:pt>
                <c:pt idx="293">
                  <c:v>6270.1564307198214</c:v>
                </c:pt>
                <c:pt idx="294">
                  <c:v>6184.0732837886735</c:v>
                </c:pt>
                <c:pt idx="295">
                  <c:v>6098.8073849290386</c:v>
                </c:pt>
                <c:pt idx="296">
                  <c:v>6014.3548130559657</c:v>
                </c:pt>
                <c:pt idx="297">
                  <c:v>5930.7116333311751</c:v>
                </c:pt>
                <c:pt idx="298">
                  <c:v>5847.8738975341093</c:v>
                </c:pt>
                <c:pt idx="299">
                  <c:v>5765.8376444284049</c:v>
                </c:pt>
                <c:pt idx="300">
                  <c:v>5684.5989001245071</c:v>
                </c:pt>
                <c:pt idx="301">
                  <c:v>5604.1536784406153</c:v>
                </c:pt>
                <c:pt idx="302">
                  <c:v>5524.4979812601841</c:v>
                </c:pt>
                <c:pt idx="303">
                  <c:v>5445.627798888333</c:v>
                </c:pt>
                <c:pt idx="304">
                  <c:v>5367.5391104014716</c:v>
                </c:pt>
                <c:pt idx="305">
                  <c:v>5290.2278839981227</c:v>
                </c:pt>
                <c:pt idx="306">
                  <c:v>5213.6900773449397</c:v>
                </c:pt>
                <c:pt idx="307">
                  <c:v>5137.9216379228501</c:v>
                </c:pt>
                <c:pt idx="308">
                  <c:v>5062.9185033661734</c:v>
                </c:pt>
                <c:pt idx="309">
                  <c:v>4988.6766018040644</c:v>
                </c:pt>
                <c:pt idx="310">
                  <c:v>4915.1918521930284</c:v>
                </c:pt>
                <c:pt idx="311">
                  <c:v>4842.4601646554383</c:v>
                </c:pt>
                <c:pt idx="312">
                  <c:v>4770.4774408077974</c:v>
                </c:pt>
                <c:pt idx="313">
                  <c:v>4699.2395740927486</c:v>
                </c:pt>
                <c:pt idx="314">
                  <c:v>4628.7424501023934</c:v>
                </c:pt>
                <c:pt idx="315">
                  <c:v>4558.9819469060621</c:v>
                </c:pt>
                <c:pt idx="316">
                  <c:v>4489.9539353699884</c:v>
                </c:pt>
                <c:pt idx="317">
                  <c:v>4421.6542794781526</c:v>
                </c:pt>
                <c:pt idx="318">
                  <c:v>4354.07883664787</c:v>
                </c:pt>
                <c:pt idx="319">
                  <c:v>4287.2234580479808</c:v>
                </c:pt>
                <c:pt idx="320">
                  <c:v>4221.0839889072367</c:v>
                </c:pt>
                <c:pt idx="321">
                  <c:v>4155.656268828282</c:v>
                </c:pt>
                <c:pt idx="322">
                  <c:v>4090.9361320935095</c:v>
                </c:pt>
                <c:pt idx="323">
                  <c:v>4026.9194079729036</c:v>
                </c:pt>
                <c:pt idx="324">
                  <c:v>3963.6019210236609</c:v>
                </c:pt>
                <c:pt idx="325">
                  <c:v>3900.9794913953938</c:v>
                </c:pt>
                <c:pt idx="326">
                  <c:v>3839.0479351267327</c:v>
                </c:pt>
                <c:pt idx="327">
                  <c:v>3777.8030644418322</c:v>
                </c:pt>
                <c:pt idx="328">
                  <c:v>3717.2406880441827</c:v>
                </c:pt>
                <c:pt idx="329">
                  <c:v>3657.3566114095297</c:v>
                </c:pt>
                <c:pt idx="330">
                  <c:v>3598.1466370744715</c:v>
                </c:pt>
                <c:pt idx="331">
                  <c:v>3539.6065649236225</c:v>
                </c:pt>
                <c:pt idx="332">
                  <c:v>3481.7321924743983</c:v>
                </c:pt>
                <c:pt idx="333">
                  <c:v>3424.5193151589106</c:v>
                </c:pt>
                <c:pt idx="334">
                  <c:v>3367.9637266039108</c:v>
                </c:pt>
                <c:pt idx="335">
                  <c:v>3312.0612189072835</c:v>
                </c:pt>
                <c:pt idx="336">
                  <c:v>3256.8075829145305</c:v>
                </c:pt>
                <c:pt idx="337">
                  <c:v>3202.1986084898253</c:v>
                </c:pt>
                <c:pt idx="338">
                  <c:v>3148.2300847874017</c:v>
                </c:pt>
                <c:pt idx="339">
                  <c:v>3094.8978005175318</c:v>
                </c:pt>
                <c:pt idx="340">
                  <c:v>3042.1975442104308</c:v>
                </c:pt>
                <c:pt idx="341">
                  <c:v>2990.125104480192</c:v>
                </c:pt>
                <c:pt idx="342">
                  <c:v>2938.6762702834985</c:v>
                </c:pt>
                <c:pt idx="343">
                  <c:v>2887.8468311758716</c:v>
                </c:pt>
                <c:pt idx="344">
                  <c:v>2837.6325775661649</c:v>
                </c:pt>
                <c:pt idx="345">
                  <c:v>2788.029300968286</c:v>
                </c:pt>
                <c:pt idx="346">
                  <c:v>2739.032794248199</c:v>
                </c:pt>
                <c:pt idx="347">
                  <c:v>2690.6388518694584</c:v>
                </c:pt>
                <c:pt idx="348">
                  <c:v>2642.8432701370157</c:v>
                </c:pt>
                <c:pt idx="349">
                  <c:v>2595.648873657567</c:v>
                </c:pt>
                <c:pt idx="350">
                  <c:v>2549.0579725484272</c:v>
                </c:pt>
                <c:pt idx="351">
                  <c:v>2503.0655911968538</c:v>
                </c:pt>
                <c:pt idx="352">
                  <c:v>2457.6667801027465</c:v>
                </c:pt>
                <c:pt idx="353">
                  <c:v>2412.856615740257</c:v>
                </c:pt>
                <c:pt idx="354">
                  <c:v>2368.6302004197501</c:v>
                </c:pt>
                <c:pt idx="355">
                  <c:v>2324.9826621488983</c:v>
                </c:pt>
                <c:pt idx="356">
                  <c:v>2281.9091544941589</c:v>
                </c:pt>
                <c:pt idx="357">
                  <c:v>2239.4048564427076</c:v>
                </c:pt>
                <c:pt idx="358">
                  <c:v>2197.4649722635641</c:v>
                </c:pt>
                <c:pt idx="359">
                  <c:v>2156.084731370006</c:v>
                </c:pt>
                <c:pt idx="360">
                  <c:v>2115.259388180521</c:v>
                </c:pt>
                <c:pt idx="361">
                  <c:v>2074.9842219814473</c:v>
                </c:pt>
                <c:pt idx="362">
                  <c:v>2035.2545367887406</c:v>
                </c:pt>
                <c:pt idx="363">
                  <c:v>1996.0656612110911</c:v>
                </c:pt>
                <c:pt idx="364">
                  <c:v>1957.4129483123361</c:v>
                </c:pt>
                <c:pt idx="365">
                  <c:v>1919.291775474624</c:v>
                </c:pt>
                <c:pt idx="366">
                  <c:v>1881.6975442625915</c:v>
                </c:pt>
                <c:pt idx="367">
                  <c:v>1844.6256802885666</c:v>
                </c:pt>
                <c:pt idx="368">
                  <c:v>1808.0716330767909</c:v>
                </c:pt>
                <c:pt idx="369">
                  <c:v>1772.0308759304901</c:v>
                </c:pt>
                <c:pt idx="370">
                  <c:v>1736.4989058014082</c:v>
                </c:pt>
                <c:pt idx="371">
                  <c:v>1701.4712431560661</c:v>
                </c:pt>
                <c:pt idx="372">
                  <c:v>1666.9434318497752</c:v>
                </c:pt>
                <c:pt idx="373">
                  <c:v>1632.9110389990533</c:v>
                </c:pt>
                <c:pt idx="374">
                  <c:v>1599.3696548586734</c:v>
                </c:pt>
                <c:pt idx="375">
                  <c:v>1566.3148927019079</c:v>
                </c:pt>
                <c:pt idx="376">
                  <c:v>1533.7423887044988</c:v>
                </c:pt>
                <c:pt idx="377">
                  <c:v>1501.6478018354312</c:v>
                </c:pt>
                <c:pt idx="378">
                  <c:v>1470.0268137532503</c:v>
                </c:pt>
                <c:pt idx="379">
                  <c:v>1438.8751287126322</c:v>
                </c:pt>
                <c:pt idx="380">
                  <c:v>1408.1884734799082</c:v>
                </c:pt>
                <c:pt idx="381">
                  <c:v>1377.9625972631939</c:v>
                </c:pt>
                <c:pt idx="382">
                  <c:v>1348.1932716626445</c:v>
                </c:pt>
                <c:pt idx="383">
                  <c:v>1318.8762906415607</c:v>
                </c:pt>
                <c:pt idx="384">
                  <c:v>1290.0074705294771</c:v>
                </c:pt>
                <c:pt idx="385">
                  <c:v>1261.5826500673286</c:v>
                </c:pt>
                <c:pt idx="386">
                  <c:v>1233.5976905070513</c:v>
                </c:pt>
                <c:pt idx="387">
                  <c:v>1206.0484757906565</c:v>
                </c:pt>
                <c:pt idx="388">
                  <c:v>1178.9309128349782</c:v>
                </c:pt>
                <c:pt idx="389">
                  <c:v>1152.2409319689823</c:v>
                </c:pt>
                <c:pt idx="390">
                  <c:v>1125.9744875969388</c:v>
                </c:pt>
                <c:pt idx="391">
                  <c:v>1100.1275591917317</c:v>
                </c:pt>
                <c:pt idx="392">
                  <c:v>1074.6961528014122</c:v>
                </c:pt>
                <c:pt idx="393">
                  <c:v>1049.6763033650877</c:v>
                </c:pt>
                <c:pt idx="394">
                  <c:v>1025.0640783683657</c:v>
                </c:pt>
                <c:pt idx="395">
                  <c:v>1000.8555838112235</c:v>
                </c:pt>
                <c:pt idx="396">
                  <c:v>977.04697440483233</c:v>
                </c:pt>
                <c:pt idx="397">
                  <c:v>953.63447205890702</c:v>
                </c:pt>
                <c:pt idx="398">
                  <c:v>930.61440216726442</c:v>
                </c:pt>
                <c:pt idx="399">
                  <c:v>907.98327297918001</c:v>
                </c:pt>
                <c:pt idx="400">
                  <c:v>885.73797892347511</c:v>
                </c:pt>
                <c:pt idx="401">
                  <c:v>863.87647239035027</c:v>
                </c:pt>
                <c:pt idx="402">
                  <c:v>842.40146474892947</c:v>
                </c:pt>
                <c:pt idx="403">
                  <c:v>847.22121573972947</c:v>
                </c:pt>
                <c:pt idx="404">
                  <c:v>932.99536757131955</c:v>
                </c:pt>
                <c:pt idx="405">
                  <c:v>912.53184886972758</c:v>
                </c:pt>
                <c:pt idx="406">
                  <c:v>891.90928541507208</c:v>
                </c:pt>
                <c:pt idx="407">
                  <c:v>869.94010107503163</c:v>
                </c:pt>
                <c:pt idx="408">
                  <c:v>848.35550655560803</c:v>
                </c:pt>
                <c:pt idx="409">
                  <c:v>827.19455208618945</c:v>
                </c:pt>
                <c:pt idx="410">
                  <c:v>911.264640100733</c:v>
                </c:pt>
                <c:pt idx="411">
                  <c:v>890.66928401954044</c:v>
                </c:pt>
                <c:pt idx="412">
                  <c:v>870.36645766196546</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302267392"/>
        <c:axId val="302299008"/>
      </c:scatterChart>
      <c:valAx>
        <c:axId val="302267392"/>
        <c:scaling>
          <c:orientation val="minMax"/>
          <c:min val="0"/>
        </c:scaling>
        <c:delete val="0"/>
        <c:axPos val="b"/>
        <c:numFmt formatCode="0_ " sourceLinked="0"/>
        <c:majorTickMark val="out"/>
        <c:minorTickMark val="none"/>
        <c:tickLblPos val="nextTo"/>
        <c:txPr>
          <a:bodyPr/>
          <a:lstStyle/>
          <a:p>
            <a:pPr>
              <a:defRPr sz="1200"/>
            </a:pPr>
            <a:endParaRPr lang="zh-CN"/>
          </a:p>
        </c:txPr>
        <c:crossAx val="302299008"/>
        <c:crosses val="autoZero"/>
        <c:crossBetween val="midCat"/>
      </c:valAx>
      <c:valAx>
        <c:axId val="302299008"/>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302267392"/>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2900</c:v>
                </c:pt>
                <c:pt idx="1">
                  <c:v>2935</c:v>
                </c:pt>
                <c:pt idx="2">
                  <c:v>2960</c:v>
                </c:pt>
              </c:numCache>
            </c:numRef>
          </c:xVal>
          <c:yVal>
            <c:numRef>
              <c:f>'W.H curve'!$E$8:$E$10</c:f>
              <c:numCache>
                <c:formatCode>0.00_);[Red]\(0.00\)</c:formatCode>
                <c:ptCount val="3"/>
                <c:pt idx="0">
                  <c:v>49.5</c:v>
                </c:pt>
                <c:pt idx="1">
                  <c:v>278.39999999999998</c:v>
                </c:pt>
                <c:pt idx="2">
                  <c:v>642.5</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02448000"/>
        <c:axId val="302619648"/>
      </c:scatterChart>
      <c:valAx>
        <c:axId val="302448000"/>
        <c:scaling>
          <c:orientation val="minMax"/>
        </c:scaling>
        <c:delete val="0"/>
        <c:axPos val="b"/>
        <c:numFmt formatCode="0.00_);[Red]\(0.00\)" sourceLinked="1"/>
        <c:majorTickMark val="out"/>
        <c:minorTickMark val="none"/>
        <c:tickLblPos val="nextTo"/>
        <c:txPr>
          <a:bodyPr rot="0"/>
          <a:lstStyle/>
          <a:p>
            <a:pPr>
              <a:defRPr lang="en-US"/>
            </a:pPr>
            <a:endParaRPr lang="zh-CN"/>
          </a:p>
        </c:txPr>
        <c:crossAx val="302619648"/>
        <c:crosses val="autoZero"/>
        <c:crossBetween val="midCat"/>
      </c:valAx>
      <c:valAx>
        <c:axId val="30261964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02448000"/>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50034944"/>
        <c:axId val="350065408"/>
      </c:scatterChart>
      <c:valAx>
        <c:axId val="350034944"/>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50065408"/>
        <c:crosses val="autoZero"/>
        <c:crossBetween val="midCat"/>
      </c:valAx>
      <c:valAx>
        <c:axId val="350065408"/>
        <c:scaling>
          <c:orientation val="minMax"/>
        </c:scaling>
        <c:delete val="0"/>
        <c:axPos val="l"/>
        <c:numFmt formatCode="General" sourceLinked="1"/>
        <c:majorTickMark val="out"/>
        <c:minorTickMark val="none"/>
        <c:tickLblPos val="nextTo"/>
        <c:txPr>
          <a:bodyPr/>
          <a:lstStyle/>
          <a:p>
            <a:pPr>
              <a:defRPr lang="en-US" sz="100"/>
            </a:pPr>
            <a:endParaRPr lang="zh-CN"/>
          </a:p>
        </c:txPr>
        <c:crossAx val="350034944"/>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417309440"/>
        <c:axId val="417311360"/>
      </c:scatterChart>
      <c:valAx>
        <c:axId val="417309440"/>
        <c:scaling>
          <c:orientation val="minMax"/>
        </c:scaling>
        <c:delete val="0"/>
        <c:axPos val="b"/>
        <c:numFmt formatCode="General" sourceLinked="1"/>
        <c:majorTickMark val="out"/>
        <c:minorTickMark val="none"/>
        <c:tickLblPos val="nextTo"/>
        <c:txPr>
          <a:bodyPr/>
          <a:lstStyle/>
          <a:p>
            <a:pPr>
              <a:defRPr sz="100"/>
            </a:pPr>
            <a:endParaRPr lang="zh-CN"/>
          </a:p>
        </c:txPr>
        <c:crossAx val="417311360"/>
        <c:crosses val="autoZero"/>
        <c:crossBetween val="midCat"/>
      </c:valAx>
      <c:valAx>
        <c:axId val="417311360"/>
        <c:scaling>
          <c:orientation val="minMax"/>
        </c:scaling>
        <c:delete val="0"/>
        <c:axPos val="l"/>
        <c:numFmt formatCode="General" sourceLinked="1"/>
        <c:majorTickMark val="out"/>
        <c:minorTickMark val="none"/>
        <c:tickLblPos val="nextTo"/>
        <c:txPr>
          <a:bodyPr/>
          <a:lstStyle/>
          <a:p>
            <a:pPr>
              <a:defRPr sz="100"/>
            </a:pPr>
            <a:endParaRPr lang="zh-CN"/>
          </a:p>
        </c:txPr>
        <c:crossAx val="417309440"/>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439964416"/>
        <c:axId val="439966336"/>
      </c:scatterChart>
      <c:valAx>
        <c:axId val="439964416"/>
        <c:scaling>
          <c:orientation val="minMax"/>
        </c:scaling>
        <c:delete val="0"/>
        <c:axPos val="b"/>
        <c:numFmt formatCode="General" sourceLinked="1"/>
        <c:majorTickMark val="out"/>
        <c:minorTickMark val="none"/>
        <c:tickLblPos val="nextTo"/>
        <c:crossAx val="439966336"/>
        <c:crosses val="autoZero"/>
        <c:crossBetween val="midCat"/>
      </c:valAx>
      <c:valAx>
        <c:axId val="439966336"/>
        <c:scaling>
          <c:orientation val="minMax"/>
        </c:scaling>
        <c:delete val="0"/>
        <c:axPos val="l"/>
        <c:majorGridlines/>
        <c:numFmt formatCode="General" sourceLinked="1"/>
        <c:majorTickMark val="out"/>
        <c:minorTickMark val="none"/>
        <c:tickLblPos val="nextTo"/>
        <c:crossAx val="439964416"/>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numCache>
            </c:numRef>
          </c:xVal>
          <c:yVal>
            <c:numRef>
              <c:f>calculation2!$G$61:$G$208</c:f>
              <c:numCache>
                <c:formatCode>0.00_ </c:formatCode>
                <c:ptCount val="148"/>
                <c:pt idx="0">
                  <c:v>86.897131283814673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555778048"/>
        <c:axId val="555779968"/>
      </c:scatterChart>
      <c:valAx>
        <c:axId val="555778048"/>
        <c:scaling>
          <c:orientation val="minMax"/>
        </c:scaling>
        <c:delete val="0"/>
        <c:axPos val="b"/>
        <c:numFmt formatCode="0.00_ " sourceLinked="1"/>
        <c:majorTickMark val="out"/>
        <c:minorTickMark val="none"/>
        <c:tickLblPos val="nextTo"/>
        <c:crossAx val="555779968"/>
        <c:crosses val="autoZero"/>
        <c:crossBetween val="midCat"/>
      </c:valAx>
      <c:valAx>
        <c:axId val="555779968"/>
        <c:scaling>
          <c:orientation val="minMax"/>
        </c:scaling>
        <c:delete val="0"/>
        <c:axPos val="l"/>
        <c:majorGridlines/>
        <c:numFmt formatCode="0.00_ " sourceLinked="1"/>
        <c:majorTickMark val="out"/>
        <c:minorTickMark val="none"/>
        <c:tickLblPos val="nextTo"/>
        <c:crossAx val="555778048"/>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21</xdr:row>
          <xdr:rowOff>161925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Initial Condition (Diversion Trench/Initial Information of the Breach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21</xdr:row>
          <xdr:rowOff>123825</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22</xdr:row>
          <xdr:rowOff>161925</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533400</xdr:colOff>
          <xdr:row>28</xdr:row>
          <xdr:rowOff>123825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Back to 'Calculation'sheet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0</xdr:row>
          <xdr:rowOff>447675</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Switch to Chinese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17</xdr:row>
          <xdr:rowOff>180975</xdr:rowOff>
        </xdr:from>
        <xdr:to>
          <xdr:col>14</xdr:col>
          <xdr:colOff>600075</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133350</xdr:rowOff>
        </xdr:from>
        <xdr:to>
          <xdr:col>14</xdr:col>
          <xdr:colOff>609600</xdr:colOff>
          <xdr:row>21</xdr:row>
          <xdr:rowOff>66675</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mq、mb and 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C and 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88656</xdr:colOff>
      <xdr:row>0</xdr:row>
      <xdr:rowOff>93783</xdr:rowOff>
    </xdr:from>
    <xdr:to>
      <xdr:col>1</xdr:col>
      <xdr:colOff>530806</xdr:colOff>
      <xdr:row>2</xdr:row>
      <xdr:rowOff>220914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56" y="93783"/>
          <a:ext cx="1060542" cy="912577"/>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117872</xdr:colOff>
      <xdr:row>14</xdr:row>
      <xdr:rowOff>58832</xdr:rowOff>
    </xdr:from>
    <xdr:to>
      <xdr:col>12</xdr:col>
      <xdr:colOff>209550</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56897" y="3716432"/>
          <a:ext cx="2644378"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133350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428625</xdr:colOff>
          <xdr:row>14</xdr:row>
          <xdr:rowOff>85725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476250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476250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428625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17</xdr:row>
          <xdr:rowOff>180975</xdr:rowOff>
        </xdr:from>
        <xdr:to>
          <xdr:col>11</xdr:col>
          <xdr:colOff>1000125</xdr:colOff>
          <xdr:row>19</xdr:row>
          <xdr:rowOff>104775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28575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1028700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0</xdr:row>
          <xdr:rowOff>457200</xdr:rowOff>
        </xdr:from>
        <xdr:to>
          <xdr:col>12</xdr:col>
          <xdr:colOff>657225</xdr:colOff>
          <xdr:row>2</xdr:row>
          <xdr:rowOff>314325</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Switch to Chinese Version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2.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workbookViewId="0">
      <selection activeCell="S9" sqref="S9"/>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0" t="s">
        <v>287</v>
      </c>
      <c r="B1" s="390"/>
      <c r="C1" s="390"/>
      <c r="D1" s="390"/>
      <c r="E1" s="390"/>
      <c r="F1" s="390"/>
      <c r="G1" s="390"/>
      <c r="H1" s="390"/>
      <c r="I1" s="390"/>
      <c r="J1" s="390"/>
      <c r="K1" s="390"/>
      <c r="L1" s="390"/>
      <c r="M1" s="390"/>
      <c r="N1" s="390"/>
      <c r="O1" s="393" t="s">
        <v>290</v>
      </c>
      <c r="P1" s="393"/>
    </row>
    <row r="2" spans="1:16" ht="27.75" customHeight="1" x14ac:dyDescent="0.15">
      <c r="A2" s="391" t="s">
        <v>288</v>
      </c>
      <c r="B2" s="391"/>
      <c r="C2" s="391"/>
      <c r="D2" s="391"/>
      <c r="E2" s="391"/>
      <c r="F2" s="391"/>
      <c r="G2" s="391"/>
      <c r="H2" s="391"/>
      <c r="I2" s="391"/>
      <c r="J2" s="391"/>
      <c r="K2" s="391"/>
      <c r="L2" s="391"/>
      <c r="M2" s="391"/>
      <c r="N2" s="391"/>
      <c r="O2" s="1">
        <v>1</v>
      </c>
      <c r="P2" s="1"/>
    </row>
    <row r="3" spans="1:16" ht="30.75" customHeight="1" x14ac:dyDescent="0.15">
      <c r="A3" s="392" t="s">
        <v>322</v>
      </c>
      <c r="B3" s="392"/>
      <c r="C3" s="392"/>
      <c r="D3" s="392"/>
      <c r="E3" s="392"/>
      <c r="F3" s="392"/>
      <c r="G3" s="392"/>
      <c r="H3" s="392"/>
      <c r="I3" s="392"/>
      <c r="J3" s="392"/>
      <c r="K3" s="392"/>
      <c r="L3" s="392"/>
      <c r="M3" s="392"/>
      <c r="N3" s="392"/>
      <c r="O3" s="1"/>
      <c r="P3" s="1"/>
    </row>
    <row r="4" spans="1:16" ht="3" hidden="1" customHeight="1" x14ac:dyDescent="0.15">
      <c r="A4" s="376" t="s">
        <v>291</v>
      </c>
      <c r="B4" s="380"/>
      <c r="C4" s="376" t="s">
        <v>292</v>
      </c>
      <c r="D4" s="380"/>
      <c r="E4" s="376" t="s">
        <v>293</v>
      </c>
      <c r="F4" s="380"/>
      <c r="G4" s="376" t="s">
        <v>294</v>
      </c>
      <c r="H4" s="380"/>
      <c r="I4" s="376" t="s">
        <v>295</v>
      </c>
      <c r="J4" s="380"/>
      <c r="K4" s="376" t="s">
        <v>296</v>
      </c>
      <c r="L4" s="389"/>
      <c r="M4" s="389"/>
      <c r="N4" s="389"/>
      <c r="O4" s="389"/>
      <c r="P4" s="389"/>
    </row>
    <row r="5" spans="1:16" ht="15" customHeight="1" x14ac:dyDescent="0.15">
      <c r="A5" s="398" t="s">
        <v>323</v>
      </c>
      <c r="B5" s="398"/>
      <c r="C5" s="398"/>
      <c r="D5" s="398"/>
      <c r="E5" s="398"/>
      <c r="F5" s="398"/>
      <c r="G5" s="398"/>
      <c r="H5" s="398"/>
      <c r="I5" s="398"/>
      <c r="J5" s="398"/>
      <c r="K5" s="398"/>
      <c r="L5" s="398"/>
      <c r="M5" s="398"/>
      <c r="N5" s="398"/>
      <c r="O5" s="398"/>
      <c r="P5" s="372"/>
    </row>
    <row r="6" spans="1:16" ht="15" customHeight="1" x14ac:dyDescent="0.15">
      <c r="A6" s="398"/>
      <c r="B6" s="398"/>
      <c r="C6" s="398"/>
      <c r="D6" s="398"/>
      <c r="E6" s="398"/>
      <c r="F6" s="398"/>
      <c r="G6" s="398"/>
      <c r="H6" s="398"/>
      <c r="I6" s="398"/>
      <c r="J6" s="398"/>
      <c r="K6" s="398"/>
      <c r="L6" s="398"/>
      <c r="M6" s="398"/>
      <c r="N6" s="398"/>
      <c r="O6" s="398"/>
      <c r="P6" s="372"/>
    </row>
    <row r="7" spans="1:16" ht="15" customHeight="1" x14ac:dyDescent="0.15">
      <c r="A7" s="246"/>
      <c r="B7" s="246"/>
      <c r="C7" s="246"/>
      <c r="D7" s="246"/>
      <c r="E7" s="14"/>
      <c r="F7" s="14"/>
      <c r="G7" s="14"/>
      <c r="H7" s="14"/>
      <c r="I7" s="75"/>
      <c r="J7" s="75"/>
      <c r="K7" s="75"/>
      <c r="L7" s="75"/>
      <c r="M7" s="75"/>
      <c r="N7" s="119"/>
      <c r="O7" s="14"/>
      <c r="P7" s="14"/>
    </row>
    <row r="8" spans="1:16" ht="15" customHeight="1" x14ac:dyDescent="0.15">
      <c r="A8" s="253" t="s">
        <v>274</v>
      </c>
      <c r="B8" s="383">
        <v>2952.52</v>
      </c>
      <c r="C8" s="366" t="s">
        <v>117</v>
      </c>
      <c r="D8" s="357"/>
      <c r="E8" s="14"/>
      <c r="F8" s="14"/>
      <c r="G8" s="14"/>
      <c r="H8" s="14"/>
      <c r="I8" s="256" t="s">
        <v>232</v>
      </c>
      <c r="J8" s="377">
        <v>0.36</v>
      </c>
      <c r="K8" s="366" t="s">
        <v>161</v>
      </c>
      <c r="L8" s="245"/>
      <c r="M8" s="245"/>
      <c r="N8" s="399" t="s">
        <v>327</v>
      </c>
      <c r="O8" s="399"/>
      <c r="P8" s="14"/>
    </row>
    <row r="9" spans="1:16" ht="15" customHeight="1" x14ac:dyDescent="0.15">
      <c r="A9" s="253" t="s">
        <v>283</v>
      </c>
      <c r="B9" s="358">
        <v>850</v>
      </c>
      <c r="C9" s="366" t="s">
        <v>297</v>
      </c>
      <c r="D9" s="357"/>
      <c r="E9" s="14"/>
      <c r="F9" s="14"/>
      <c r="G9" s="14"/>
      <c r="H9" s="14"/>
      <c r="I9" s="256" t="s">
        <v>233</v>
      </c>
      <c r="J9" s="378">
        <v>0.9</v>
      </c>
      <c r="K9" s="366" t="s">
        <v>163</v>
      </c>
      <c r="L9" s="245"/>
      <c r="M9" s="245"/>
      <c r="N9" s="399"/>
      <c r="O9" s="399"/>
      <c r="P9" s="14"/>
    </row>
    <row r="10" spans="1:16" ht="15" customHeight="1" x14ac:dyDescent="0.15">
      <c r="A10" s="253" t="s">
        <v>275</v>
      </c>
      <c r="B10" s="358">
        <v>2905.75</v>
      </c>
      <c r="C10" s="366" t="s">
        <v>144</v>
      </c>
      <c r="D10" s="357"/>
      <c r="E10" s="14"/>
      <c r="F10" s="14"/>
      <c r="G10" s="14"/>
      <c r="H10" s="14"/>
      <c r="I10" s="373" t="s">
        <v>278</v>
      </c>
      <c r="J10" s="379">
        <f>J8*J9*4.427</f>
        <v>1.434348</v>
      </c>
      <c r="K10" s="375" t="s">
        <v>326</v>
      </c>
      <c r="L10" s="14"/>
      <c r="M10" s="245"/>
      <c r="N10" s="119"/>
      <c r="O10" s="14"/>
      <c r="P10" s="14"/>
    </row>
    <row r="11" spans="1:16" ht="15" customHeight="1" x14ac:dyDescent="0.15">
      <c r="A11" s="69"/>
      <c r="B11" s="359"/>
      <c r="C11" s="65"/>
      <c r="D11" s="65"/>
      <c r="E11" s="14"/>
      <c r="F11" s="14"/>
      <c r="G11" s="14"/>
      <c r="H11" s="14"/>
      <c r="I11" s="256" t="s">
        <v>48</v>
      </c>
      <c r="J11" s="377">
        <v>0.8</v>
      </c>
      <c r="K11" s="366" t="s">
        <v>164</v>
      </c>
      <c r="L11" s="245"/>
      <c r="M11" s="14"/>
      <c r="N11" s="14"/>
      <c r="O11" s="14"/>
      <c r="P11" s="362"/>
    </row>
    <row r="12" spans="1:16" ht="15" customHeight="1" x14ac:dyDescent="0.15">
      <c r="A12" s="65"/>
      <c r="B12" s="396"/>
      <c r="C12" s="396"/>
      <c r="D12" s="396"/>
      <c r="E12" s="396"/>
      <c r="F12" s="396"/>
      <c r="G12" s="65"/>
      <c r="H12" s="14"/>
      <c r="I12" s="65"/>
      <c r="J12" s="77"/>
      <c r="K12" s="68"/>
      <c r="L12" s="68"/>
      <c r="M12" s="65"/>
      <c r="N12" s="119"/>
      <c r="O12" s="14"/>
      <c r="P12" s="362"/>
    </row>
    <row r="13" spans="1:16" ht="15" customHeight="1" x14ac:dyDescent="0.15">
      <c r="A13" s="65"/>
      <c r="B13" s="299"/>
      <c r="C13" s="299"/>
      <c r="D13" s="299"/>
      <c r="E13" s="299"/>
      <c r="F13" s="299"/>
      <c r="G13" s="65"/>
      <c r="H13" s="14"/>
      <c r="I13" s="14"/>
      <c r="J13" s="14"/>
      <c r="K13" s="14"/>
      <c r="L13" s="301"/>
      <c r="M13" s="301"/>
      <c r="N13" s="119"/>
      <c r="O13" s="14"/>
      <c r="P13" s="362"/>
    </row>
    <row r="14" spans="1:16" ht="15" customHeight="1" x14ac:dyDescent="0.15">
      <c r="A14" s="253" t="s">
        <v>247</v>
      </c>
      <c r="B14" s="78">
        <v>2956.4</v>
      </c>
      <c r="C14" s="368" t="s">
        <v>305</v>
      </c>
      <c r="D14" s="65"/>
      <c r="E14" s="65"/>
      <c r="F14" s="65"/>
      <c r="G14" s="65"/>
      <c r="H14" s="14"/>
      <c r="I14" s="253" t="s">
        <v>276</v>
      </c>
      <c r="J14" s="364">
        <v>4</v>
      </c>
      <c r="K14" s="368" t="s">
        <v>301</v>
      </c>
      <c r="L14" s="301"/>
      <c r="M14" s="301"/>
      <c r="N14" s="301"/>
      <c r="O14" s="14"/>
      <c r="P14" s="362"/>
    </row>
    <row r="15" spans="1:16" ht="15" customHeight="1" x14ac:dyDescent="0.15">
      <c r="A15" s="253" t="s">
        <v>241</v>
      </c>
      <c r="B15" s="382">
        <v>42</v>
      </c>
      <c r="C15" s="367" t="s">
        <v>306</v>
      </c>
      <c r="D15" s="257"/>
      <c r="E15" s="257"/>
      <c r="F15" s="68"/>
      <c r="G15" s="68"/>
      <c r="H15" s="14"/>
      <c r="I15" s="253" t="s">
        <v>237</v>
      </c>
      <c r="J15" s="264">
        <v>1.1000000000000001</v>
      </c>
      <c r="K15" s="368" t="s">
        <v>302</v>
      </c>
      <c r="L15" s="301"/>
      <c r="M15" s="301"/>
      <c r="N15" s="301"/>
      <c r="O15" s="14"/>
      <c r="P15" s="14"/>
    </row>
    <row r="16" spans="1:16" ht="15" customHeight="1" x14ac:dyDescent="0.15">
      <c r="A16" s="253"/>
      <c r="B16" s="361"/>
      <c r="C16" s="356"/>
      <c r="D16" s="257"/>
      <c r="E16" s="257"/>
      <c r="F16" s="68"/>
      <c r="G16" s="68"/>
      <c r="H16" s="14"/>
      <c r="I16" s="253" t="s">
        <v>238</v>
      </c>
      <c r="J16" s="365">
        <v>3.8000000000000002E-4</v>
      </c>
      <c r="K16" s="368" t="s">
        <v>303</v>
      </c>
      <c r="L16" s="14"/>
      <c r="M16" s="14"/>
      <c r="N16" s="14"/>
      <c r="O16" s="14"/>
      <c r="P16" s="14"/>
    </row>
    <row r="17" spans="1:16" ht="15" customHeight="1" x14ac:dyDescent="0.15">
      <c r="A17" s="299"/>
      <c r="B17" s="299"/>
      <c r="C17" s="299"/>
      <c r="D17" s="299"/>
      <c r="E17" s="299"/>
      <c r="F17" s="119"/>
      <c r="G17" s="14"/>
      <c r="H17" s="14"/>
      <c r="I17" s="279"/>
      <c r="J17" s="280"/>
      <c r="K17" s="363"/>
      <c r="L17" s="249"/>
      <c r="M17" s="249"/>
      <c r="N17" s="247"/>
      <c r="O17" s="68"/>
      <c r="P17" s="14"/>
    </row>
    <row r="18" spans="1:16" ht="15" customHeight="1" x14ac:dyDescent="0.25">
      <c r="A18" s="394" t="s">
        <v>324</v>
      </c>
      <c r="B18" s="394"/>
      <c r="C18" s="253" t="s">
        <v>251</v>
      </c>
      <c r="D18" s="253" t="s">
        <v>252</v>
      </c>
      <c r="E18" s="253" t="s">
        <v>284</v>
      </c>
      <c r="F18" s="119"/>
      <c r="G18" s="14"/>
      <c r="H18" s="14"/>
      <c r="I18" s="302" t="s">
        <v>279</v>
      </c>
      <c r="J18" s="278">
        <v>3</v>
      </c>
      <c r="K18" s="369" t="s">
        <v>328</v>
      </c>
      <c r="L18" s="302"/>
      <c r="M18" s="345"/>
      <c r="N18" s="281"/>
      <c r="O18" s="68"/>
      <c r="P18" s="14"/>
    </row>
    <row r="19" spans="1:16" ht="15" customHeight="1" x14ac:dyDescent="0.15">
      <c r="A19" s="394"/>
      <c r="B19" s="394"/>
      <c r="C19" s="364">
        <v>2900</v>
      </c>
      <c r="D19" s="364">
        <v>2935</v>
      </c>
      <c r="E19" s="364">
        <v>2960</v>
      </c>
      <c r="F19" s="119"/>
      <c r="G19" s="14"/>
      <c r="H19" s="14"/>
      <c r="I19" s="381" t="s">
        <v>285</v>
      </c>
      <c r="J19" s="258">
        <v>32.799999999999997</v>
      </c>
      <c r="K19" s="370" t="s">
        <v>329</v>
      </c>
      <c r="L19" s="253"/>
      <c r="M19" s="346"/>
      <c r="N19" s="281"/>
      <c r="O19" s="68"/>
      <c r="P19" s="14"/>
    </row>
    <row r="20" spans="1:16" ht="15" customHeight="1" x14ac:dyDescent="0.15">
      <c r="A20" s="394" t="s">
        <v>325</v>
      </c>
      <c r="B20" s="395"/>
      <c r="C20" s="253" t="s">
        <v>259</v>
      </c>
      <c r="D20" s="253" t="s">
        <v>260</v>
      </c>
      <c r="E20" s="253" t="s">
        <v>261</v>
      </c>
      <c r="F20" s="119"/>
      <c r="G20" s="14"/>
      <c r="H20" s="362"/>
      <c r="I20" s="253" t="s">
        <v>271</v>
      </c>
      <c r="J20" s="263">
        <v>20.3</v>
      </c>
      <c r="K20" s="370" t="s">
        <v>311</v>
      </c>
      <c r="L20" s="253"/>
      <c r="M20" s="355"/>
      <c r="N20" s="352"/>
      <c r="O20" s="68"/>
      <c r="P20" s="14"/>
    </row>
    <row r="21" spans="1:16" ht="12" customHeight="1" x14ac:dyDescent="0.15">
      <c r="A21" s="395"/>
      <c r="B21" s="395"/>
      <c r="C21" s="364">
        <v>49.5</v>
      </c>
      <c r="D21" s="364">
        <v>278.39999999999998</v>
      </c>
      <c r="E21" s="364">
        <v>642.5</v>
      </c>
      <c r="F21" s="119"/>
      <c r="G21" s="14"/>
      <c r="H21" s="362">
        <v>5</v>
      </c>
      <c r="I21" s="253" t="s">
        <v>280</v>
      </c>
      <c r="J21" s="354">
        <v>129</v>
      </c>
      <c r="K21" s="370" t="s">
        <v>330</v>
      </c>
      <c r="L21" s="249"/>
      <c r="M21" s="249"/>
      <c r="N21" s="248"/>
      <c r="O21" s="68"/>
      <c r="P21" s="14"/>
    </row>
    <row r="22" spans="1:16" ht="15" customHeight="1" x14ac:dyDescent="0.15">
      <c r="A22" s="360"/>
      <c r="B22" s="360"/>
      <c r="C22" s="360"/>
      <c r="D22" s="360"/>
      <c r="E22" s="360"/>
      <c r="F22" s="119"/>
      <c r="G22" s="14"/>
      <c r="H22" s="362"/>
      <c r="I22" s="119"/>
      <c r="J22" s="119"/>
      <c r="K22" s="119"/>
      <c r="L22" s="250"/>
      <c r="M22" s="250"/>
      <c r="N22" s="248"/>
      <c r="O22" s="68"/>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1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7"/>
      <c r="K29" s="397"/>
      <c r="L29" s="14"/>
      <c r="M29" s="14"/>
      <c r="N29" s="14"/>
      <c r="O29" s="14"/>
      <c r="P29" s="14"/>
    </row>
    <row r="30" spans="1:16" ht="15" customHeight="1" x14ac:dyDescent="0.15">
      <c r="A30" s="14"/>
      <c r="B30" s="14"/>
      <c r="C30" s="14"/>
      <c r="D30" s="14"/>
      <c r="E30" s="14"/>
      <c r="F30" s="14"/>
      <c r="G30" s="14"/>
      <c r="H30" s="14"/>
      <c r="I30" s="14"/>
      <c r="J30" s="397"/>
      <c r="K30" s="397"/>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5" name="Group box 1033">
              <controlPr defaultSize="0" autoFill="0" autoPict="0">
                <anchor moveWithCells="1">
                  <from>
                    <xdr:col>0</xdr:col>
                    <xdr:colOff>95250</xdr:colOff>
                    <xdr:row>16</xdr:row>
                    <xdr:rowOff>19050</xdr:rowOff>
                  </from>
                  <to>
                    <xdr:col>7</xdr:col>
                    <xdr:colOff>600075</xdr:colOff>
                    <xdr:row>21</xdr:row>
                    <xdr:rowOff>161925</xdr:rowOff>
                  </to>
                </anchor>
              </controlPr>
            </control>
          </mc:Choice>
        </mc:AlternateContent>
        <mc:AlternateContent xmlns:mc="http://schemas.openxmlformats.org/markup-compatibility/2006">
          <mc:Choice Requires="x14">
            <control shapeId="23559" r:id="rId6"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7"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8" name="Group Box 11">
              <controlPr defaultSize="0" autoFill="0" autoPict="0">
                <anchor moveWithCells="1">
                  <from>
                    <xdr:col>8</xdr:col>
                    <xdr:colOff>142875</xdr:colOff>
                    <xdr:row>16</xdr:row>
                    <xdr:rowOff>95250</xdr:rowOff>
                  </from>
                  <to>
                    <xdr:col>15</xdr:col>
                    <xdr:colOff>171450</xdr:colOff>
                    <xdr:row>21</xdr:row>
                    <xdr:rowOff>123825</xdr:rowOff>
                  </to>
                </anchor>
              </controlPr>
            </control>
          </mc:Choice>
        </mc:AlternateContent>
        <mc:AlternateContent xmlns:mc="http://schemas.openxmlformats.org/markup-compatibility/2006">
          <mc:Choice Requires="x14">
            <control shapeId="23566" r:id="rId9" name="Group Box 14">
              <controlPr defaultSize="0" autoFill="0" autoPict="0">
                <anchor moveWithCells="1">
                  <from>
                    <xdr:col>0</xdr:col>
                    <xdr:colOff>38100</xdr:colOff>
                    <xdr:row>4</xdr:row>
                    <xdr:rowOff>47625</xdr:rowOff>
                  </from>
                  <to>
                    <xdr:col>15</xdr:col>
                    <xdr:colOff>333375</xdr:colOff>
                    <xdr:row>22</xdr:row>
                    <xdr:rowOff>161925</xdr:rowOff>
                  </to>
                </anchor>
              </controlPr>
            </control>
          </mc:Choice>
        </mc:AlternateContent>
        <mc:AlternateContent xmlns:mc="http://schemas.openxmlformats.org/markup-compatibility/2006">
          <mc:Choice Requires="x14">
            <control shapeId="23569" r:id="rId10" name="Button 1022">
              <controlPr defaultSize="0" print="0" autoFill="0" autoPict="0" macro="[0]!Calculate_Click">
                <anchor moveWithCells="1" sizeWithCells="1">
                  <from>
                    <xdr:col>10</xdr:col>
                    <xdr:colOff>228600</xdr:colOff>
                    <xdr:row>25</xdr:row>
                    <xdr:rowOff>28575</xdr:rowOff>
                  </from>
                  <to>
                    <xdr:col>12</xdr:col>
                    <xdr:colOff>533400</xdr:colOff>
                    <xdr:row>28</xdr:row>
                    <xdr:rowOff>123825</xdr:rowOff>
                  </to>
                </anchor>
              </controlPr>
            </control>
          </mc:Choice>
        </mc:AlternateContent>
        <mc:AlternateContent xmlns:mc="http://schemas.openxmlformats.org/markup-compatibility/2006">
          <mc:Choice Requires="x14">
            <control shapeId="23571" r:id="rId11" name="Button 1011">
              <controlPr defaultSize="0" print="0" autoFill="0" autoPict="0" macro="[0]!Switchlgg222">
                <anchor moveWithCells="1" sizeWithCells="1">
                  <from>
                    <xdr:col>14</xdr:col>
                    <xdr:colOff>247650</xdr:colOff>
                    <xdr:row>0</xdr:row>
                    <xdr:rowOff>447675</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2"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3"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4" name="Option button 1033">
              <controlPr defaultSize="0" autoFill="0" autoLine="0" autoPict="0" macro="[0]!beta_Manually">
                <anchor moveWithCells="1">
                  <from>
                    <xdr:col>13</xdr:col>
                    <xdr:colOff>361950</xdr:colOff>
                    <xdr:row>17</xdr:row>
                    <xdr:rowOff>180975</xdr:rowOff>
                  </from>
                  <to>
                    <xdr:col>14</xdr:col>
                    <xdr:colOff>600075</xdr:colOff>
                    <xdr:row>19</xdr:row>
                    <xdr:rowOff>76200</xdr:rowOff>
                  </to>
                </anchor>
              </controlPr>
            </control>
          </mc:Choice>
        </mc:AlternateContent>
        <mc:AlternateContent xmlns:mc="http://schemas.openxmlformats.org/markup-compatibility/2006">
          <mc:Choice Requires="x14">
            <control shapeId="23576" r:id="rId15" name="Option button 1044">
              <controlPr defaultSize="0" autoFill="0" autoLine="0" autoPict="0" macro="[0]!beta_Default">
                <anchor moveWithCells="1">
                  <from>
                    <xdr:col>13</xdr:col>
                    <xdr:colOff>342900</xdr:colOff>
                    <xdr:row>19</xdr:row>
                    <xdr:rowOff>133350</xdr:rowOff>
                  </from>
                  <to>
                    <xdr:col>14</xdr:col>
                    <xdr:colOff>609600</xdr:colOff>
                    <xdr:row>21</xdr:row>
                    <xdr:rowOff>66675</xdr:rowOff>
                  </to>
                </anchor>
              </controlPr>
            </control>
          </mc:Choice>
        </mc:AlternateContent>
        <mc:AlternateContent xmlns:mc="http://schemas.openxmlformats.org/markup-compatibility/2006">
          <mc:Choice Requires="x14">
            <control shapeId="23578" r:id="rId16"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7"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8"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9"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1001"/>
  <sheetViews>
    <sheetView tabSelected="1" zoomScaleNormal="100" workbookViewId="0">
      <selection activeCell="S12" sqref="S12"/>
    </sheetView>
  </sheetViews>
  <sheetFormatPr defaultColWidth="10.5" defaultRowHeight="13.5" x14ac:dyDescent="0.15"/>
  <cols>
    <col min="1" max="1" width="8.875" style="44" customWidth="1"/>
    <col min="2" max="2" width="9.875" style="44" customWidth="1"/>
    <col min="3" max="3" width="12.375" style="44" customWidth="1"/>
    <col min="4" max="4" width="10.5" style="44" bestFit="1" customWidth="1"/>
    <col min="5" max="5" width="11.5" style="44" customWidth="1"/>
    <col min="6" max="6" width="12.125" style="44" customWidth="1"/>
    <col min="7" max="7" width="10.625" style="44" customWidth="1"/>
    <col min="8" max="8" width="9.5" style="44" customWidth="1"/>
    <col min="9" max="9" width="12.25" style="44" customWidth="1"/>
    <col min="10" max="10" width="10.625" style="44" customWidth="1"/>
    <col min="11" max="11" width="8.75" style="44" customWidth="1"/>
    <col min="12" max="12" width="14.125" style="44" customWidth="1"/>
    <col min="13" max="13" width="9.125" style="44" customWidth="1"/>
    <col min="14" max="14" width="7.5" style="44" customWidth="1"/>
    <col min="15" max="15" width="13.875" style="44" customWidth="1"/>
    <col min="16" max="16" width="8.375" style="44" customWidth="1"/>
    <col min="17" max="18" width="8.5" style="8" customWidth="1"/>
    <col min="19" max="20" width="6.5" style="30" customWidth="1"/>
    <col min="21" max="21" width="13.75" style="30" hidden="1" customWidth="1"/>
    <col min="22" max="22" width="12.875" style="30" hidden="1" customWidth="1"/>
    <col min="23" max="23" width="16.125" style="30" hidden="1" customWidth="1"/>
    <col min="24" max="24" width="11.125" style="30" hidden="1" customWidth="1"/>
    <col min="25" max="25" width="10.5" style="30" hidden="1" customWidth="1"/>
    <col min="26" max="26" width="15" style="132" hidden="1" customWidth="1"/>
    <col min="27" max="27" width="12.5" style="30"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0"/>
  </cols>
  <sheetData>
    <row r="1" spans="1:52" ht="39.75" customHeight="1" x14ac:dyDescent="0.15">
      <c r="A1" s="390" t="s">
        <v>287</v>
      </c>
      <c r="B1" s="390"/>
      <c r="C1" s="390"/>
      <c r="D1" s="390"/>
      <c r="E1" s="390"/>
      <c r="F1" s="390"/>
      <c r="G1" s="390"/>
      <c r="H1" s="390"/>
      <c r="I1" s="390"/>
      <c r="J1" s="390"/>
      <c r="K1" s="390"/>
      <c r="L1" s="404" t="s">
        <v>290</v>
      </c>
      <c r="M1" s="405"/>
      <c r="N1" s="303"/>
      <c r="O1" s="353"/>
      <c r="P1" s="303"/>
      <c r="Q1" s="303"/>
      <c r="R1" s="303"/>
      <c r="S1" s="303"/>
      <c r="T1" s="303"/>
      <c r="U1" s="303"/>
      <c r="V1" s="303"/>
      <c r="W1" s="303"/>
      <c r="X1" s="303"/>
      <c r="Y1" s="303"/>
      <c r="Z1" s="86"/>
      <c r="AA1" s="67"/>
      <c r="AB1" s="67"/>
      <c r="AC1" s="67"/>
      <c r="AD1" s="67"/>
      <c r="AE1" s="67"/>
      <c r="AF1" s="67"/>
      <c r="AG1" s="67"/>
      <c r="AH1" s="67"/>
      <c r="AI1" s="67"/>
      <c r="AJ1" s="67"/>
    </row>
    <row r="2" spans="1:52" s="309" customFormat="1" ht="22.5" customHeight="1" x14ac:dyDescent="0.15">
      <c r="A2" s="391" t="s">
        <v>288</v>
      </c>
      <c r="B2" s="391"/>
      <c r="C2" s="391"/>
      <c r="D2" s="391"/>
      <c r="E2" s="391"/>
      <c r="F2" s="391"/>
      <c r="G2" s="391"/>
      <c r="H2" s="391"/>
      <c r="I2" s="391"/>
      <c r="J2" s="391"/>
      <c r="K2" s="391"/>
      <c r="L2" s="304">
        <v>1</v>
      </c>
      <c r="M2" s="304"/>
      <c r="N2" s="305"/>
      <c r="O2" s="305"/>
      <c r="P2" s="305"/>
      <c r="Q2" s="305"/>
      <c r="R2" s="305"/>
      <c r="S2" s="305"/>
      <c r="T2" s="305"/>
      <c r="U2" s="305"/>
      <c r="V2" s="305"/>
      <c r="W2" s="305"/>
      <c r="X2" s="305"/>
      <c r="Y2" s="305"/>
      <c r="Z2" s="306"/>
      <c r="AA2" s="307"/>
      <c r="AB2" s="307"/>
      <c r="AC2" s="307"/>
      <c r="AD2" s="307"/>
      <c r="AE2" s="307"/>
      <c r="AF2" s="307"/>
      <c r="AG2" s="307"/>
      <c r="AH2" s="307"/>
      <c r="AI2" s="307"/>
      <c r="AJ2" s="307"/>
      <c r="AK2" s="308"/>
      <c r="AL2" s="308"/>
      <c r="AM2" s="308"/>
      <c r="AN2" s="308"/>
      <c r="AO2" s="308"/>
      <c r="AP2" s="308"/>
      <c r="AQ2" s="308"/>
      <c r="AR2" s="308"/>
      <c r="AS2" s="308"/>
      <c r="AT2" s="308"/>
      <c r="AU2" s="308"/>
      <c r="AV2" s="308"/>
      <c r="AW2" s="308"/>
      <c r="AX2" s="308"/>
      <c r="AY2" s="308"/>
      <c r="AZ2" s="308"/>
    </row>
    <row r="3" spans="1:52" ht="33" customHeight="1" x14ac:dyDescent="0.15">
      <c r="A3" s="392" t="s">
        <v>289</v>
      </c>
      <c r="B3" s="392"/>
      <c r="C3" s="392"/>
      <c r="D3" s="392"/>
      <c r="E3" s="392"/>
      <c r="F3" s="392"/>
      <c r="G3" s="392"/>
      <c r="H3" s="392"/>
      <c r="I3" s="392"/>
      <c r="J3" s="392"/>
      <c r="K3" s="392"/>
      <c r="L3" s="310"/>
      <c r="M3" s="310"/>
      <c r="N3" s="311"/>
      <c r="O3" s="342"/>
      <c r="P3" s="344"/>
      <c r="Q3" s="311"/>
      <c r="R3" s="311"/>
      <c r="S3" s="311"/>
      <c r="T3" s="311"/>
      <c r="U3" s="311"/>
      <c r="V3" s="311"/>
      <c r="W3" s="311"/>
      <c r="X3" s="311"/>
      <c r="Y3" s="311"/>
      <c r="Z3" s="86"/>
      <c r="AA3" s="67"/>
      <c r="AB3" s="67"/>
      <c r="AC3" s="67"/>
      <c r="AD3" s="67"/>
      <c r="AE3" s="67"/>
      <c r="AF3" s="67"/>
      <c r="AG3" s="67"/>
      <c r="AH3" s="67"/>
      <c r="AI3" s="67"/>
      <c r="AJ3" s="67"/>
    </row>
    <row r="4" spans="1:52" ht="35.25" customHeight="1" x14ac:dyDescent="0.15">
      <c r="A4" s="371" t="s">
        <v>291</v>
      </c>
      <c r="B4" s="351"/>
      <c r="C4" s="371" t="s">
        <v>292</v>
      </c>
      <c r="D4" s="351"/>
      <c r="E4" s="371" t="s">
        <v>293</v>
      </c>
      <c r="F4" s="351"/>
      <c r="G4" s="371" t="s">
        <v>294</v>
      </c>
      <c r="H4" s="351"/>
      <c r="I4" s="371" t="s">
        <v>295</v>
      </c>
      <c r="J4" s="351"/>
      <c r="K4" s="371" t="s">
        <v>296</v>
      </c>
      <c r="L4" s="409"/>
      <c r="M4" s="410"/>
      <c r="N4" s="312"/>
      <c r="O4" s="343"/>
      <c r="P4" s="312"/>
      <c r="Q4" s="312"/>
      <c r="R4" s="312"/>
      <c r="S4" s="311"/>
      <c r="T4" s="311"/>
      <c r="U4" s="311"/>
      <c r="V4" s="311"/>
      <c r="W4" s="311"/>
      <c r="X4" s="311"/>
      <c r="Y4" s="311"/>
      <c r="Z4" s="86"/>
      <c r="AA4" s="67"/>
      <c r="AB4" s="67"/>
      <c r="AC4" s="67"/>
      <c r="AD4" s="67"/>
      <c r="AE4" s="67"/>
      <c r="AF4" s="67"/>
      <c r="AG4" s="67"/>
      <c r="AH4" s="67"/>
      <c r="AI4" s="67"/>
      <c r="AJ4" s="67"/>
    </row>
    <row r="5" spans="1:52" ht="15" x14ac:dyDescent="0.15">
      <c r="A5" s="246"/>
      <c r="B5" s="246"/>
      <c r="C5" s="246"/>
      <c r="D5" s="246"/>
      <c r="E5" s="246"/>
      <c r="F5" s="246"/>
      <c r="G5" s="65"/>
      <c r="H5" s="396"/>
      <c r="I5" s="396"/>
      <c r="J5" s="396"/>
      <c r="K5" s="396"/>
      <c r="L5" s="396"/>
      <c r="M5" s="65"/>
      <c r="N5" s="402"/>
      <c r="O5" s="402"/>
      <c r="P5" s="402"/>
      <c r="Q5" s="402"/>
      <c r="R5" s="265"/>
      <c r="S5" s="67"/>
      <c r="T5" s="67"/>
      <c r="U5" s="67"/>
      <c r="V5" s="67"/>
      <c r="W5" s="67"/>
      <c r="X5" s="67"/>
      <c r="Y5" s="67"/>
      <c r="Z5" s="86"/>
      <c r="AA5" s="67"/>
      <c r="AB5" s="67"/>
      <c r="AC5" s="67"/>
      <c r="AD5" s="67"/>
      <c r="AE5" s="67"/>
      <c r="AF5" s="67"/>
      <c r="AG5" s="67"/>
      <c r="AH5" s="67"/>
      <c r="AI5" s="67"/>
      <c r="AJ5" s="67"/>
    </row>
    <row r="6" spans="1:52" ht="15" x14ac:dyDescent="0.15">
      <c r="A6" s="255" t="s">
        <v>240</v>
      </c>
      <c r="B6" s="388">
        <v>2967.52</v>
      </c>
      <c r="C6" s="374" t="s">
        <v>117</v>
      </c>
      <c r="D6" s="245"/>
      <c r="E6" s="245"/>
      <c r="F6" s="245"/>
      <c r="G6" s="65"/>
      <c r="H6" s="403"/>
      <c r="I6" s="403"/>
      <c r="J6" s="403"/>
      <c r="K6" s="403"/>
      <c r="L6" s="403"/>
      <c r="M6" s="65"/>
      <c r="N6" s="401"/>
      <c r="O6" s="401"/>
      <c r="P6" s="401"/>
      <c r="Q6" s="401"/>
      <c r="R6" s="266"/>
      <c r="S6" s="8"/>
      <c r="T6" s="8"/>
      <c r="U6" s="8"/>
      <c r="V6" s="8"/>
      <c r="W6" s="8"/>
      <c r="X6" s="8"/>
      <c r="Y6" s="8"/>
      <c r="Z6" s="87"/>
      <c r="AA6" s="67"/>
      <c r="AB6" s="67"/>
      <c r="AC6" s="67"/>
      <c r="AD6" s="67"/>
      <c r="AE6" s="67"/>
      <c r="AF6" s="67"/>
      <c r="AG6" s="67"/>
      <c r="AH6" s="67"/>
      <c r="AI6" s="67"/>
      <c r="AJ6" s="67"/>
    </row>
    <row r="7" spans="1:52" ht="12.75" customHeight="1" x14ac:dyDescent="0.15">
      <c r="A7" s="255" t="s">
        <v>286</v>
      </c>
      <c r="B7" s="259">
        <v>850</v>
      </c>
      <c r="C7" s="374" t="s">
        <v>297</v>
      </c>
      <c r="D7" s="245"/>
      <c r="E7" s="245"/>
      <c r="F7" s="245"/>
      <c r="G7" s="253" t="s">
        <v>247</v>
      </c>
      <c r="H7" s="78">
        <v>2971.4</v>
      </c>
      <c r="I7" s="374" t="s">
        <v>305</v>
      </c>
      <c r="J7" s="65"/>
      <c r="K7" s="65"/>
      <c r="L7" s="65"/>
      <c r="M7" s="65"/>
      <c r="N7" s="267"/>
      <c r="O7" s="267"/>
      <c r="P7" s="267"/>
      <c r="Q7" s="267"/>
      <c r="R7" s="268"/>
      <c r="S7" s="8"/>
      <c r="T7" s="8"/>
      <c r="U7" s="8"/>
      <c r="V7" s="8"/>
      <c r="W7" s="8"/>
      <c r="X7" s="8"/>
      <c r="Y7" s="8"/>
      <c r="Z7" s="87"/>
      <c r="AA7" s="67"/>
      <c r="AB7" s="67"/>
      <c r="AC7" s="67"/>
      <c r="AD7" s="67"/>
      <c r="AE7" s="67"/>
      <c r="AF7" s="67"/>
      <c r="AG7" s="67"/>
      <c r="AH7" s="67"/>
      <c r="AI7" s="67"/>
      <c r="AJ7" s="67"/>
    </row>
    <row r="8" spans="1:52" ht="14.25" customHeight="1" x14ac:dyDescent="0.15">
      <c r="A8" s="255" t="s">
        <v>231</v>
      </c>
      <c r="B8" s="259">
        <v>2905.75</v>
      </c>
      <c r="C8" s="374" t="s">
        <v>144</v>
      </c>
      <c r="D8" s="245"/>
      <c r="E8" s="245"/>
      <c r="F8" s="119"/>
      <c r="G8" s="253" t="s">
        <v>241</v>
      </c>
      <c r="H8" s="382">
        <v>42</v>
      </c>
      <c r="I8" s="374" t="s">
        <v>306</v>
      </c>
      <c r="J8" s="257"/>
      <c r="K8" s="257"/>
      <c r="L8" s="68"/>
      <c r="M8" s="68"/>
      <c r="N8" s="267"/>
      <c r="O8" s="267" t="s">
        <v>110</v>
      </c>
      <c r="P8" s="400"/>
      <c r="Q8" s="267"/>
      <c r="R8" s="67"/>
      <c r="S8" s="67"/>
      <c r="T8" s="67"/>
      <c r="U8" s="67"/>
      <c r="V8" s="67"/>
      <c r="W8" s="67"/>
      <c r="X8" s="67"/>
      <c r="Y8" s="67"/>
      <c r="Z8" s="86"/>
      <c r="AA8" s="67"/>
      <c r="AB8" s="67"/>
      <c r="AC8" s="67"/>
      <c r="AD8" s="67"/>
      <c r="AE8" s="67"/>
      <c r="AF8" s="67"/>
      <c r="AG8" s="67"/>
      <c r="AH8" s="67"/>
      <c r="AI8" s="67"/>
      <c r="AJ8" s="67"/>
    </row>
    <row r="9" spans="1:52" ht="18.75" customHeight="1" x14ac:dyDescent="0.15">
      <c r="A9" s="69"/>
      <c r="B9" s="70"/>
      <c r="C9" s="301"/>
      <c r="D9" s="301"/>
      <c r="E9" s="301"/>
      <c r="F9" s="119"/>
      <c r="G9" s="279"/>
      <c r="H9" s="280"/>
      <c r="I9" s="281"/>
      <c r="J9" s="249"/>
      <c r="K9" s="249"/>
      <c r="L9" s="247"/>
      <c r="M9" s="68"/>
      <c r="N9" s="267"/>
      <c r="O9" s="267" t="s">
        <v>226</v>
      </c>
      <c r="P9" s="400"/>
      <c r="Q9" s="267"/>
      <c r="R9" s="67"/>
      <c r="S9" s="67"/>
      <c r="T9" s="67"/>
      <c r="U9" s="67"/>
      <c r="V9" s="67"/>
      <c r="W9" s="67"/>
      <c r="X9" s="67"/>
      <c r="Y9" s="67"/>
      <c r="Z9" s="86"/>
      <c r="AA9" s="67"/>
      <c r="AB9" s="67"/>
      <c r="AC9" s="67"/>
      <c r="AD9" s="67"/>
      <c r="AE9" s="67"/>
      <c r="AF9" s="67"/>
      <c r="AG9" s="67"/>
      <c r="AH9" s="67"/>
      <c r="AI9" s="67"/>
      <c r="AJ9" s="67"/>
    </row>
    <row r="10" spans="1:52" ht="15.75" customHeight="1" x14ac:dyDescent="0.3">
      <c r="A10" s="299"/>
      <c r="B10" s="299"/>
      <c r="C10" s="299"/>
      <c r="D10" s="299"/>
      <c r="E10" s="299"/>
      <c r="F10" s="119"/>
      <c r="G10" s="302" t="s">
        <v>279</v>
      </c>
      <c r="H10" s="278">
        <v>3</v>
      </c>
      <c r="I10" s="374" t="s">
        <v>320</v>
      </c>
      <c r="J10" s="302" t="s">
        <v>272</v>
      </c>
      <c r="K10" s="345">
        <f>mminter(H12,H10,H11)</f>
        <v>5.5962866666666625E-2</v>
      </c>
      <c r="L10" s="374" t="s">
        <v>314</v>
      </c>
      <c r="M10" s="68"/>
      <c r="N10" s="267">
        <v>5</v>
      </c>
      <c r="O10" s="267" t="s">
        <v>111</v>
      </c>
      <c r="P10" s="267"/>
      <c r="Q10" s="269"/>
      <c r="R10" s="72"/>
      <c r="S10" s="72"/>
      <c r="T10" s="72"/>
      <c r="U10" s="67"/>
      <c r="V10" s="67"/>
      <c r="W10" s="67"/>
      <c r="X10" s="67"/>
      <c r="Y10" s="67"/>
      <c r="Z10" s="86"/>
      <c r="AA10" s="67"/>
      <c r="AB10" s="67"/>
      <c r="AC10" s="67"/>
      <c r="AD10" s="67"/>
      <c r="AE10" s="67"/>
      <c r="AF10" s="67"/>
      <c r="AG10" s="67"/>
      <c r="AH10" s="67"/>
      <c r="AI10" s="67"/>
      <c r="AJ10" s="67"/>
    </row>
    <row r="11" spans="1:52" ht="16.5" x14ac:dyDescent="0.15">
      <c r="A11" s="255" t="s">
        <v>244</v>
      </c>
      <c r="B11" s="260">
        <v>0.13373333333333348</v>
      </c>
      <c r="C11" s="374" t="s">
        <v>298</v>
      </c>
      <c r="D11" s="301"/>
      <c r="E11" s="301"/>
      <c r="F11" s="119"/>
      <c r="G11" s="381" t="s">
        <v>285</v>
      </c>
      <c r="H11" s="258">
        <v>32.799999999999997</v>
      </c>
      <c r="I11" s="374" t="s">
        <v>321</v>
      </c>
      <c r="J11" s="253" t="s">
        <v>273</v>
      </c>
      <c r="K11" s="346">
        <f>mm2inter(H12,H11)</f>
        <v>3.0771827906396772E-2</v>
      </c>
      <c r="L11" s="374" t="s">
        <v>315</v>
      </c>
      <c r="M11" s="68"/>
      <c r="N11" s="267"/>
      <c r="O11" s="267" t="s">
        <v>112</v>
      </c>
      <c r="P11" s="267"/>
      <c r="Q11" s="269"/>
      <c r="R11" s="72"/>
      <c r="S11" s="72"/>
      <c r="T11" s="72"/>
      <c r="U11" s="67"/>
      <c r="V11" s="67"/>
      <c r="W11" s="67"/>
      <c r="X11" s="67"/>
      <c r="Y11" s="67"/>
      <c r="Z11" s="86"/>
      <c r="AA11" s="67"/>
      <c r="AB11" s="67"/>
      <c r="AC11" s="67"/>
      <c r="AD11" s="67"/>
      <c r="AE11" s="67"/>
      <c r="AF11" s="67"/>
      <c r="AG11" s="67"/>
      <c r="AH11" s="67"/>
      <c r="AI11" s="67"/>
      <c r="AJ11" s="67"/>
    </row>
    <row r="12" spans="1:52" ht="15" x14ac:dyDescent="0.15">
      <c r="A12" s="255" t="s">
        <v>245</v>
      </c>
      <c r="B12" s="260">
        <v>3.3972666666666571</v>
      </c>
      <c r="C12" s="374" t="s">
        <v>299</v>
      </c>
      <c r="D12" s="301"/>
      <c r="E12" s="301"/>
      <c r="F12" s="119"/>
      <c r="G12" s="253" t="s">
        <v>271</v>
      </c>
      <c r="H12" s="263">
        <v>20.3</v>
      </c>
      <c r="I12" s="374" t="s">
        <v>307</v>
      </c>
      <c r="J12" s="253"/>
      <c r="K12" s="355"/>
      <c r="L12" s="352"/>
      <c r="M12" s="68"/>
      <c r="N12" s="267"/>
      <c r="O12" s="267" t="s">
        <v>227</v>
      </c>
      <c r="P12" s="267"/>
      <c r="Q12" s="269"/>
      <c r="R12" s="72"/>
      <c r="S12" s="72"/>
      <c r="T12" s="72"/>
      <c r="U12" s="67"/>
      <c r="V12" s="67"/>
      <c r="W12" s="67"/>
      <c r="X12" s="67"/>
      <c r="Y12" s="67"/>
      <c r="Z12" s="86"/>
      <c r="AA12" s="67"/>
      <c r="AB12" s="67"/>
      <c r="AC12" s="67"/>
      <c r="AD12" s="67"/>
      <c r="AE12" s="67"/>
      <c r="AF12" s="67"/>
      <c r="AG12" s="67"/>
      <c r="AH12" s="67"/>
      <c r="AI12" s="67"/>
      <c r="AJ12" s="67"/>
    </row>
    <row r="13" spans="1:52" ht="17.25" customHeight="1" x14ac:dyDescent="0.15">
      <c r="A13" s="255" t="s">
        <v>246</v>
      </c>
      <c r="B13" s="260">
        <v>64.612725000000012</v>
      </c>
      <c r="C13" s="374" t="s">
        <v>300</v>
      </c>
      <c r="D13" s="301"/>
      <c r="E13" s="301"/>
      <c r="F13" s="119"/>
      <c r="G13" s="253" t="s">
        <v>280</v>
      </c>
      <c r="H13" s="354">
        <v>129</v>
      </c>
      <c r="I13" s="374" t="s">
        <v>316</v>
      </c>
      <c r="J13" s="249"/>
      <c r="K13" s="249"/>
      <c r="L13" s="248"/>
      <c r="M13" s="68"/>
      <c r="N13" s="267"/>
      <c r="O13" s="267" t="s">
        <v>113</v>
      </c>
      <c r="P13" s="267"/>
      <c r="Q13" s="269"/>
      <c r="R13" s="72"/>
      <c r="S13" s="72"/>
      <c r="T13" s="72"/>
      <c r="U13" s="67"/>
      <c r="V13" s="67"/>
      <c r="W13" s="67"/>
      <c r="X13" s="67"/>
      <c r="Y13" s="67"/>
      <c r="Z13" s="86"/>
      <c r="AA13" s="67"/>
      <c r="AB13" s="67"/>
      <c r="AC13" s="67"/>
      <c r="AD13" s="67"/>
      <c r="AE13" s="67"/>
      <c r="AF13" s="67"/>
      <c r="AG13" s="67"/>
      <c r="AH13" s="67"/>
      <c r="AI13" s="67"/>
      <c r="AJ13" s="67"/>
    </row>
    <row r="14" spans="1:52" ht="17.25" customHeight="1" x14ac:dyDescent="0.15">
      <c r="A14" s="244" t="s">
        <v>159</v>
      </c>
      <c r="B14" s="244"/>
      <c r="C14" s="244"/>
      <c r="D14" s="244"/>
      <c r="E14" s="244"/>
      <c r="F14" s="119"/>
      <c r="G14" s="119"/>
      <c r="H14" s="119"/>
      <c r="I14" s="119"/>
      <c r="J14" s="250"/>
      <c r="K14" s="250"/>
      <c r="L14" s="248"/>
      <c r="M14" s="68"/>
      <c r="N14" s="267"/>
      <c r="O14" s="267" t="s">
        <v>114</v>
      </c>
      <c r="P14" s="267"/>
      <c r="Q14" s="269"/>
      <c r="R14" s="72"/>
      <c r="S14" s="72"/>
      <c r="T14" s="72"/>
      <c r="U14" s="67"/>
      <c r="V14" s="67"/>
      <c r="W14" s="67"/>
      <c r="X14" s="67"/>
      <c r="Y14" s="67"/>
      <c r="Z14" s="86"/>
      <c r="AA14" s="67"/>
      <c r="AB14" s="67"/>
      <c r="AC14" s="67"/>
      <c r="AD14" s="67"/>
      <c r="AE14" s="67"/>
      <c r="AF14" s="67"/>
      <c r="AG14" s="67"/>
      <c r="AH14" s="67"/>
      <c r="AI14" s="67"/>
      <c r="AJ14" s="67"/>
    </row>
    <row r="15" spans="1:52" ht="19.5" customHeight="1" x14ac:dyDescent="0.15">
      <c r="A15" s="75"/>
      <c r="B15" s="75"/>
      <c r="C15" s="75"/>
      <c r="D15" s="75"/>
      <c r="E15" s="75"/>
      <c r="F15" s="119"/>
      <c r="G15" s="254" t="s">
        <v>242</v>
      </c>
      <c r="H15" s="263">
        <v>5.0000000000000001E-3</v>
      </c>
      <c r="I15" s="374" t="s">
        <v>308</v>
      </c>
      <c r="J15" s="250"/>
      <c r="K15" s="250"/>
      <c r="L15" s="248"/>
      <c r="M15" s="68"/>
      <c r="N15" s="267"/>
      <c r="O15" s="270" t="s">
        <v>225</v>
      </c>
      <c r="P15" s="267"/>
      <c r="Q15" s="269"/>
      <c r="R15" s="72"/>
      <c r="S15" s="72"/>
      <c r="T15" s="72"/>
      <c r="U15" s="67"/>
      <c r="V15" s="67"/>
      <c r="W15" s="67"/>
      <c r="X15" s="67"/>
      <c r="Y15" s="67"/>
      <c r="Z15" s="86"/>
      <c r="AA15" s="67"/>
      <c r="AB15" s="67"/>
      <c r="AC15" s="67"/>
      <c r="AD15" s="67"/>
      <c r="AE15" s="67"/>
      <c r="AF15" s="67"/>
      <c r="AG15" s="67"/>
      <c r="AH15" s="67"/>
      <c r="AI15" s="67"/>
      <c r="AJ15" s="67"/>
    </row>
    <row r="16" spans="1:52" ht="18.75" customHeight="1" x14ac:dyDescent="0.15">
      <c r="A16" s="66"/>
      <c r="B16" s="66"/>
      <c r="C16" s="66"/>
      <c r="D16" s="66"/>
      <c r="E16" s="66"/>
      <c r="F16" s="119"/>
      <c r="G16" s="254" t="s">
        <v>243</v>
      </c>
      <c r="H16" s="263">
        <v>2650</v>
      </c>
      <c r="I16" s="374" t="s">
        <v>309</v>
      </c>
      <c r="J16" s="250"/>
      <c r="K16" s="250"/>
      <c r="L16" s="119"/>
      <c r="M16" s="68"/>
      <c r="N16" s="267"/>
      <c r="O16" s="270" t="s">
        <v>268</v>
      </c>
      <c r="P16" s="267"/>
      <c r="Q16" s="269"/>
      <c r="R16" s="72"/>
      <c r="S16" s="72"/>
      <c r="T16" s="72"/>
      <c r="U16" s="67"/>
      <c r="V16" s="67"/>
      <c r="W16" s="67"/>
      <c r="X16" s="67"/>
      <c r="Y16" s="67"/>
      <c r="Z16" s="86"/>
      <c r="AA16" s="67"/>
      <c r="AB16" s="67"/>
      <c r="AC16" s="67"/>
      <c r="AD16" s="67"/>
      <c r="AE16" s="67"/>
      <c r="AF16" s="67"/>
      <c r="AG16" s="67"/>
      <c r="AH16" s="67"/>
      <c r="AI16" s="67"/>
      <c r="AJ16" s="67"/>
    </row>
    <row r="17" spans="1:36" ht="17.25" customHeight="1" x14ac:dyDescent="0.15">
      <c r="A17" s="256" t="s">
        <v>232</v>
      </c>
      <c r="B17" s="259">
        <v>0.36</v>
      </c>
      <c r="C17" s="374" t="s">
        <v>161</v>
      </c>
      <c r="D17" s="245"/>
      <c r="E17" s="245"/>
      <c r="F17" s="119"/>
      <c r="G17" s="254" t="s">
        <v>228</v>
      </c>
      <c r="H17" s="263">
        <v>0.43</v>
      </c>
      <c r="I17" s="374" t="s">
        <v>310</v>
      </c>
      <c r="J17" s="251"/>
      <c r="K17" s="251"/>
      <c r="L17" s="119"/>
      <c r="M17" s="68"/>
      <c r="N17" s="72"/>
      <c r="O17" s="72"/>
      <c r="P17" s="271"/>
      <c r="Q17" s="72"/>
      <c r="R17" s="72"/>
      <c r="S17" s="72"/>
      <c r="T17" s="72"/>
      <c r="U17" s="67"/>
      <c r="V17" s="67"/>
      <c r="W17" s="67"/>
      <c r="X17" s="67"/>
      <c r="Y17" s="67"/>
      <c r="Z17" s="86"/>
      <c r="AA17" s="67"/>
      <c r="AB17" s="67"/>
      <c r="AC17" s="67"/>
      <c r="AD17" s="67"/>
      <c r="AE17" s="67"/>
      <c r="AF17" s="67"/>
      <c r="AG17" s="67"/>
      <c r="AH17" s="67"/>
      <c r="AI17" s="67"/>
      <c r="AJ17" s="67"/>
    </row>
    <row r="18" spans="1:36" ht="18" customHeight="1" x14ac:dyDescent="0.15">
      <c r="A18" s="256" t="s">
        <v>233</v>
      </c>
      <c r="B18" s="259">
        <v>0.9</v>
      </c>
      <c r="C18" s="374" t="s">
        <v>163</v>
      </c>
      <c r="D18" s="245"/>
      <c r="E18" s="245"/>
      <c r="F18" s="119"/>
      <c r="G18" s="253" t="s">
        <v>250</v>
      </c>
      <c r="H18" s="264">
        <v>2.65</v>
      </c>
      <c r="I18" s="374" t="s">
        <v>311</v>
      </c>
      <c r="J18" s="251"/>
      <c r="K18" s="251"/>
      <c r="L18" s="119"/>
      <c r="M18" s="68"/>
      <c r="N18" s="72"/>
      <c r="O18" s="347"/>
      <c r="P18" s="271"/>
      <c r="Q18" s="72"/>
      <c r="R18" s="72"/>
      <c r="S18" s="72"/>
      <c r="T18" s="72"/>
      <c r="U18" s="67"/>
      <c r="V18" s="67"/>
      <c r="W18" s="67"/>
      <c r="X18" s="67"/>
      <c r="Y18" s="67"/>
      <c r="Z18" s="86"/>
      <c r="AA18" s="67"/>
      <c r="AB18" s="67"/>
      <c r="AC18" s="67"/>
      <c r="AD18" s="67"/>
      <c r="AE18" s="67"/>
      <c r="AF18" s="67"/>
      <c r="AG18" s="67"/>
      <c r="AH18" s="67"/>
      <c r="AI18" s="67"/>
      <c r="AJ18" s="67"/>
    </row>
    <row r="19" spans="1:36" ht="15" x14ac:dyDescent="0.15">
      <c r="A19" s="256" t="s">
        <v>234</v>
      </c>
      <c r="B19" s="259">
        <v>0.8</v>
      </c>
      <c r="C19" s="374" t="s">
        <v>164</v>
      </c>
      <c r="D19" s="245"/>
      <c r="E19" s="245"/>
      <c r="F19" s="119"/>
      <c r="G19" s="253" t="s">
        <v>229</v>
      </c>
      <c r="H19" s="264">
        <v>36</v>
      </c>
      <c r="I19" s="374" t="s">
        <v>312</v>
      </c>
      <c r="J19" s="251"/>
      <c r="K19" s="251"/>
      <c r="L19" s="119"/>
      <c r="M19" s="68"/>
      <c r="N19" s="272"/>
      <c r="O19" s="272"/>
      <c r="P19" s="272"/>
      <c r="Q19" s="72"/>
      <c r="R19" s="72"/>
      <c r="S19" s="72"/>
      <c r="T19" s="72"/>
      <c r="U19" s="67"/>
      <c r="V19" s="67"/>
      <c r="W19" s="67"/>
      <c r="X19" s="67"/>
      <c r="Y19" s="67"/>
      <c r="Z19" s="86"/>
      <c r="AA19" s="67"/>
      <c r="AB19" s="67"/>
      <c r="AC19" s="67"/>
      <c r="AD19" s="67"/>
      <c r="AE19" s="67"/>
      <c r="AF19" s="67"/>
      <c r="AG19" s="67"/>
      <c r="AH19" s="67"/>
      <c r="AI19" s="67"/>
      <c r="AJ19" s="67"/>
    </row>
    <row r="20" spans="1:36" ht="15" x14ac:dyDescent="0.15">
      <c r="A20" s="65"/>
      <c r="B20" s="77"/>
      <c r="C20" s="68"/>
      <c r="D20" s="68"/>
      <c r="E20" s="65"/>
      <c r="F20" s="119"/>
      <c r="G20" s="253" t="s">
        <v>230</v>
      </c>
      <c r="H20" s="264">
        <v>2.5000000000000001E-2</v>
      </c>
      <c r="I20" s="374" t="s">
        <v>313</v>
      </c>
      <c r="J20" s="119"/>
      <c r="K20" s="119"/>
      <c r="L20" s="119"/>
      <c r="M20" s="71"/>
      <c r="N20" s="272"/>
      <c r="O20" s="348"/>
      <c r="P20" s="349"/>
      <c r="Q20" s="72"/>
      <c r="R20" s="72"/>
      <c r="S20" s="72"/>
      <c r="T20" s="72"/>
      <c r="U20" s="67"/>
      <c r="V20" s="67"/>
      <c r="W20" s="67"/>
      <c r="X20" s="67"/>
      <c r="Y20" s="67"/>
      <c r="Z20" s="86"/>
      <c r="AA20" s="67"/>
      <c r="AB20" s="67"/>
      <c r="AC20" s="67"/>
      <c r="AD20" s="67"/>
      <c r="AE20" s="67"/>
      <c r="AF20" s="67"/>
      <c r="AG20" s="67"/>
      <c r="AH20" s="67"/>
      <c r="AI20" s="67"/>
      <c r="AJ20" s="67"/>
    </row>
    <row r="21" spans="1:36" ht="15" x14ac:dyDescent="0.15">
      <c r="A21" s="243"/>
      <c r="B21" s="243"/>
      <c r="C21" s="243"/>
      <c r="D21" s="243"/>
      <c r="E21" s="243"/>
      <c r="F21" s="119"/>
      <c r="G21" s="119"/>
      <c r="H21" s="119"/>
      <c r="I21" s="119"/>
      <c r="J21" s="119"/>
      <c r="K21" s="68"/>
      <c r="L21" s="68"/>
      <c r="M21" s="71"/>
      <c r="N21" s="272"/>
      <c r="O21" s="348"/>
      <c r="P21" s="349"/>
      <c r="Q21" s="72"/>
      <c r="R21" s="72"/>
      <c r="S21" s="72"/>
      <c r="T21" s="72"/>
      <c r="U21" s="67"/>
      <c r="V21" s="67"/>
      <c r="W21" s="67"/>
      <c r="X21" s="67"/>
      <c r="Y21" s="67"/>
      <c r="Z21" s="86"/>
      <c r="AA21" s="67"/>
      <c r="AB21" s="67"/>
      <c r="AC21" s="67"/>
      <c r="AD21" s="67"/>
      <c r="AE21" s="67"/>
      <c r="AF21" s="67"/>
      <c r="AG21" s="67"/>
      <c r="AH21" s="67"/>
      <c r="AI21" s="67"/>
      <c r="AJ21" s="67"/>
    </row>
    <row r="22" spans="1:36" ht="15" x14ac:dyDescent="0.15">
      <c r="A22" s="255" t="s">
        <v>235</v>
      </c>
      <c r="B22" s="261">
        <v>4</v>
      </c>
      <c r="C22" s="374" t="s">
        <v>301</v>
      </c>
      <c r="D22" s="301"/>
      <c r="E22" s="301"/>
      <c r="F22" s="119"/>
      <c r="G22" s="119"/>
      <c r="H22" s="119"/>
      <c r="I22" s="119"/>
      <c r="J22" s="119"/>
      <c r="K22" s="68"/>
      <c r="L22" s="68"/>
      <c r="M22" s="71"/>
      <c r="N22" s="272"/>
      <c r="O22" s="348"/>
      <c r="P22" s="349"/>
      <c r="Q22" s="72"/>
      <c r="R22" s="72"/>
      <c r="S22" s="72"/>
      <c r="T22" s="72"/>
      <c r="U22" s="67"/>
      <c r="V22" s="67"/>
      <c r="W22" s="67"/>
      <c r="X22" s="67"/>
      <c r="Y22" s="67"/>
      <c r="Z22" s="86"/>
      <c r="AA22" s="67"/>
      <c r="AB22" s="67"/>
      <c r="AC22" s="67"/>
      <c r="AD22" s="67"/>
      <c r="AE22" s="67"/>
      <c r="AF22" s="67"/>
      <c r="AG22" s="67"/>
      <c r="AH22" s="67"/>
      <c r="AI22" s="67"/>
      <c r="AJ22" s="67"/>
    </row>
    <row r="23" spans="1:36" ht="15" x14ac:dyDescent="0.15">
      <c r="A23" s="255" t="s">
        <v>237</v>
      </c>
      <c r="B23" s="262">
        <v>1.1000000000000001</v>
      </c>
      <c r="C23" s="374" t="s">
        <v>302</v>
      </c>
      <c r="D23" s="301"/>
      <c r="E23" s="301"/>
      <c r="F23" s="301"/>
      <c r="G23" s="65"/>
      <c r="H23" s="119"/>
      <c r="I23" s="119"/>
      <c r="J23" s="119"/>
      <c r="K23" s="68"/>
      <c r="L23" s="68"/>
      <c r="M23" s="71"/>
      <c r="N23" s="272"/>
      <c r="O23" s="348"/>
      <c r="P23" s="349"/>
      <c r="Q23" s="72"/>
      <c r="R23" s="72"/>
      <c r="S23" s="72"/>
      <c r="T23" s="72"/>
      <c r="U23" s="67"/>
      <c r="V23" s="67"/>
      <c r="W23" s="67"/>
      <c r="X23" s="67"/>
      <c r="Y23" s="67"/>
      <c r="Z23" s="86"/>
      <c r="AA23" s="67"/>
      <c r="AB23" s="67"/>
      <c r="AC23" s="67"/>
      <c r="AD23" s="67"/>
      <c r="AE23" s="67"/>
      <c r="AF23" s="67"/>
      <c r="AG23" s="67"/>
      <c r="AH23" s="67"/>
      <c r="AI23" s="67"/>
      <c r="AJ23" s="67"/>
    </row>
    <row r="24" spans="1:36" ht="15" x14ac:dyDescent="0.15">
      <c r="A24" s="255" t="s">
        <v>238</v>
      </c>
      <c r="B24" s="275">
        <v>3.8000000000000002E-4</v>
      </c>
      <c r="C24" s="374" t="s">
        <v>303</v>
      </c>
      <c r="D24" s="301"/>
      <c r="E24" s="301"/>
      <c r="F24" s="301"/>
      <c r="G24" s="65"/>
      <c r="H24" s="65"/>
      <c r="I24" s="69"/>
      <c r="J24" s="71"/>
      <c r="K24" s="76"/>
      <c r="L24" s="71"/>
      <c r="M24" s="71"/>
      <c r="N24" s="272"/>
      <c r="O24" s="348"/>
      <c r="P24" s="349"/>
      <c r="Q24" s="72"/>
      <c r="R24" s="72"/>
      <c r="S24" s="72"/>
      <c r="T24" s="72"/>
      <c r="U24" s="67"/>
      <c r="V24" s="67"/>
      <c r="W24" s="67"/>
      <c r="X24" s="67"/>
      <c r="Y24" s="67"/>
      <c r="Z24" s="86"/>
      <c r="AA24" s="67"/>
      <c r="AB24" s="67"/>
      <c r="AC24" s="67"/>
      <c r="AD24" s="67"/>
      <c r="AE24" s="67"/>
      <c r="AF24" s="67"/>
      <c r="AG24" s="67"/>
      <c r="AH24" s="67"/>
      <c r="AI24" s="67"/>
      <c r="AJ24" s="67"/>
    </row>
    <row r="25" spans="1:36" ht="15" x14ac:dyDescent="0.15">
      <c r="A25" s="255" t="s">
        <v>236</v>
      </c>
      <c r="B25" s="244">
        <v>0</v>
      </c>
      <c r="C25" s="374" t="s">
        <v>304</v>
      </c>
      <c r="D25" s="374"/>
      <c r="E25" s="374"/>
      <c r="F25" s="301"/>
      <c r="G25" s="65"/>
      <c r="H25" s="65"/>
      <c r="I25" s="69"/>
      <c r="J25" s="69"/>
      <c r="K25" s="76"/>
      <c r="L25" s="69"/>
      <c r="M25" s="69"/>
      <c r="N25" s="272"/>
      <c r="O25" s="350"/>
      <c r="P25" s="349"/>
      <c r="Q25" s="313"/>
      <c r="R25" s="78"/>
      <c r="S25" s="78"/>
      <c r="T25" s="72"/>
      <c r="U25" s="67"/>
      <c r="V25" s="67"/>
      <c r="W25" s="67"/>
      <c r="X25" s="67"/>
      <c r="Y25" s="67"/>
      <c r="Z25" s="86"/>
      <c r="AA25" s="67"/>
      <c r="AB25" s="67"/>
      <c r="AC25" s="67"/>
      <c r="AD25" s="67"/>
      <c r="AE25" s="67"/>
      <c r="AF25" s="67"/>
      <c r="AG25" s="67"/>
      <c r="AH25" s="67"/>
      <c r="AI25" s="67"/>
      <c r="AJ25" s="67"/>
    </row>
    <row r="26" spans="1:36" ht="15.75" x14ac:dyDescent="0.15">
      <c r="A26" s="300"/>
      <c r="B26" s="70"/>
      <c r="C26" s="407"/>
      <c r="D26" s="407"/>
      <c r="E26" s="407"/>
      <c r="F26" s="407"/>
      <c r="G26" s="65"/>
      <c r="H26" s="65"/>
      <c r="I26" s="79"/>
      <c r="J26" s="80"/>
      <c r="K26" s="80"/>
      <c r="L26" s="80"/>
      <c r="M26" s="80"/>
      <c r="N26" s="272"/>
      <c r="O26" s="348"/>
      <c r="P26" s="349"/>
      <c r="Q26" s="67"/>
      <c r="R26" s="67"/>
      <c r="S26" s="67"/>
      <c r="T26" s="67"/>
      <c r="U26" s="67"/>
      <c r="V26" s="67"/>
      <c r="W26" s="67"/>
      <c r="X26" s="67"/>
      <c r="Y26" s="67"/>
      <c r="Z26" s="86"/>
      <c r="AA26" s="67"/>
      <c r="AB26" s="67"/>
      <c r="AC26" s="67"/>
      <c r="AD26" s="67"/>
      <c r="AE26" s="67"/>
      <c r="AF26" s="67"/>
      <c r="AG26" s="67"/>
      <c r="AH26" s="67"/>
      <c r="AI26" s="67"/>
      <c r="AJ26" s="67"/>
    </row>
    <row r="27" spans="1:36" ht="15" customHeight="1" x14ac:dyDescent="0.15">
      <c r="A27" s="65"/>
      <c r="B27" s="65"/>
      <c r="C27" s="65"/>
      <c r="D27" s="65"/>
      <c r="E27" s="65"/>
      <c r="F27" s="65"/>
      <c r="G27" s="65"/>
      <c r="H27" s="65"/>
      <c r="I27" s="65"/>
      <c r="J27" s="65"/>
      <c r="K27" s="65"/>
      <c r="L27" s="65"/>
      <c r="M27" s="65"/>
      <c r="N27" s="272"/>
      <c r="O27" s="348"/>
      <c r="P27" s="349"/>
      <c r="Q27" s="67"/>
      <c r="R27" s="273"/>
      <c r="S27" s="67"/>
      <c r="T27" s="67"/>
      <c r="U27" s="67"/>
      <c r="V27" s="67"/>
      <c r="W27" s="67"/>
      <c r="X27" s="67"/>
      <c r="Y27" s="67"/>
      <c r="Z27" s="86"/>
      <c r="AA27" s="67"/>
      <c r="AB27" s="67"/>
      <c r="AC27" s="67"/>
      <c r="AD27" s="67"/>
      <c r="AE27" s="67"/>
      <c r="AF27" s="67"/>
      <c r="AG27" s="67"/>
      <c r="AH27" s="67"/>
      <c r="AI27" s="67"/>
      <c r="AJ27" s="67"/>
    </row>
    <row r="28" spans="1:36" ht="15" x14ac:dyDescent="0.15">
      <c r="A28" s="65"/>
      <c r="B28" s="65"/>
      <c r="C28" s="65"/>
      <c r="D28" s="65"/>
      <c r="E28" s="65"/>
      <c r="F28" s="65"/>
      <c r="G28" s="65"/>
      <c r="H28" s="65"/>
      <c r="I28" s="65"/>
      <c r="J28" s="65"/>
      <c r="K28" s="65"/>
      <c r="L28" s="65"/>
      <c r="M28" s="65"/>
      <c r="N28" s="67"/>
      <c r="O28" s="348"/>
      <c r="P28" s="349"/>
      <c r="Q28" s="67"/>
      <c r="R28" s="67"/>
      <c r="S28" s="67"/>
      <c r="T28" s="67"/>
      <c r="U28" s="67"/>
      <c r="V28" s="67"/>
      <c r="W28" s="67"/>
      <c r="X28" s="67"/>
      <c r="Y28" s="67"/>
      <c r="Z28" s="86"/>
      <c r="AA28" s="67"/>
      <c r="AB28" s="67"/>
      <c r="AC28" s="67"/>
      <c r="AD28" s="67"/>
      <c r="AE28" s="67"/>
      <c r="AF28" s="67"/>
      <c r="AG28" s="67"/>
      <c r="AH28" s="67"/>
      <c r="AI28" s="67"/>
      <c r="AJ28" s="67"/>
    </row>
    <row r="29" spans="1:36" ht="18" x14ac:dyDescent="0.15">
      <c r="A29" s="65"/>
      <c r="B29" s="283" t="s">
        <v>281</v>
      </c>
      <c r="C29" s="315">
        <f>MAX(AK58:AK327)-MAX(AL58:AL327)</f>
        <v>825.93312122858606</v>
      </c>
      <c r="D29" s="82" t="s">
        <v>282</v>
      </c>
      <c r="E29" s="411" t="s">
        <v>319</v>
      </c>
      <c r="F29" s="411"/>
      <c r="G29" s="301"/>
      <c r="H29" s="65"/>
      <c r="I29" s="65"/>
      <c r="J29" s="65"/>
      <c r="K29" s="65"/>
      <c r="L29" s="65"/>
      <c r="M29" s="65"/>
      <c r="N29" s="67"/>
      <c r="O29" s="348"/>
      <c r="P29" s="349"/>
      <c r="Q29" s="67"/>
      <c r="R29" s="67"/>
      <c r="S29" s="67"/>
      <c r="T29" s="67"/>
      <c r="U29" s="67"/>
      <c r="V29" s="67"/>
      <c r="W29" s="67"/>
      <c r="X29" s="67"/>
      <c r="Y29" s="67"/>
      <c r="Z29" s="86"/>
      <c r="AA29" s="67"/>
      <c r="AB29" s="67"/>
      <c r="AC29" s="67"/>
      <c r="AD29" s="67"/>
      <c r="AE29" s="67"/>
      <c r="AF29" s="67"/>
      <c r="AG29" s="67"/>
      <c r="AH29" s="67"/>
      <c r="AI29" s="67"/>
      <c r="AJ29" s="67"/>
    </row>
    <row r="30" spans="1:36" ht="18" x14ac:dyDescent="0.15">
      <c r="A30" s="65"/>
      <c r="B30" s="282" t="s">
        <v>248</v>
      </c>
      <c r="C30" s="81">
        <f>MAX(G56:G329)</f>
        <v>39580.963165220412</v>
      </c>
      <c r="D30" s="314" t="s">
        <v>119</v>
      </c>
      <c r="E30" s="411" t="s">
        <v>317</v>
      </c>
      <c r="F30" s="411"/>
      <c r="G30" s="285"/>
      <c r="H30" s="65"/>
      <c r="I30" s="65"/>
      <c r="J30" s="65"/>
      <c r="K30" s="65"/>
      <c r="L30" s="65"/>
      <c r="M30" s="65"/>
      <c r="N30" s="67"/>
      <c r="O30" s="350"/>
      <c r="P30" s="349"/>
      <c r="Q30" s="67"/>
      <c r="R30" s="67"/>
      <c r="S30" s="67"/>
      <c r="T30" s="67"/>
      <c r="U30" s="67"/>
      <c r="V30" s="67"/>
      <c r="W30" s="67"/>
      <c r="X30" s="67"/>
      <c r="Y30" s="67"/>
      <c r="Z30" s="86"/>
      <c r="AA30" s="67"/>
      <c r="AB30" s="67"/>
      <c r="AC30" s="67"/>
      <c r="AD30" s="67"/>
      <c r="AE30" s="67"/>
      <c r="AF30" s="67"/>
      <c r="AG30" s="67"/>
      <c r="AH30" s="67"/>
      <c r="AI30" s="67"/>
      <c r="AJ30" s="67"/>
    </row>
    <row r="31" spans="1:36" ht="16.5" x14ac:dyDescent="0.15">
      <c r="A31" s="65"/>
      <c r="B31" s="283" t="s">
        <v>249</v>
      </c>
      <c r="C31" s="315">
        <f>INDEX(AJ62:AJ2080,MATCH(MAX(G62:G2080),G62:G2080,0))</f>
        <v>5.3845042191043833</v>
      </c>
      <c r="D31" s="82" t="s">
        <v>6</v>
      </c>
      <c r="E31" s="411" t="s">
        <v>318</v>
      </c>
      <c r="F31" s="411"/>
      <c r="G31" s="285"/>
      <c r="H31" s="65"/>
      <c r="I31" s="65"/>
      <c r="J31" s="65"/>
      <c r="K31" s="65"/>
      <c r="L31" s="65"/>
      <c r="M31" s="65"/>
      <c r="N31" s="67"/>
      <c r="O31" s="350"/>
      <c r="P31" s="349"/>
      <c r="Q31" s="67"/>
      <c r="R31" s="67"/>
      <c r="S31" s="67"/>
      <c r="T31" s="67"/>
      <c r="U31" s="67"/>
      <c r="V31" s="67"/>
      <c r="W31" s="67"/>
      <c r="X31" s="67"/>
      <c r="Y31" s="67"/>
      <c r="Z31" s="86"/>
      <c r="AA31" s="67"/>
      <c r="AB31" s="67"/>
      <c r="AC31" s="67"/>
      <c r="AD31" s="67"/>
      <c r="AE31" s="67"/>
      <c r="AF31" s="67"/>
      <c r="AG31" s="67"/>
      <c r="AH31" s="67"/>
      <c r="AI31" s="67"/>
      <c r="AJ31" s="67"/>
    </row>
    <row r="32" spans="1:36" ht="18" customHeight="1" x14ac:dyDescent="0.15">
      <c r="A32" s="65"/>
      <c r="B32" s="284" t="s">
        <v>239</v>
      </c>
      <c r="C32" s="127">
        <f>err(B8,B11,B12)</f>
        <v>1.4844447579729702E-2</v>
      </c>
      <c r="D32" s="128"/>
      <c r="E32" s="411" t="s">
        <v>239</v>
      </c>
      <c r="F32" s="411"/>
      <c r="G32" s="65"/>
      <c r="H32" s="65"/>
      <c r="I32" s="65"/>
      <c r="J32" s="65"/>
      <c r="K32" s="65"/>
      <c r="L32" s="65"/>
      <c r="M32" s="65"/>
      <c r="N32" s="67"/>
      <c r="O32" s="350"/>
      <c r="P32" s="349"/>
      <c r="Q32" s="67"/>
      <c r="R32" s="67"/>
      <c r="S32" s="67"/>
      <c r="T32" s="67"/>
      <c r="U32" s="67"/>
      <c r="V32" s="67"/>
      <c r="W32" s="67"/>
      <c r="X32" s="67"/>
      <c r="Y32" s="67"/>
      <c r="Z32" s="86"/>
      <c r="AA32" s="67"/>
      <c r="AB32" s="67"/>
      <c r="AC32" s="67"/>
      <c r="AD32" s="67"/>
      <c r="AE32" s="67"/>
      <c r="AF32" s="67"/>
      <c r="AG32" s="67"/>
      <c r="AH32" s="67"/>
      <c r="AI32" s="67"/>
      <c r="AJ32" s="67"/>
    </row>
    <row r="33" spans="1:36" ht="25.5" customHeight="1" x14ac:dyDescent="0.15">
      <c r="A33" s="65"/>
      <c r="B33" s="254"/>
      <c r="C33" s="71"/>
      <c r="D33" s="359"/>
      <c r="E33" s="412"/>
      <c r="F33" s="412"/>
      <c r="G33" s="65"/>
      <c r="H33" s="65"/>
      <c r="I33" s="65"/>
      <c r="J33" s="65"/>
      <c r="K33" s="65"/>
      <c r="L33" s="65"/>
      <c r="M33" s="65"/>
      <c r="N33" s="67"/>
      <c r="O33" s="348"/>
      <c r="P33" s="349"/>
      <c r="Q33" s="67"/>
      <c r="R33" s="67"/>
      <c r="S33" s="67"/>
      <c r="T33" s="67"/>
      <c r="U33" s="67"/>
      <c r="V33" s="67"/>
      <c r="W33" s="67"/>
      <c r="X33" s="67"/>
      <c r="Y33" s="67"/>
      <c r="Z33" s="86"/>
      <c r="AA33" s="67"/>
      <c r="AB33" s="67"/>
      <c r="AC33" s="67"/>
      <c r="AD33" s="67"/>
      <c r="AE33" s="67"/>
      <c r="AF33" s="67"/>
      <c r="AG33" s="67"/>
      <c r="AH33" s="67"/>
      <c r="AI33" s="67"/>
      <c r="AJ33" s="67"/>
    </row>
    <row r="34" spans="1:36" ht="21.75" customHeight="1" x14ac:dyDescent="0.15">
      <c r="A34" s="65"/>
      <c r="B34" s="65"/>
      <c r="C34" s="65"/>
      <c r="D34" s="65"/>
      <c r="E34" s="65"/>
      <c r="F34" s="65"/>
      <c r="G34" s="65"/>
      <c r="H34" s="65"/>
      <c r="I34" s="65"/>
      <c r="J34" s="65"/>
      <c r="K34" s="65"/>
      <c r="L34" s="65"/>
      <c r="M34" s="65"/>
      <c r="N34" s="67" t="s">
        <v>277</v>
      </c>
      <c r="O34" s="348"/>
      <c r="P34" s="349"/>
      <c r="Q34" s="67"/>
      <c r="R34" s="67"/>
      <c r="S34" s="67"/>
      <c r="T34" s="67"/>
      <c r="U34" s="67"/>
      <c r="V34" s="67"/>
      <c r="W34" s="67"/>
      <c r="X34" s="67"/>
      <c r="Y34" s="67"/>
      <c r="Z34" s="86"/>
      <c r="AA34" s="67"/>
      <c r="AB34" s="67"/>
      <c r="AC34" s="67"/>
      <c r="AD34" s="67"/>
      <c r="AE34" s="67"/>
      <c r="AF34" s="67"/>
      <c r="AG34" s="67"/>
      <c r="AH34" s="67"/>
      <c r="AI34" s="67"/>
      <c r="AJ34" s="67"/>
    </row>
    <row r="35" spans="1:36" ht="15" x14ac:dyDescent="0.15">
      <c r="A35" s="65"/>
      <c r="B35" s="65"/>
      <c r="C35" s="65"/>
      <c r="D35" s="65"/>
      <c r="E35" s="65"/>
      <c r="F35" s="65"/>
      <c r="G35" s="65"/>
      <c r="H35" s="65"/>
      <c r="I35" s="65"/>
      <c r="J35" s="65"/>
      <c r="K35" s="68"/>
      <c r="L35" s="65"/>
      <c r="M35" s="65"/>
      <c r="N35" s="67"/>
      <c r="O35" s="67"/>
      <c r="P35" s="67"/>
      <c r="Q35" s="67"/>
      <c r="R35" s="67"/>
      <c r="S35" s="67"/>
      <c r="T35" s="67"/>
      <c r="U35" s="67"/>
      <c r="V35" s="67"/>
      <c r="W35" s="67"/>
      <c r="X35" s="67"/>
      <c r="Y35" s="67"/>
      <c r="Z35" s="86"/>
      <c r="AA35" s="67"/>
      <c r="AB35" s="67"/>
      <c r="AC35" s="67"/>
      <c r="AD35" s="67"/>
      <c r="AE35" s="67"/>
      <c r="AF35" s="67"/>
      <c r="AG35" s="67"/>
      <c r="AH35" s="67"/>
      <c r="AI35" s="67"/>
      <c r="AJ35" s="67"/>
    </row>
    <row r="36" spans="1:36" ht="22.5" customHeight="1" x14ac:dyDescent="0.15">
      <c r="A36" s="65"/>
      <c r="B36" s="65"/>
      <c r="C36" s="65"/>
      <c r="D36" s="65"/>
      <c r="E36" s="65"/>
      <c r="F36" s="65"/>
      <c r="G36" s="65"/>
      <c r="H36" s="65"/>
      <c r="I36" s="65"/>
      <c r="J36" s="65"/>
      <c r="K36" s="65"/>
      <c r="L36" s="65"/>
      <c r="M36" s="65"/>
      <c r="N36" s="67"/>
      <c r="O36" s="67"/>
      <c r="P36" s="67"/>
      <c r="Q36" s="67"/>
      <c r="R36" s="67"/>
      <c r="S36" s="67"/>
      <c r="T36" s="67"/>
      <c r="U36" s="67"/>
      <c r="V36" s="67"/>
      <c r="W36" s="67"/>
      <c r="X36" s="67"/>
      <c r="Y36" s="67"/>
      <c r="Z36" s="86"/>
      <c r="AA36" s="67"/>
      <c r="AB36" s="67"/>
      <c r="AC36" s="67"/>
      <c r="AD36" s="67"/>
      <c r="AE36" s="67"/>
      <c r="AF36" s="67"/>
      <c r="AG36" s="67"/>
      <c r="AH36" s="67"/>
      <c r="AI36" s="67"/>
      <c r="AJ36" s="67"/>
    </row>
    <row r="37" spans="1:36" ht="15" x14ac:dyDescent="0.15">
      <c r="A37" s="65"/>
      <c r="B37" s="65"/>
      <c r="C37" s="65"/>
      <c r="D37" s="65"/>
      <c r="E37" s="65"/>
      <c r="F37" s="65"/>
      <c r="G37" s="65"/>
      <c r="H37" s="65"/>
      <c r="I37" s="65"/>
      <c r="J37" s="65"/>
      <c r="K37" s="65"/>
      <c r="L37" s="65"/>
      <c r="M37" s="65"/>
      <c r="N37" s="67"/>
      <c r="O37" s="67"/>
      <c r="P37" s="67"/>
      <c r="Q37" s="67"/>
      <c r="R37" s="67"/>
      <c r="S37" s="67"/>
      <c r="T37" s="67"/>
      <c r="U37" s="67"/>
      <c r="V37" s="67"/>
      <c r="W37" s="67"/>
      <c r="X37" s="67"/>
      <c r="Y37" s="67"/>
      <c r="Z37" s="86"/>
      <c r="AA37" s="67"/>
      <c r="AB37" s="67"/>
      <c r="AC37" s="67"/>
      <c r="AD37" s="67"/>
      <c r="AE37" s="67"/>
      <c r="AF37" s="67"/>
      <c r="AG37" s="67"/>
      <c r="AH37" s="67"/>
      <c r="AI37" s="67"/>
      <c r="AJ37" s="67"/>
    </row>
    <row r="38" spans="1:36" ht="20.25" customHeight="1" x14ac:dyDescent="0.15">
      <c r="A38" s="65"/>
      <c r="B38" s="65"/>
      <c r="C38" s="65"/>
      <c r="D38" s="65"/>
      <c r="E38" s="65"/>
      <c r="F38" s="65"/>
      <c r="G38" s="65"/>
      <c r="H38" s="65"/>
      <c r="I38" s="65"/>
      <c r="J38" s="65"/>
      <c r="K38" s="65"/>
      <c r="L38" s="65"/>
      <c r="M38" s="65"/>
      <c r="N38" s="67"/>
      <c r="O38" s="67"/>
      <c r="P38" s="67"/>
      <c r="Q38" s="67"/>
      <c r="R38" s="67"/>
      <c r="S38" s="67"/>
      <c r="T38" s="67"/>
      <c r="U38" s="67"/>
      <c r="V38" s="67"/>
      <c r="W38" s="67"/>
      <c r="X38" s="67"/>
      <c r="Y38" s="67"/>
      <c r="Z38" s="86"/>
      <c r="AA38" s="67"/>
      <c r="AB38" s="67"/>
      <c r="AC38" s="67"/>
      <c r="AD38" s="67"/>
      <c r="AE38" s="67"/>
      <c r="AF38" s="67"/>
      <c r="AG38" s="67"/>
      <c r="AH38" s="67"/>
      <c r="AI38" s="67"/>
      <c r="AJ38" s="67"/>
    </row>
    <row r="39" spans="1:36" ht="15" x14ac:dyDescent="0.15">
      <c r="A39" s="65"/>
      <c r="B39" s="65"/>
      <c r="C39" s="65"/>
      <c r="D39" s="65"/>
      <c r="E39" s="65"/>
      <c r="F39" s="65"/>
      <c r="G39" s="65"/>
      <c r="H39" s="65"/>
      <c r="I39" s="65"/>
      <c r="J39" s="65"/>
      <c r="K39" s="65"/>
      <c r="L39" s="65"/>
      <c r="M39" s="65"/>
      <c r="N39" s="67"/>
      <c r="O39" s="67"/>
      <c r="P39" s="67"/>
      <c r="Q39" s="67"/>
      <c r="R39" s="67"/>
      <c r="S39" s="67"/>
      <c r="T39" s="67"/>
      <c r="U39" s="67"/>
      <c r="V39" s="67"/>
      <c r="W39" s="67"/>
      <c r="X39" s="67"/>
      <c r="Y39" s="67"/>
      <c r="Z39" s="86"/>
      <c r="AA39" s="67"/>
      <c r="AB39" s="67"/>
      <c r="AC39" s="67"/>
      <c r="AD39" s="67"/>
      <c r="AE39" s="67"/>
      <c r="AF39" s="67"/>
      <c r="AG39" s="67"/>
      <c r="AH39" s="67"/>
      <c r="AI39" s="67"/>
      <c r="AJ39" s="67"/>
    </row>
    <row r="40" spans="1:36" ht="23.25" customHeight="1" x14ac:dyDescent="0.15">
      <c r="A40" s="65"/>
      <c r="B40" s="65"/>
      <c r="C40" s="65"/>
      <c r="D40" s="65"/>
      <c r="E40" s="65"/>
      <c r="F40" s="65"/>
      <c r="G40" s="65"/>
      <c r="H40" s="65"/>
      <c r="I40" s="65"/>
      <c r="J40" s="65"/>
      <c r="K40" s="65"/>
      <c r="L40" s="65"/>
      <c r="M40" s="65"/>
      <c r="N40" s="67"/>
      <c r="O40" s="67"/>
      <c r="P40" s="67"/>
      <c r="Q40" s="67"/>
      <c r="R40" s="67"/>
      <c r="S40" s="67"/>
      <c r="T40" s="67"/>
      <c r="U40" s="67"/>
      <c r="V40" s="67"/>
      <c r="W40" s="67"/>
      <c r="X40" s="67"/>
      <c r="Y40" s="67"/>
      <c r="Z40" s="86"/>
      <c r="AA40" s="67"/>
      <c r="AB40" s="67"/>
      <c r="AC40" s="67"/>
      <c r="AD40" s="67"/>
      <c r="AE40" s="67"/>
      <c r="AF40" s="67"/>
      <c r="AG40" s="67"/>
      <c r="AH40" s="67"/>
      <c r="AI40" s="67"/>
      <c r="AJ40" s="67"/>
    </row>
    <row r="41" spans="1:36" ht="21.75" customHeight="1" x14ac:dyDescent="0.15">
      <c r="A41" s="65"/>
      <c r="B41" s="65"/>
      <c r="C41" s="65"/>
      <c r="D41" s="65"/>
      <c r="E41" s="65"/>
      <c r="F41" s="65"/>
      <c r="G41" s="65"/>
      <c r="H41" s="65"/>
      <c r="I41" s="65"/>
      <c r="J41" s="65"/>
      <c r="K41" s="65"/>
      <c r="L41" s="65"/>
      <c r="M41" s="65"/>
      <c r="N41" s="67"/>
      <c r="O41" s="67"/>
      <c r="P41" s="67"/>
      <c r="Q41" s="67"/>
      <c r="R41" s="67"/>
      <c r="S41" s="67"/>
      <c r="T41" s="67"/>
      <c r="U41" s="67"/>
      <c r="V41" s="67"/>
      <c r="W41" s="67"/>
      <c r="X41" s="67"/>
      <c r="Y41" s="67"/>
      <c r="Z41" s="86"/>
      <c r="AA41" s="67"/>
      <c r="AB41" s="67"/>
      <c r="AC41" s="67"/>
      <c r="AD41" s="67"/>
      <c r="AE41" s="67"/>
      <c r="AF41" s="67"/>
      <c r="AG41" s="67"/>
      <c r="AH41" s="67"/>
      <c r="AI41" s="67"/>
      <c r="AJ41" s="67"/>
    </row>
    <row r="42" spans="1:36" ht="21.75" customHeight="1" x14ac:dyDescent="0.15">
      <c r="A42" s="65"/>
      <c r="B42" s="65"/>
      <c r="C42" s="65"/>
      <c r="D42" s="65"/>
      <c r="E42" s="65"/>
      <c r="F42" s="65"/>
      <c r="G42" s="65"/>
      <c r="H42" s="65"/>
      <c r="I42" s="65"/>
      <c r="J42" s="65"/>
      <c r="K42" s="65"/>
      <c r="L42" s="65"/>
      <c r="M42" s="65"/>
      <c r="N42" s="67"/>
      <c r="O42" s="67"/>
      <c r="P42" s="67"/>
      <c r="Q42" s="67"/>
      <c r="R42" s="67"/>
      <c r="S42" s="67"/>
      <c r="T42" s="67"/>
      <c r="U42" s="67"/>
      <c r="V42" s="67"/>
      <c r="W42" s="67"/>
      <c r="X42" s="67"/>
      <c r="Y42" s="67"/>
      <c r="Z42" s="86"/>
      <c r="AA42" s="67"/>
      <c r="AB42" s="67"/>
      <c r="AC42" s="67"/>
      <c r="AD42" s="67"/>
      <c r="AE42" s="67"/>
      <c r="AF42" s="67"/>
      <c r="AG42" s="67"/>
      <c r="AH42" s="67"/>
      <c r="AI42" s="67"/>
      <c r="AJ42" s="67"/>
    </row>
    <row r="43" spans="1:36" ht="19.5" customHeight="1" x14ac:dyDescent="0.15">
      <c r="A43" s="65"/>
      <c r="B43" s="65"/>
      <c r="C43" s="65"/>
      <c r="D43" s="65"/>
      <c r="E43" s="65"/>
      <c r="F43" s="65"/>
      <c r="G43" s="65"/>
      <c r="H43" s="65"/>
      <c r="I43" s="65"/>
      <c r="J43" s="65"/>
      <c r="K43" s="65"/>
      <c r="L43" s="65"/>
      <c r="M43" s="65"/>
      <c r="N43" s="67"/>
      <c r="O43" s="67"/>
      <c r="P43" s="67"/>
      <c r="Q43" s="67"/>
      <c r="R43" s="67"/>
      <c r="S43" s="67"/>
      <c r="T43" s="67"/>
      <c r="U43" s="67"/>
      <c r="V43" s="67"/>
      <c r="W43" s="67"/>
      <c r="X43" s="67"/>
      <c r="Y43" s="67"/>
      <c r="Z43" s="86"/>
      <c r="AA43" s="67"/>
      <c r="AB43" s="67"/>
      <c r="AC43" s="67"/>
      <c r="AD43" s="67"/>
      <c r="AE43" s="67"/>
      <c r="AF43" s="67"/>
      <c r="AG43" s="67"/>
      <c r="AH43" s="67"/>
      <c r="AI43" s="67"/>
      <c r="AJ43" s="67"/>
    </row>
    <row r="44" spans="1:36" ht="31.5" customHeight="1" x14ac:dyDescent="0.15">
      <c r="A44" s="65"/>
      <c r="B44" s="65"/>
      <c r="C44" s="65"/>
      <c r="D44" s="65"/>
      <c r="E44" s="65"/>
      <c r="F44" s="65"/>
      <c r="G44" s="65"/>
      <c r="H44" s="65"/>
      <c r="I44" s="65"/>
      <c r="J44" s="65"/>
      <c r="K44" s="65"/>
      <c r="L44" s="65"/>
      <c r="M44" s="65"/>
      <c r="N44" s="67"/>
      <c r="O44" s="67"/>
      <c r="P44" s="67"/>
      <c r="Q44" s="67"/>
      <c r="R44" s="67"/>
      <c r="S44" s="67"/>
      <c r="T44" s="67"/>
      <c r="U44" s="67"/>
      <c r="V44" s="67"/>
      <c r="W44" s="67"/>
      <c r="X44" s="67"/>
      <c r="Y44" s="67"/>
      <c r="Z44" s="86"/>
      <c r="AA44" s="67"/>
      <c r="AB44" s="67"/>
      <c r="AC44" s="67"/>
      <c r="AD44" s="67"/>
      <c r="AE44" s="67"/>
      <c r="AF44" s="67"/>
      <c r="AG44" s="67"/>
      <c r="AH44" s="67"/>
      <c r="AI44" s="67"/>
      <c r="AJ44" s="67"/>
    </row>
    <row r="45" spans="1:36" ht="28.5" customHeight="1" x14ac:dyDescent="0.15">
      <c r="A45" s="65"/>
      <c r="B45" s="65"/>
      <c r="C45" s="65"/>
      <c r="D45" s="65"/>
      <c r="E45" s="65"/>
      <c r="F45" s="65"/>
      <c r="G45" s="65"/>
      <c r="H45" s="65"/>
      <c r="I45" s="65"/>
      <c r="J45" s="65"/>
      <c r="K45" s="65"/>
      <c r="L45" s="65"/>
      <c r="M45" s="65"/>
      <c r="N45" s="67"/>
      <c r="O45" s="67"/>
      <c r="P45" s="67"/>
      <c r="Q45" s="67"/>
      <c r="R45" s="67"/>
      <c r="S45" s="67"/>
      <c r="T45" s="67"/>
      <c r="U45" s="67"/>
      <c r="V45" s="67"/>
      <c r="W45" s="67"/>
      <c r="X45" s="67"/>
      <c r="Y45" s="67"/>
      <c r="Z45" s="86"/>
      <c r="AA45" s="67"/>
      <c r="AB45" s="67"/>
      <c r="AC45" s="67"/>
      <c r="AD45" s="67"/>
      <c r="AE45" s="67"/>
      <c r="AF45" s="67"/>
      <c r="AG45" s="67"/>
      <c r="AH45" s="67"/>
      <c r="AI45" s="67"/>
      <c r="AJ45" s="67"/>
    </row>
    <row r="46" spans="1:36" ht="26.25" customHeight="1" x14ac:dyDescent="0.15">
      <c r="A46" s="65"/>
      <c r="B46" s="65"/>
      <c r="C46" s="65"/>
      <c r="D46" s="65"/>
      <c r="E46" s="65"/>
      <c r="F46" s="65"/>
      <c r="G46" s="65"/>
      <c r="H46" s="65"/>
      <c r="I46" s="65"/>
      <c r="J46" s="65"/>
      <c r="K46" s="65"/>
      <c r="L46" s="65"/>
      <c r="M46" s="65"/>
      <c r="N46" s="67"/>
      <c r="O46" s="67">
        <f>TAN((175 - 90) * 3.141592 / 180)</f>
        <v>11.430011671703156</v>
      </c>
      <c r="P46" s="67"/>
      <c r="Q46" s="67"/>
      <c r="R46" s="67"/>
      <c r="S46" s="67"/>
      <c r="T46" s="67"/>
      <c r="U46" s="67"/>
      <c r="V46" s="67"/>
      <c r="W46" s="67"/>
      <c r="X46" s="67"/>
      <c r="Y46" s="67"/>
      <c r="Z46" s="86"/>
      <c r="AA46" s="67"/>
      <c r="AB46" s="67"/>
      <c r="AC46" s="67"/>
      <c r="AD46" s="67"/>
      <c r="AE46" s="67"/>
      <c r="AF46" s="67"/>
      <c r="AG46" s="67"/>
      <c r="AH46" s="67"/>
      <c r="AI46" s="67"/>
      <c r="AJ46" s="67"/>
    </row>
    <row r="47" spans="1:36" ht="30" customHeight="1" x14ac:dyDescent="0.15">
      <c r="A47" s="65"/>
      <c r="B47" s="65"/>
      <c r="C47" s="408" t="s">
        <v>270</v>
      </c>
      <c r="D47" s="408"/>
      <c r="E47" s="65"/>
      <c r="F47" s="65"/>
      <c r="G47" s="65"/>
      <c r="H47" s="65"/>
      <c r="I47" s="408" t="s">
        <v>269</v>
      </c>
      <c r="J47" s="408"/>
      <c r="K47" s="65"/>
      <c r="L47" s="65"/>
      <c r="M47" s="65"/>
      <c r="N47" s="67"/>
      <c r="O47" s="67"/>
      <c r="P47" s="67"/>
      <c r="Q47" s="67"/>
      <c r="R47" s="67"/>
      <c r="S47" s="67"/>
      <c r="T47" s="67"/>
      <c r="U47" s="67"/>
      <c r="V47" s="67"/>
      <c r="W47" s="67"/>
      <c r="X47" s="67"/>
      <c r="Y47" s="67"/>
      <c r="Z47" s="86"/>
      <c r="AA47" s="67"/>
      <c r="AB47" s="67"/>
      <c r="AC47" s="67"/>
      <c r="AD47" s="67"/>
      <c r="AE47" s="67"/>
      <c r="AF47" s="67"/>
      <c r="AG47" s="67"/>
      <c r="AH47" s="67"/>
      <c r="AI47" s="67"/>
      <c r="AJ47" s="67"/>
    </row>
    <row r="48" spans="1:36" ht="21.75" customHeight="1" x14ac:dyDescent="0.15">
      <c r="A48" s="65"/>
      <c r="B48" s="65"/>
      <c r="C48" s="65"/>
      <c r="D48" s="65"/>
      <c r="E48" s="65"/>
      <c r="F48" s="65"/>
      <c r="G48" s="65"/>
      <c r="H48" s="65"/>
      <c r="I48" s="65"/>
      <c r="J48" s="65"/>
      <c r="K48" s="65"/>
      <c r="L48" s="65"/>
      <c r="M48" s="65"/>
      <c r="N48" s="67"/>
      <c r="O48" s="67"/>
      <c r="P48" s="67"/>
      <c r="Q48" s="67"/>
      <c r="R48" s="67"/>
      <c r="S48" s="67"/>
      <c r="T48" s="67"/>
      <c r="U48" s="67"/>
      <c r="V48" s="67"/>
      <c r="W48" s="67"/>
      <c r="X48" s="67"/>
      <c r="Y48" s="67"/>
      <c r="Z48" s="86"/>
      <c r="AA48" s="67"/>
      <c r="AB48" s="67"/>
      <c r="AC48" s="67"/>
      <c r="AD48" s="67"/>
      <c r="AE48" s="67"/>
      <c r="AF48" s="67"/>
      <c r="AG48" s="67"/>
      <c r="AH48" s="67"/>
      <c r="AI48" s="67"/>
      <c r="AJ48" s="67"/>
    </row>
    <row r="49" spans="1:53" ht="30" customHeight="1" thickBot="1" x14ac:dyDescent="0.2">
      <c r="A49" s="65"/>
      <c r="B49" s="65"/>
      <c r="C49" s="65"/>
      <c r="D49" s="65"/>
      <c r="E49" s="65"/>
      <c r="F49" s="65"/>
      <c r="G49" s="65"/>
      <c r="H49" s="65"/>
      <c r="I49" s="65"/>
      <c r="J49" s="65"/>
      <c r="K49" s="65"/>
      <c r="L49" s="65"/>
      <c r="M49" s="65"/>
      <c r="N49" s="67"/>
      <c r="O49" s="67"/>
      <c r="P49" s="67"/>
      <c r="Q49" s="67"/>
      <c r="R49" s="274"/>
      <c r="S49" s="67"/>
      <c r="T49" s="67"/>
      <c r="U49" s="67"/>
      <c r="V49" s="67"/>
      <c r="W49" s="67"/>
      <c r="X49" s="67"/>
      <c r="Y49" s="67"/>
      <c r="Z49" s="86"/>
      <c r="AA49" s="67"/>
      <c r="AB49" s="67"/>
      <c r="AC49" s="67"/>
      <c r="AD49" s="67"/>
      <c r="AE49" s="67"/>
      <c r="AF49" s="67"/>
      <c r="AG49" s="67"/>
      <c r="AH49" s="67"/>
      <c r="AI49" s="67"/>
      <c r="AJ49" s="67"/>
    </row>
    <row r="50" spans="1:53" ht="15" x14ac:dyDescent="0.15">
      <c r="A50" s="83"/>
      <c r="B50" s="84"/>
      <c r="C50" s="84"/>
      <c r="D50" s="84"/>
      <c r="E50" s="84"/>
      <c r="F50" s="84"/>
      <c r="G50" s="84"/>
      <c r="H50" s="84"/>
      <c r="I50" s="84"/>
      <c r="J50" s="84"/>
      <c r="K50" s="84" t="s">
        <v>105</v>
      </c>
      <c r="L50" s="252">
        <f>B25</f>
        <v>0</v>
      </c>
      <c r="M50" s="84"/>
      <c r="N50" s="84"/>
      <c r="O50" s="84"/>
      <c r="P50" s="84"/>
      <c r="Q50" s="85"/>
      <c r="R50" s="93"/>
      <c r="S50" s="85"/>
      <c r="T50" s="121"/>
      <c r="U50" s="121"/>
      <c r="V50" s="121"/>
      <c r="W50" s="121"/>
      <c r="X50" s="121">
        <v>9</v>
      </c>
      <c r="Y50" s="121"/>
      <c r="Z50" s="122"/>
      <c r="AA50" s="122"/>
      <c r="AB50" s="122"/>
      <c r="AC50" s="122"/>
      <c r="AD50" s="122"/>
      <c r="AE50" s="122"/>
      <c r="AF50" s="122"/>
      <c r="AG50" s="122"/>
      <c r="AH50" s="86"/>
      <c r="AI50" s="86"/>
      <c r="AJ50" s="86"/>
      <c r="AK50" s="87"/>
    </row>
    <row r="51" spans="1:53" ht="15" x14ac:dyDescent="0.15">
      <c r="A51" s="88"/>
      <c r="B51" s="89" t="s">
        <v>120</v>
      </c>
      <c r="C51" s="89">
        <f>B6</f>
        <v>2967.52</v>
      </c>
      <c r="D51" s="90"/>
      <c r="E51" s="89" t="s">
        <v>12</v>
      </c>
      <c r="F51" s="90">
        <f>B8</f>
        <v>2905.75</v>
      </c>
      <c r="G51" s="90" t="s">
        <v>13</v>
      </c>
      <c r="H51" s="90">
        <v>742.5</v>
      </c>
      <c r="I51" s="90"/>
      <c r="J51" s="91"/>
      <c r="K51" s="92" t="s">
        <v>10</v>
      </c>
      <c r="L51" s="90">
        <f>B22</f>
        <v>4</v>
      </c>
      <c r="M51" s="90"/>
      <c r="N51" s="90"/>
      <c r="O51" s="89" t="s">
        <v>7</v>
      </c>
      <c r="P51" s="90">
        <f>B17</f>
        <v>0.36</v>
      </c>
      <c r="Q51" s="91"/>
      <c r="R51" s="89" t="s">
        <v>43</v>
      </c>
      <c r="S51" s="90">
        <f>1-27.8*(P53-0.67)^3</f>
        <v>0.93892339999999996</v>
      </c>
      <c r="T51" s="316">
        <f>(S54*S53*C55)^2</f>
        <v>2.8341735671955877</v>
      </c>
      <c r="U51" s="122"/>
      <c r="V51" s="122"/>
      <c r="W51" s="122" t="s">
        <v>104</v>
      </c>
      <c r="X51" s="122">
        <v>9</v>
      </c>
      <c r="Y51" s="122"/>
      <c r="Z51" s="122"/>
      <c r="AA51" s="122"/>
      <c r="AB51" s="122"/>
      <c r="AC51" s="122"/>
      <c r="AD51" s="122"/>
      <c r="AE51" s="122"/>
      <c r="AF51" s="122"/>
      <c r="AG51" s="122"/>
      <c r="AH51" s="86"/>
      <c r="AI51" s="86"/>
      <c r="AJ51" s="86"/>
      <c r="AK51" s="87"/>
    </row>
    <row r="52" spans="1:53" ht="15" x14ac:dyDescent="0.15">
      <c r="A52" s="88"/>
      <c r="B52" s="89" t="s">
        <v>5</v>
      </c>
      <c r="C52" s="89">
        <f>I9</f>
        <v>0</v>
      </c>
      <c r="D52" s="90"/>
      <c r="E52" s="89" t="s">
        <v>56</v>
      </c>
      <c r="F52" s="91">
        <f>B11*2</f>
        <v>0.26746666666666696</v>
      </c>
      <c r="G52" s="90" t="s">
        <v>14</v>
      </c>
      <c r="H52" s="90">
        <v>704.5</v>
      </c>
      <c r="I52" s="90"/>
      <c r="J52" s="90"/>
      <c r="K52" s="92" t="s">
        <v>44</v>
      </c>
      <c r="L52" s="90">
        <f>B23</f>
        <v>1.1000000000000001</v>
      </c>
      <c r="M52" s="90"/>
      <c r="N52" s="90"/>
      <c r="O52" s="89" t="s">
        <v>8</v>
      </c>
      <c r="P52" s="90">
        <f>B18</f>
        <v>0.9</v>
      </c>
      <c r="Q52" s="91"/>
      <c r="R52" s="91" t="s">
        <v>54</v>
      </c>
      <c r="S52" s="90">
        <f>P51*P52*4.427</f>
        <v>1.434348</v>
      </c>
      <c r="T52" s="123"/>
      <c r="U52" s="122"/>
      <c r="V52" s="122"/>
      <c r="W52" s="122"/>
      <c r="X52" s="122">
        <v>9</v>
      </c>
      <c r="Y52" s="122"/>
      <c r="Z52" s="122"/>
      <c r="AA52" s="122"/>
      <c r="AB52" s="122"/>
      <c r="AC52" s="122"/>
      <c r="AD52" s="122"/>
      <c r="AE52" s="122"/>
      <c r="AF52" s="122"/>
      <c r="AG52" s="122"/>
      <c r="AH52" s="86"/>
      <c r="AI52" s="86"/>
      <c r="AJ52" s="86"/>
      <c r="AK52" s="87"/>
    </row>
    <row r="53" spans="1:53" ht="27" x14ac:dyDescent="0.15">
      <c r="A53" s="88"/>
      <c r="B53" s="89" t="s">
        <v>45</v>
      </c>
      <c r="C53" s="90">
        <f>B7</f>
        <v>850</v>
      </c>
      <c r="D53" s="90"/>
      <c r="E53" s="89" t="s">
        <v>46</v>
      </c>
      <c r="F53" s="90">
        <f>B12</f>
        <v>3.3972666666666571</v>
      </c>
      <c r="G53" s="89"/>
      <c r="H53" s="89"/>
      <c r="I53" s="89"/>
      <c r="J53" s="90"/>
      <c r="K53" s="92" t="s">
        <v>47</v>
      </c>
      <c r="L53" s="90">
        <f>B24</f>
        <v>3.8000000000000002E-4</v>
      </c>
      <c r="M53" s="90">
        <f>1/L53</f>
        <v>2631.5789473684208</v>
      </c>
      <c r="N53" s="90"/>
      <c r="O53" s="94" t="s">
        <v>48</v>
      </c>
      <c r="P53" s="90">
        <f>B19</f>
        <v>0.8</v>
      </c>
      <c r="Q53" s="91"/>
      <c r="R53" s="89" t="s">
        <v>55</v>
      </c>
      <c r="S53" s="90">
        <f>P51*P52*S51</f>
        <v>0.30421118159999999</v>
      </c>
      <c r="T53" s="65" t="s">
        <v>134</v>
      </c>
      <c r="U53" s="65" t="s">
        <v>136</v>
      </c>
      <c r="V53" s="65" t="s">
        <v>131</v>
      </c>
      <c r="W53" s="65" t="s">
        <v>132</v>
      </c>
      <c r="X53" s="65" t="s">
        <v>128</v>
      </c>
      <c r="Y53" s="65" t="s">
        <v>129</v>
      </c>
      <c r="Z53" s="122" t="s">
        <v>130</v>
      </c>
      <c r="AA53" s="65" t="s">
        <v>133</v>
      </c>
      <c r="AB53" s="122"/>
      <c r="AC53" s="122"/>
      <c r="AD53" s="122"/>
      <c r="AE53" s="122"/>
      <c r="AF53" s="122"/>
      <c r="AG53" s="122"/>
      <c r="AH53" s="86"/>
      <c r="AI53" s="86"/>
      <c r="AJ53" s="86"/>
      <c r="AK53" s="87"/>
    </row>
    <row r="54" spans="1:53" ht="15" x14ac:dyDescent="0.15">
      <c r="A54" s="88"/>
      <c r="B54" s="89" t="s">
        <v>9</v>
      </c>
      <c r="C54" s="90">
        <v>9.8000000000000007</v>
      </c>
      <c r="D54" s="90"/>
      <c r="E54" s="89" t="s">
        <v>49</v>
      </c>
      <c r="F54" s="89">
        <f>B13</f>
        <v>64.612725000000012</v>
      </c>
      <c r="G54" s="89"/>
      <c r="H54" s="89"/>
      <c r="I54" s="89"/>
      <c r="J54" s="90"/>
      <c r="K54" s="92" t="s">
        <v>50</v>
      </c>
      <c r="L54" s="90">
        <f>0</f>
        <v>0</v>
      </c>
      <c r="M54" s="90"/>
      <c r="N54" s="90"/>
      <c r="O54" s="89" t="s">
        <v>51</v>
      </c>
      <c r="P54" s="90">
        <f>B26</f>
        <v>0</v>
      </c>
      <c r="Q54" s="91"/>
      <c r="R54" s="89" t="s">
        <v>106</v>
      </c>
      <c r="S54" s="90">
        <f>1/P53</f>
        <v>1.25</v>
      </c>
      <c r="T54" s="65"/>
      <c r="U54" s="124">
        <v>207</v>
      </c>
      <c r="V54" s="65">
        <f>B61-B8</f>
        <v>65.650000000000091</v>
      </c>
      <c r="W54" s="65">
        <v>4.3960175796680687</v>
      </c>
      <c r="X54" s="65">
        <f>B11*(V54^2-W54^2)+B12*(V54-W54)</f>
        <v>781.89202228085719</v>
      </c>
      <c r="Y54" s="65">
        <v>3.254594753473278</v>
      </c>
      <c r="Z54" s="122">
        <v>192.15162074433553</v>
      </c>
      <c r="AA54" s="125">
        <f>(Z54-X54-Y54)/Z54</f>
        <v>-3.0860785560533759</v>
      </c>
      <c r="AB54" s="122"/>
      <c r="AC54" s="122"/>
      <c r="AD54" s="122"/>
      <c r="AE54" s="122"/>
      <c r="AF54" s="122"/>
      <c r="AG54" s="122"/>
      <c r="AH54" s="86"/>
      <c r="AI54" s="86"/>
      <c r="AJ54" s="86"/>
      <c r="AK54" s="87"/>
    </row>
    <row r="55" spans="1:53" s="8" customFormat="1" ht="15" x14ac:dyDescent="0.15">
      <c r="A55" s="95"/>
      <c r="B55" s="89" t="s">
        <v>52</v>
      </c>
      <c r="C55" s="90">
        <f>SQRT(2*C54)</f>
        <v>4.4271887242357311</v>
      </c>
      <c r="D55" s="90"/>
      <c r="E55" s="91" t="s">
        <v>57</v>
      </c>
      <c r="F55" s="90">
        <f>(H51-Calculation!F51)^2*0.063+Calculation!F53*(H51-Calculation!F51)+44</f>
        <v>287512.84832083335</v>
      </c>
      <c r="G55" s="90">
        <f>($H$52-Calculation!$F$51)^2*0.063+Calculation!$F$53*($H$52-Calculation!$F$51)+44</f>
        <v>297832.36518750002</v>
      </c>
      <c r="H55" s="90">
        <f>F55-G55</f>
        <v>-10319.516866666672</v>
      </c>
      <c r="I55" s="90"/>
      <c r="J55" s="90"/>
      <c r="K55" s="89" t="s">
        <v>63</v>
      </c>
      <c r="L55" s="90">
        <f>H20</f>
        <v>2.5000000000000001E-2</v>
      </c>
      <c r="M55" s="91"/>
      <c r="N55" s="91"/>
      <c r="O55" s="91"/>
      <c r="P55" s="89"/>
      <c r="Q55" s="89"/>
      <c r="R55" s="89" t="s">
        <v>11</v>
      </c>
      <c r="S55" s="90">
        <f>S53*S54</f>
        <v>0.38026397699999998</v>
      </c>
      <c r="T55" s="123"/>
      <c r="U55" s="122"/>
      <c r="V55" s="122"/>
      <c r="W55" s="122"/>
      <c r="X55" s="122"/>
      <c r="Y55" s="122"/>
      <c r="Z55" s="122"/>
      <c r="AA55" s="122"/>
      <c r="AB55" s="122"/>
      <c r="AC55" s="122"/>
      <c r="AD55" s="122"/>
      <c r="AE55" s="122"/>
      <c r="AF55" s="122"/>
      <c r="AG55" s="122"/>
      <c r="AH55" s="86"/>
      <c r="AI55" s="86"/>
      <c r="AJ55" s="86"/>
      <c r="AK55" s="87"/>
    </row>
    <row r="56" spans="1:53" s="8" customFormat="1" ht="15.75" thickBot="1" x14ac:dyDescent="0.2">
      <c r="A56" s="96"/>
      <c r="B56" s="97"/>
      <c r="C56" s="97"/>
      <c r="D56" s="406"/>
      <c r="E56" s="406"/>
      <c r="F56" s="406"/>
      <c r="G56" s="406"/>
      <c r="H56" s="97"/>
      <c r="I56" s="97"/>
      <c r="J56" s="97"/>
      <c r="K56" s="97"/>
      <c r="L56" s="97"/>
      <c r="M56" s="97"/>
      <c r="N56" s="97"/>
      <c r="O56" s="97"/>
      <c r="P56" s="97"/>
      <c r="Q56" s="98"/>
      <c r="R56" s="98"/>
      <c r="S56" s="98"/>
      <c r="T56" s="126"/>
      <c r="U56" s="126">
        <v>-7.9</v>
      </c>
      <c r="V56" s="126"/>
      <c r="W56" s="126"/>
      <c r="X56" s="126"/>
      <c r="Y56" s="126"/>
      <c r="Z56" s="126"/>
      <c r="AA56" s="122"/>
      <c r="AB56" s="122"/>
      <c r="AC56" s="122"/>
      <c r="AD56" s="122"/>
      <c r="AE56" s="122"/>
      <c r="AF56" s="122"/>
      <c r="AG56" s="122"/>
      <c r="AH56" s="86"/>
      <c r="AI56" s="86"/>
      <c r="AJ56" s="86"/>
      <c r="AK56" s="87"/>
    </row>
    <row r="57" spans="1:53" s="33" customFormat="1" ht="17.25" x14ac:dyDescent="0.15">
      <c r="A57" s="99" t="s">
        <v>61</v>
      </c>
      <c r="B57" s="338" t="s">
        <v>68</v>
      </c>
      <c r="C57" s="338" t="s">
        <v>263</v>
      </c>
      <c r="D57" s="317" t="s">
        <v>15</v>
      </c>
      <c r="E57" s="317" t="s">
        <v>5</v>
      </c>
      <c r="F57" s="338" t="s">
        <v>121</v>
      </c>
      <c r="G57" s="338" t="s">
        <v>16</v>
      </c>
      <c r="H57" s="317" t="s">
        <v>17</v>
      </c>
      <c r="I57" s="317" t="s">
        <v>6</v>
      </c>
      <c r="J57" s="338" t="s">
        <v>101</v>
      </c>
      <c r="K57" s="317" t="s">
        <v>18</v>
      </c>
      <c r="L57" s="318" t="s">
        <v>19</v>
      </c>
      <c r="M57" s="339" t="s">
        <v>20</v>
      </c>
      <c r="N57" s="318" t="s">
        <v>21</v>
      </c>
      <c r="O57" s="318" t="s">
        <v>22</v>
      </c>
      <c r="P57" s="318" t="s">
        <v>23</v>
      </c>
      <c r="Q57" s="318" t="s">
        <v>24</v>
      </c>
      <c r="R57" s="318" t="s">
        <v>25</v>
      </c>
      <c r="S57" s="318" t="s">
        <v>26</v>
      </c>
      <c r="T57" s="339" t="s">
        <v>27</v>
      </c>
      <c r="U57" s="319" t="s">
        <v>28</v>
      </c>
      <c r="V57" s="319" t="s">
        <v>29</v>
      </c>
      <c r="W57" s="319" t="s">
        <v>30</v>
      </c>
      <c r="X57" s="319" t="s">
        <v>31</v>
      </c>
      <c r="Y57" s="319" t="s">
        <v>32</v>
      </c>
      <c r="Z57" s="319" t="s">
        <v>33</v>
      </c>
      <c r="AA57" s="320" t="s">
        <v>34</v>
      </c>
      <c r="AB57" s="320" t="s">
        <v>35</v>
      </c>
      <c r="AC57" s="321" t="s">
        <v>36</v>
      </c>
      <c r="AD57" s="321" t="s">
        <v>41</v>
      </c>
      <c r="AE57" s="321" t="s">
        <v>42</v>
      </c>
      <c r="AF57" s="321" t="s">
        <v>14</v>
      </c>
      <c r="AG57" s="321" t="s">
        <v>37</v>
      </c>
      <c r="AH57" s="321" t="s">
        <v>19</v>
      </c>
      <c r="AI57" s="321" t="s">
        <v>38</v>
      </c>
      <c r="AJ57" s="340" t="s">
        <v>39</v>
      </c>
      <c r="AK57" s="341" t="s">
        <v>223</v>
      </c>
      <c r="AL57" s="32" t="s">
        <v>127</v>
      </c>
      <c r="AM57" s="11"/>
      <c r="AN57" s="11"/>
      <c r="AO57" s="11"/>
    </row>
    <row r="58" spans="1:53" s="34" customFormat="1" ht="15.75" x14ac:dyDescent="0.15">
      <c r="A58" s="100" t="s">
        <v>62</v>
      </c>
      <c r="B58" s="101" t="s">
        <v>58</v>
      </c>
      <c r="C58" s="102" t="s">
        <v>58</v>
      </c>
      <c r="D58" s="102" t="s">
        <v>53</v>
      </c>
      <c r="E58" s="102" t="s">
        <v>58</v>
      </c>
      <c r="F58" s="102" t="s">
        <v>58</v>
      </c>
      <c r="G58" s="103" t="s">
        <v>59</v>
      </c>
      <c r="H58" s="102" t="s">
        <v>60</v>
      </c>
      <c r="I58" s="102" t="s">
        <v>122</v>
      </c>
      <c r="J58" s="102"/>
      <c r="K58" s="102"/>
      <c r="L58" s="104" t="s">
        <v>60</v>
      </c>
      <c r="M58" s="104" t="s">
        <v>60</v>
      </c>
      <c r="N58" s="104"/>
      <c r="O58" s="104"/>
      <c r="P58" s="104"/>
      <c r="Q58" s="104"/>
      <c r="R58" s="104"/>
      <c r="S58" s="105"/>
      <c r="T58" s="105"/>
      <c r="U58" s="106"/>
      <c r="V58" s="106"/>
      <c r="W58" s="107"/>
      <c r="X58" s="106"/>
      <c r="Y58" s="106"/>
      <c r="Z58" s="106"/>
      <c r="AA58" s="106"/>
      <c r="AB58" s="106"/>
      <c r="AC58" s="108"/>
      <c r="AD58" s="108"/>
      <c r="AE58" s="108"/>
      <c r="AF58" s="108"/>
      <c r="AG58" s="108"/>
      <c r="AH58" s="108" t="s">
        <v>266</v>
      </c>
      <c r="AI58" s="108" t="s">
        <v>264</v>
      </c>
      <c r="AJ58" s="108" t="s">
        <v>265</v>
      </c>
      <c r="AK58" s="109" t="s">
        <v>267</v>
      </c>
      <c r="AL58" s="109" t="s">
        <v>267</v>
      </c>
      <c r="AM58" s="12"/>
      <c r="AN58" s="12"/>
      <c r="AO58" s="12"/>
      <c r="AP58" s="8"/>
      <c r="AQ58" s="8"/>
      <c r="AR58" s="8"/>
      <c r="AS58" s="8"/>
      <c r="AT58" s="8"/>
      <c r="AU58" s="8"/>
      <c r="AV58" s="8"/>
      <c r="AW58" s="8"/>
      <c r="AX58" s="8"/>
      <c r="AY58" s="8"/>
      <c r="AZ58" s="8"/>
      <c r="BA58" s="8"/>
    </row>
    <row r="59" spans="1:53" s="34" customFormat="1" ht="32.25" customHeight="1" thickBot="1" x14ac:dyDescent="0.2">
      <c r="A59" s="110" t="s">
        <v>123</v>
      </c>
      <c r="B59" s="97"/>
      <c r="C59" s="97"/>
      <c r="D59" s="97" t="s">
        <v>124</v>
      </c>
      <c r="E59" s="97"/>
      <c r="F59" s="97"/>
      <c r="G59" s="97" t="s">
        <v>40</v>
      </c>
      <c r="H59" s="93"/>
      <c r="I59" s="97"/>
      <c r="J59" s="97"/>
      <c r="K59" s="97"/>
      <c r="L59" s="322"/>
      <c r="M59" s="322"/>
      <c r="N59" s="322" t="s">
        <v>125</v>
      </c>
      <c r="O59" s="322"/>
      <c r="P59" s="322"/>
      <c r="Q59" s="323"/>
      <c r="R59" s="322"/>
      <c r="S59" s="322"/>
      <c r="T59" s="322"/>
      <c r="U59" s="324"/>
      <c r="V59" s="324"/>
      <c r="W59" s="324"/>
      <c r="X59" s="324"/>
      <c r="Y59" s="324"/>
      <c r="Z59" s="324"/>
      <c r="AA59" s="324"/>
      <c r="AB59" s="324"/>
      <c r="AC59" s="325" t="s">
        <v>40</v>
      </c>
      <c r="AD59" s="111"/>
      <c r="AE59" s="111"/>
      <c r="AF59" s="325"/>
      <c r="AG59" s="325"/>
      <c r="AH59" s="325"/>
      <c r="AI59" s="325" t="s">
        <v>40</v>
      </c>
      <c r="AJ59" s="325"/>
      <c r="AK59" s="326"/>
      <c r="AL59" s="36"/>
      <c r="AM59" s="12"/>
      <c r="AN59" s="12"/>
      <c r="AO59" s="12"/>
      <c r="AP59" s="8"/>
      <c r="AQ59" s="8"/>
      <c r="AR59" s="8"/>
      <c r="AS59" s="8"/>
      <c r="AT59" s="8"/>
      <c r="AU59" s="8"/>
      <c r="AV59" s="8"/>
      <c r="AW59" s="8"/>
      <c r="AX59" s="8"/>
      <c r="AY59" s="8"/>
      <c r="AZ59" s="8"/>
      <c r="BA59" s="8"/>
    </row>
    <row r="60" spans="1:53" s="39" customFormat="1" ht="15" x14ac:dyDescent="0.15">
      <c r="A60" s="112" t="s">
        <v>126</v>
      </c>
      <c r="B60" s="113"/>
      <c r="C60" s="113"/>
      <c r="D60" s="113"/>
      <c r="E60" s="113"/>
      <c r="F60" s="113"/>
      <c r="G60" s="113"/>
      <c r="H60" s="113"/>
      <c r="I60" s="113"/>
      <c r="J60" s="113"/>
      <c r="K60" s="117"/>
      <c r="L60" s="327">
        <f>(1-$P$54)*O61*R61+C53</f>
        <v>39626.090802046216</v>
      </c>
      <c r="M60" s="327">
        <f>M61*(B61-C61+N61/2)/$S$54</f>
        <v>18.614212453685166</v>
      </c>
      <c r="N60" s="328">
        <f>L60/M60</f>
        <v>2128.8083447334461</v>
      </c>
      <c r="O60" s="329"/>
      <c r="P60" s="327">
        <f>((1-$P$54)*O61*R61+C53)/(M61*(B61-C61+N61/2)/$S$54)</f>
        <v>2128.8083447334461</v>
      </c>
      <c r="Q60" s="113"/>
      <c r="R60" s="277" t="str">
        <f>IF(H60&gt;0, rate1(1,$L$52,$L$51,$L$54,L60,$L$53,$L$50,P60),"")</f>
        <v/>
      </c>
      <c r="S60" s="113"/>
      <c r="T60" s="276"/>
      <c r="U60" s="113"/>
      <c r="V60" s="114"/>
      <c r="W60" s="114"/>
      <c r="X60" s="114"/>
      <c r="Y60" s="114"/>
      <c r="Z60" s="108" t="str">
        <f>IF(H60&gt;0, rate1(1,$L$52,$L$51,$L$54,U60,$L$53,$L$50,Y60),"")</f>
        <v/>
      </c>
      <c r="AA60" s="113"/>
      <c r="AB60" s="113"/>
      <c r="AC60" s="276"/>
      <c r="AD60" s="113"/>
      <c r="AE60" s="113"/>
      <c r="AF60" s="113"/>
      <c r="AG60" s="113"/>
      <c r="AH60" s="113"/>
      <c r="AI60" s="113"/>
      <c r="AJ60" s="113"/>
      <c r="AK60" s="115"/>
      <c r="AL60" s="37"/>
      <c r="AM60" s="38"/>
      <c r="AN60" s="38"/>
      <c r="AO60" s="12"/>
      <c r="AP60" s="8"/>
      <c r="AQ60" s="8"/>
      <c r="AR60" s="8"/>
      <c r="AS60" s="8"/>
      <c r="AT60" s="8"/>
      <c r="AU60" s="8"/>
      <c r="AV60" s="8"/>
      <c r="AW60" s="8"/>
      <c r="AX60" s="8"/>
      <c r="AY60" s="8"/>
      <c r="AZ60" s="8"/>
      <c r="BA60" s="8"/>
    </row>
    <row r="61" spans="1:53" ht="15" x14ac:dyDescent="0.15">
      <c r="A61" s="116"/>
      <c r="B61" s="330">
        <f>H7</f>
        <v>2971.4</v>
      </c>
      <c r="C61" s="330">
        <f>B6</f>
        <v>2967.52</v>
      </c>
      <c r="D61" s="330">
        <f>$L$51</f>
        <v>4</v>
      </c>
      <c r="E61" s="328">
        <f>H8</f>
        <v>42</v>
      </c>
      <c r="F61" s="330">
        <f>E61</f>
        <v>42</v>
      </c>
      <c r="G61" s="328">
        <f>F61*$S$53*$C$55*(B61-C61+N61)^1.5</f>
        <v>1194.2117062278955</v>
      </c>
      <c r="H61" s="328">
        <v>0.08</v>
      </c>
      <c r="I61" s="328">
        <f>(B61-C61)*B$19</f>
        <v>3.1040000000000876</v>
      </c>
      <c r="J61" s="328">
        <f>$B$7</f>
        <v>850</v>
      </c>
      <c r="K61" s="331">
        <v>1</v>
      </c>
      <c r="L61" s="330">
        <f>D61+H61*K61</f>
        <v>4.08</v>
      </c>
      <c r="M61" s="328">
        <f>(D61+L61)/2</f>
        <v>4.04</v>
      </c>
      <c r="N61" s="328">
        <f>2*($P$53*M61/$S$52/$S$51)^2-(B61-C61)*2</f>
        <v>3.7586958253000091</v>
      </c>
      <c r="O61" s="328">
        <f>wh(B61,$F$51,$F$52,$F$53)</f>
        <v>20.956453333333368</v>
      </c>
      <c r="P61" s="332">
        <f>$C$54*$L$55*$L$55*M61*M61/(($B$19*(B61-C61))^0.333)*1000</f>
        <v>68.558118911799767</v>
      </c>
      <c r="Q61" s="328">
        <f>M61/$S$54*(B61-C61+N61/2)*E61-J61</f>
        <v>-68.203076945222847</v>
      </c>
      <c r="R61" s="277">
        <f>IF(H61&gt;0, rate1(1,$L$52,$L$51,$L$54,L61,$L$53,$L$50,P61),"")</f>
        <v>1850.3174265832904</v>
      </c>
      <c r="S61" s="328">
        <f>Q61/O61/R61</f>
        <v>-1.7588951215686697E-3</v>
      </c>
      <c r="T61" s="328">
        <f>N61/(1-S61)</f>
        <v>3.7520962814549024</v>
      </c>
      <c r="U61" s="328">
        <f>L61-K61*H61</f>
        <v>4</v>
      </c>
      <c r="V61" s="328">
        <f>(D61+U61)/2</f>
        <v>4</v>
      </c>
      <c r="W61" s="328">
        <f>2*($P$53*V61/$S$52/$S$51)^2-(B61-C61)*2</f>
        <v>3.5317320118615854</v>
      </c>
      <c r="X61" s="328">
        <f>V61/$S$54*(B61-C61+W61/2)*F61-J61</f>
        <v>-91.195608802886795</v>
      </c>
      <c r="Y61" s="328">
        <f>$C$54*$L$55*$L$55*V61*V61/(($B$19*(B61-C61))^0.333)*1000</f>
        <v>67.20725312400721</v>
      </c>
      <c r="Z61" s="108">
        <f>IF(H61&gt;0, rate1(1,$L$52,$L$51,$L$54,U61,$L$53,$L$50,Y61),"")</f>
        <v>1839.3415687119884</v>
      </c>
      <c r="AA61" s="328">
        <f>X61/O61/Z61</f>
        <v>-2.3658856843757903E-3</v>
      </c>
      <c r="AB61" s="328">
        <v>-1.0000000000000001E-5</v>
      </c>
      <c r="AC61" s="328">
        <f>delta_z(N61,S61,H61,AE61,AB61)</f>
        <v>3.7520962814549024</v>
      </c>
      <c r="AD61" s="328">
        <f>H61/AC61*K61</f>
        <v>2.1321414483793422E-2</v>
      </c>
      <c r="AE61" s="333">
        <f>AD61</f>
        <v>2.1321414483793422E-2</v>
      </c>
      <c r="AF61" s="328">
        <f>B61-(AC61-N61)</f>
        <v>2971.406599543845</v>
      </c>
      <c r="AG61" s="328">
        <f>C61-AC61</f>
        <v>2963.7679037185449</v>
      </c>
      <c r="AH61" s="328">
        <f>$S$54*$S$53*$C$55*SQRT(AF61-AG61)</f>
        <v>4.6528904775325373</v>
      </c>
      <c r="AI61" s="328">
        <f>AC61/R61*1000000</f>
        <v>2027.8122161900337</v>
      </c>
      <c r="AJ61" s="333">
        <f>AI61/3600</f>
        <v>0.56328117116389831</v>
      </c>
      <c r="AK61" s="334"/>
      <c r="AL61" s="42"/>
      <c r="BA61" s="8"/>
    </row>
    <row r="62" spans="1:53" ht="15" x14ac:dyDescent="0.15">
      <c r="A62" s="116"/>
      <c r="B62" s="328">
        <f>AF61</f>
        <v>2971.406599543845</v>
      </c>
      <c r="C62" s="328">
        <f>AG61</f>
        <v>2963.7679037185449</v>
      </c>
      <c r="D62" s="328">
        <f>AH61</f>
        <v>4.6528904775325373</v>
      </c>
      <c r="E62" s="328">
        <f t="shared" ref="E62:E125" si="0">bb2wang($B$6,$H$12,C62,$H$8,$H$9,I62,$H$10,$H$11,$K$10,$K$11,$H$13)</f>
        <v>71.451899102042816</v>
      </c>
      <c r="F62" s="328">
        <f>(E62+E61)/2</f>
        <v>56.725949551021408</v>
      </c>
      <c r="G62" s="328">
        <f>F62*$S$53*$C$55*(B62-C62+N62)^1.5</f>
        <v>1697.6213837768662</v>
      </c>
      <c r="H62" s="313">
        <f>dv(S61)</f>
        <v>0.08</v>
      </c>
      <c r="I62" s="328">
        <f>(B62-C62)*B$19</f>
        <v>6.1109566602401175</v>
      </c>
      <c r="J62" s="328">
        <f t="shared" ref="J62:J125" si="1">$B$7</f>
        <v>850</v>
      </c>
      <c r="K62" s="335">
        <f>INT(IF((1-S61-0.015)&gt;0,1,-1))</f>
        <v>1</v>
      </c>
      <c r="L62" s="323">
        <f>D62+K62*H62</f>
        <v>4.7328904775325373</v>
      </c>
      <c r="M62" s="323">
        <f>(D62+L62)/2</f>
        <v>4.6928904775325373</v>
      </c>
      <c r="N62" s="328">
        <f>2*($P$53*M62/$S$52/$S$51)^2-(B62-C62)*2</f>
        <v>0.26512772160164388</v>
      </c>
      <c r="O62" s="328">
        <f t="shared" ref="O62:O125" si="2">IF(wh(B61,$F$51,$F$52,$F$53)&gt;0,wh(B61,$F$51,$F$52,$F$53),O61)</f>
        <v>20.956453333333368</v>
      </c>
      <c r="P62" s="332">
        <f>$C$54*$L$55*$L$55*M62*M62/(($B$19*(B62-C62))^0.333)*1000</f>
        <v>73.826548636254572</v>
      </c>
      <c r="Q62" s="328">
        <f>M62/$S$54*(B62-C62+N62/2)*E62-J62</f>
        <v>1234.6617780155489</v>
      </c>
      <c r="R62" s="277">
        <f>IF(H62&gt;0, rate1(1,$L$52,$L$51,$L$54,L62,$L$53,$L$50,P62),"")</f>
        <v>1890.3667069506237</v>
      </c>
      <c r="S62" s="323">
        <f>Q62/O62/R62</f>
        <v>3.1166221950836924E-2</v>
      </c>
      <c r="T62" s="323">
        <f>N62/(1-S62)</f>
        <v>0.27365656277540529</v>
      </c>
      <c r="U62" s="328">
        <f t="shared" ref="U62:U125" si="3">L62-K62*H62</f>
        <v>4.6528904775325373</v>
      </c>
      <c r="V62" s="336">
        <f>(D62+U62)/2</f>
        <v>4.6528904775325373</v>
      </c>
      <c r="W62" s="328">
        <f>2*($P$53*V62/$S$52/$S$51)^2-(B62-C62)*2</f>
        <v>1.3025866362514904E-3</v>
      </c>
      <c r="X62" s="328">
        <f>V62/$S$54*(B62-C62+W62/2)*F62-J62</f>
        <v>763.06116456854465</v>
      </c>
      <c r="Y62" s="328">
        <f>$C$54*$L$55*$L$55*V62*V62/(($B$19*(B62-C62))^0.333)*1000</f>
        <v>72.573386346952589</v>
      </c>
      <c r="Z62" s="108">
        <f>IF(H62&gt;0, rate1(1,$L$52,$L$51,$L$54,U62,$L$53,$L$50,Y62),"")</f>
        <v>1881.217255390859</v>
      </c>
      <c r="AA62" s="336">
        <f>X62/O62/Z62</f>
        <v>1.9355420584328303E-2</v>
      </c>
      <c r="AB62" s="336">
        <f>W62/(1-AA62)</f>
        <v>1.3282963711762437E-3</v>
      </c>
      <c r="AC62" s="328">
        <f>delta_z(N62,S62,H62,AE61,AB62)</f>
        <v>0.27365656277540529</v>
      </c>
      <c r="AD62" s="328">
        <f>H62/AC62*K62</f>
        <v>0.29233722439778431</v>
      </c>
      <c r="AE62" s="328">
        <f>(AD62-AD61)/(AC62+AC61)*2</f>
        <v>0.13464105741235935</v>
      </c>
      <c r="AF62" s="328">
        <f>B62-(AC62-N62)</f>
        <v>2971.3980707026712</v>
      </c>
      <c r="AG62" s="328">
        <f>C62-AC62</f>
        <v>2963.4942471557692</v>
      </c>
      <c r="AH62" s="328">
        <f>$S$54*$S$53*$C$55*SQRT(AF62-AG62)</f>
        <v>4.732949162668846</v>
      </c>
      <c r="AI62" s="328">
        <f>AC62/R62*1000000</f>
        <v>144.7637443937237</v>
      </c>
      <c r="AJ62" s="328">
        <f>AJ61+AI62/3600</f>
        <v>0.60349332238437714</v>
      </c>
      <c r="AK62" s="337">
        <f>AK61+AI61*G61/1000000</f>
        <v>2.4216370866060704</v>
      </c>
      <c r="AL62" s="42">
        <f>AL61+AI61*J61/1000000</f>
        <v>1.7236403837615286</v>
      </c>
      <c r="BA62" s="8"/>
    </row>
    <row r="63" spans="1:53" ht="15" x14ac:dyDescent="0.15">
      <c r="A63" s="116"/>
      <c r="B63" s="328">
        <f>IF(H63&gt;0, AF62,"")</f>
        <v>2971.3980707026712</v>
      </c>
      <c r="C63" s="328">
        <f>IF(H63&gt;0, AG62,"")</f>
        <v>2963.4942471557692</v>
      </c>
      <c r="D63" s="328">
        <f>IF(H63&gt;0, AH62,"")</f>
        <v>4.732949162668846</v>
      </c>
      <c r="E63" s="328">
        <f t="shared" si="0"/>
        <v>73.231540769345926</v>
      </c>
      <c r="F63" s="328">
        <f>IF(H63&gt;0, (E63+E62)/2,"")</f>
        <v>72.341719935694371</v>
      </c>
      <c r="G63" s="328">
        <f>IF(H63&gt;0, F63*$S$53*$C$55*(B63-C63+N63)^1.5,"")</f>
        <v>2276.6981411484203</v>
      </c>
      <c r="H63" s="313">
        <f>dv(S62)</f>
        <v>0.08</v>
      </c>
      <c r="I63" s="328">
        <f>IF(H63&gt;0, (B63-C63)*B$19,"")</f>
        <v>6.3230588375216037</v>
      </c>
      <c r="J63" s="328">
        <f t="shared" si="1"/>
        <v>850</v>
      </c>
      <c r="K63" s="335">
        <f>IF(H63&gt;0, IF((1-S62-0.015)&gt;0,1,-1),"")</f>
        <v>1</v>
      </c>
      <c r="L63" s="323">
        <f>IF(H63&gt;0, D63+K63*H63,"")</f>
        <v>4.8129491626688461</v>
      </c>
      <c r="M63" s="323">
        <f>IF(H63&gt;0, (D63+L63)/2,"")</f>
        <v>4.7729491626688461</v>
      </c>
      <c r="N63" s="328">
        <f>IF(H63&gt;0, 2*($P$53*M63/$S$52/$S$51)^2-(B63-C63)*2,"")</f>
        <v>0.26969293852691578</v>
      </c>
      <c r="O63" s="328">
        <f t="shared" si="2"/>
        <v>20.958218491327088</v>
      </c>
      <c r="P63" s="332">
        <f t="shared" ref="P63:P126" si="4">IF(H63&gt;0, $C$54*$L$55*$L$55*M63*M63/(($B$19*(B63-C63))^0.333)*1000,"")</f>
        <v>75.504171261899629</v>
      </c>
      <c r="Q63" s="328">
        <f>IF(H63&gt;0, M63/$S$54*(B63-C63+N63/2)*E63-J63,"")</f>
        <v>1397.8077732847701</v>
      </c>
      <c r="R63" s="277">
        <f>IF(H63&gt;0, rate1(1,$L$52,$L$51,$L$54,L63,$L$53,$L$50,P63),"")</f>
        <v>1902.271504416552</v>
      </c>
      <c r="S63" s="323">
        <f>IF(H63&gt;0, Q63/O63/R63,"")</f>
        <v>3.5060700214250042E-2</v>
      </c>
      <c r="T63" s="323">
        <f>IF(H63&gt;0, N63/(1-S63),"")</f>
        <v>0.27949212824764935</v>
      </c>
      <c r="U63" s="328">
        <f t="shared" si="3"/>
        <v>4.732949162668846</v>
      </c>
      <c r="V63" s="336">
        <f>IF(H63&gt;0, (D63+U63)/2,"")</f>
        <v>4.732949162668846</v>
      </c>
      <c r="W63" s="328">
        <f>IF(H63&gt;0, 2*($P$53*V63/$S$52/$S$51)^2-(B63-C63)*2,"")</f>
        <v>1.3477974726168185E-3</v>
      </c>
      <c r="X63" s="328">
        <f>IF(H63&gt;0, V63/$S$54*(B63-C63+W63/2)*F63-J63,"")</f>
        <v>1315.1346984570209</v>
      </c>
      <c r="Y63" s="328">
        <f t="shared" ref="Y63:Y126" si="5">IF(H63&gt;0, $C$54*$L$55*$L$55*V63*V63/(($B$19*(B63-C63))^0.333)*1000,"")</f>
        <v>74.243939317640326</v>
      </c>
      <c r="Z63" s="108">
        <f>IF(H63&gt;0, rate1(1,$L$52,$L$51,$L$54,U63,$L$53,$L$50,Y63),"")</f>
        <v>1893.3647800331246</v>
      </c>
      <c r="AA63" s="336">
        <f>IF(H63&gt;0, X63/O63/Z63,"")</f>
        <v>3.3142218676541865E-2</v>
      </c>
      <c r="AB63" s="336">
        <f>IF(H63&gt;0, W63/(1-AA63),"")</f>
        <v>1.3939976474843291E-3</v>
      </c>
      <c r="AC63" s="328">
        <f>IF(H63&gt;0, delta_z(N63,S63,H63,AE62,AB63),"")</f>
        <v>0.27949212824764935</v>
      </c>
      <c r="AD63" s="328">
        <f>IF(H63&gt;0, H63/AC63*K63,"")</f>
        <v>0.28623346389603671</v>
      </c>
      <c r="AE63" s="328">
        <f>IF(H63&gt;0, (AD63-AD62)/(AC63+AC62)*2,"")</f>
        <v>-2.2069149220831124E-2</v>
      </c>
      <c r="AF63" s="328">
        <f>IF(H63&gt;0, B63-(AC63-N63),"")</f>
        <v>2971.3882715129507</v>
      </c>
      <c r="AG63" s="328">
        <f>IF(H63&gt;0, C63-AC63,"")</f>
        <v>2963.2147550275217</v>
      </c>
      <c r="AH63" s="328">
        <f>IF(H63&gt;0, $S$54*$S$53*$C$55*SQRT(AF63-AG63),"")</f>
        <v>4.8130202964500599</v>
      </c>
      <c r="AI63" s="328">
        <f>IF(H63&gt;0, AC63/R63*1000000,"")</f>
        <v>146.92546652712053</v>
      </c>
      <c r="AJ63" s="328">
        <f>IF(H63&gt;0, AJ62+AI63/3600,"")</f>
        <v>0.64430595197524398</v>
      </c>
      <c r="AK63" s="337">
        <f>IF(H63&gt;0, AK62+AI62*G62/1000000,"")</f>
        <v>2.667391114684464</v>
      </c>
      <c r="AL63" s="42">
        <f>IF(H63&gt;0, AL62+AI62*J62/1000000,"")</f>
        <v>1.8466895664961938</v>
      </c>
      <c r="BA63" s="8"/>
    </row>
    <row r="64" spans="1:53" ht="15" x14ac:dyDescent="0.15">
      <c r="A64" s="116"/>
      <c r="B64" s="328">
        <f t="shared" ref="B64:B127" si="6">IF(H64&gt;0, AF63,"")</f>
        <v>2971.3882715129507</v>
      </c>
      <c r="C64" s="328">
        <f t="shared" ref="C64:C127" si="7">IF(H64&gt;0, AG63,"")</f>
        <v>2963.2147550275217</v>
      </c>
      <c r="D64" s="328">
        <f t="shared" ref="D64:D127" si="8">IF(H64&gt;0, AH63,"")</f>
        <v>4.8130202964500599</v>
      </c>
      <c r="E64" s="328">
        <f t="shared" si="0"/>
        <v>75.047634834234827</v>
      </c>
      <c r="F64" s="328">
        <f t="shared" ref="F64:F127" si="9">IF(H64&gt;0, (E64+E63)/2,"")</f>
        <v>74.139587801790384</v>
      </c>
      <c r="G64" s="328">
        <f t="shared" ref="G64:G127" si="10">IF(H64&gt;0, F64*$S$53*$C$55*(B64-C64+N64)^1.5,"")</f>
        <v>2451.6979824538626</v>
      </c>
      <c r="H64" s="313">
        <f t="shared" ref="H64:H93" si="11">dv(S63)</f>
        <v>0.08</v>
      </c>
      <c r="I64" s="328">
        <f t="shared" ref="I64:I127" si="12">IF(H64&gt;0, (B64-C64)*B$19,"")</f>
        <v>6.5388131883431928</v>
      </c>
      <c r="J64" s="328">
        <f t="shared" si="1"/>
        <v>850</v>
      </c>
      <c r="K64" s="335">
        <f t="shared" ref="K64:K127" si="13">IF(H64&gt;0, IF((1-S63-0.015)&gt;0,1,-1),"")</f>
        <v>1</v>
      </c>
      <c r="L64" s="323">
        <f t="shared" ref="L64:L127" si="14">IF(H64&gt;0, D64+K64*H64,"")</f>
        <v>4.89302029645006</v>
      </c>
      <c r="M64" s="323">
        <f t="shared" ref="M64:M127" si="15">IF(H64&gt;0, (D64+L64)/2,"")</f>
        <v>4.8530202964500599</v>
      </c>
      <c r="N64" s="328">
        <f t="shared" ref="N64:N127" si="16">IF(H64&gt;0, 2*($P$53*M64/$S$52/$S$51)^2-(B64-C64)*2,"")</f>
        <v>0.27425963676844844</v>
      </c>
      <c r="O64" s="328">
        <f t="shared" si="2"/>
        <v>20.955937310607812</v>
      </c>
      <c r="P64" s="332">
        <f t="shared" si="4"/>
        <v>77.191443897015034</v>
      </c>
      <c r="Q64" s="328">
        <f t="shared" ref="Q64:Q127" si="17">IF(H64&gt;0, M64/$S$54*(B64-C64+N64/2)*E64-J64,"")</f>
        <v>1571.4410677574983</v>
      </c>
      <c r="R64" s="277">
        <f>IF(H64&gt;0, rate1(1,$L$52,$L$51,$L$54,L64,$L$53,$L$50,P64),"")</f>
        <v>1913.8651944551318</v>
      </c>
      <c r="S64" s="323">
        <f t="shared" ref="S64:S127" si="18">IF(H64&gt;0, Q64/O64/R64,"")</f>
        <v>3.9181374187796103E-2</v>
      </c>
      <c r="T64" s="323">
        <f t="shared" ref="T64:T127" si="19">IF(H64&gt;0, N64/(1-S64),"")</f>
        <v>0.28544371372548066</v>
      </c>
      <c r="U64" s="328">
        <f t="shared" si="3"/>
        <v>4.8130202964500599</v>
      </c>
      <c r="V64" s="336">
        <f t="shared" ref="V64:V127" si="20">IF(H64&gt;0, (D64+U64)/2,"")</f>
        <v>4.8130202964500599</v>
      </c>
      <c r="W64" s="328">
        <f t="shared" ref="W64:W127" si="21">IF(H64&gt;0, 2*($P$53*V64/$S$52/$S$51)^2-(B64-C64)*2,"")</f>
        <v>1.3937867914322055E-3</v>
      </c>
      <c r="X64" s="328">
        <f t="shared" ref="X64:X127" si="22">IF(H64&gt;0, V64/$S$54*(B64-C64+W64/2)*F64-J64,"")</f>
        <v>1483.478573839227</v>
      </c>
      <c r="Y64" s="328">
        <f t="shared" si="5"/>
        <v>75.924219412906751</v>
      </c>
      <c r="Z64" s="108">
        <f>IF(H64&gt;0, rate1(1,$L$52,$L$51,$L$54,U64,$L$53,$L$50,Y64),"")</f>
        <v>1905.1926411062407</v>
      </c>
      <c r="AA64" s="336">
        <f t="shared" ref="AA64:AA127" si="23">IF(H64&gt;0, X64/O64/Z64,"")</f>
        <v>3.7156542245637698E-2</v>
      </c>
      <c r="AB64" s="336">
        <f t="shared" ref="AB64:AB127" si="24">IF(H64&gt;0, W64/(1-AA64),"")</f>
        <v>1.447573621866769E-3</v>
      </c>
      <c r="AC64" s="328">
        <f t="shared" ref="AC64:AC127" si="25">IF(H64&gt;0, delta_z(N64,S64,H64,AE63,AB64),"")</f>
        <v>0.28544371372548066</v>
      </c>
      <c r="AD64" s="328">
        <f t="shared" ref="AD64:AD127" si="26">IF(H64&gt;0, H64/AC64*K64,"")</f>
        <v>0.28026541189461357</v>
      </c>
      <c r="AE64" s="328">
        <f t="shared" ref="AE64:AE127" si="27">IF(H64&gt;0, (AD64-AD63)/(AC64+AC63)*2,"")</f>
        <v>-2.1128246990237867E-2</v>
      </c>
      <c r="AF64" s="328">
        <f t="shared" ref="AF64:AF127" si="28">IF(H64&gt;0, B64-(AC64-N64),"")</f>
        <v>2971.3770874359939</v>
      </c>
      <c r="AG64" s="328">
        <f t="shared" ref="AG64:AG127" si="29">IF(H64&gt;0, C64-AC64,"")</f>
        <v>2962.9293113137965</v>
      </c>
      <c r="AH64" s="328">
        <f t="shared" ref="AH64:AH127" si="30">IF(H64&gt;0, $S$54*$S$53*$C$55*SQRT(AF64-AG64),"")</f>
        <v>4.8931036967468762</v>
      </c>
      <c r="AI64" s="328">
        <f t="shared" ref="AI64:AI127" si="31">IF(H64&gt;0, AC64/R64*1000000,"")</f>
        <v>149.14515115927227</v>
      </c>
      <c r="AJ64" s="328">
        <f t="shared" ref="AJ64:AJ127" si="32">IF(H64&gt;0, AJ63+AI64/3600,"")</f>
        <v>0.68573516063059736</v>
      </c>
      <c r="AK64" s="337">
        <f t="shared" ref="AK64:AK127" si="33">IF(H64&gt;0, AK63+AI63*G63/1000000,"")</f>
        <v>3.001896051214124</v>
      </c>
      <c r="AL64" s="42">
        <f t="shared" ref="AL64:AL127" si="34">IF(H64&gt;0, AL63+AI63*J63/1000000,"")</f>
        <v>1.9715762130442462</v>
      </c>
      <c r="BA64" s="8"/>
    </row>
    <row r="65" spans="1:53" ht="15" x14ac:dyDescent="0.15">
      <c r="A65" s="116"/>
      <c r="B65" s="328">
        <f t="shared" si="6"/>
        <v>2971.3770874359939</v>
      </c>
      <c r="C65" s="328">
        <f t="shared" si="7"/>
        <v>2962.9293113137965</v>
      </c>
      <c r="D65" s="328">
        <f t="shared" si="8"/>
        <v>4.8931036967468762</v>
      </c>
      <c r="E65" s="328">
        <f t="shared" si="0"/>
        <v>76.900424507685301</v>
      </c>
      <c r="F65" s="328">
        <f t="shared" si="9"/>
        <v>75.974029670960064</v>
      </c>
      <c r="G65" s="328">
        <f t="shared" si="10"/>
        <v>2637.766015153079</v>
      </c>
      <c r="H65" s="313">
        <f t="shared" si="11"/>
        <v>0.08</v>
      </c>
      <c r="I65" s="328">
        <f t="shared" si="12"/>
        <v>6.758220897757929</v>
      </c>
      <c r="J65" s="328">
        <f t="shared" si="1"/>
        <v>850</v>
      </c>
      <c r="K65" s="335">
        <f t="shared" si="13"/>
        <v>1</v>
      </c>
      <c r="L65" s="323">
        <f t="shared" si="14"/>
        <v>4.9731036967468762</v>
      </c>
      <c r="M65" s="323">
        <f t="shared" si="15"/>
        <v>4.9331036967468762</v>
      </c>
      <c r="N65" s="328">
        <f t="shared" si="16"/>
        <v>0.27882780629605364</v>
      </c>
      <c r="O65" s="328">
        <f t="shared" si="2"/>
        <v>20.953316353997231</v>
      </c>
      <c r="P65" s="332">
        <f t="shared" si="4"/>
        <v>78.888263950126955</v>
      </c>
      <c r="Q65" s="328">
        <f t="shared" si="17"/>
        <v>1756.0937960126535</v>
      </c>
      <c r="R65" s="277">
        <f>IF(H65&gt;0, rate1(1,$L$52,$L$51,$L$54,L65,$L$53,$L$50,P65),"")</f>
        <v>1925.1585959176989</v>
      </c>
      <c r="S65" s="323">
        <f t="shared" si="18"/>
        <v>4.3533985249180999E-2</v>
      </c>
      <c r="T65" s="323">
        <f t="shared" si="19"/>
        <v>0.29151878059012326</v>
      </c>
      <c r="U65" s="328">
        <f t="shared" si="3"/>
        <v>4.8931036967468762</v>
      </c>
      <c r="V65" s="336">
        <f t="shared" si="20"/>
        <v>4.8931036967468762</v>
      </c>
      <c r="W65" s="328">
        <f t="shared" si="21"/>
        <v>1.4405548452920414E-3</v>
      </c>
      <c r="X65" s="328">
        <f t="shared" si="22"/>
        <v>1662.5747554565032</v>
      </c>
      <c r="Y65" s="328">
        <f t="shared" si="5"/>
        <v>77.614121963967278</v>
      </c>
      <c r="Z65" s="108">
        <f>IF(H65&gt;0, rate1(1,$L$52,$L$51,$L$54,U65,$L$53,$L$50,Y65),"")</f>
        <v>1916.7120189562754</v>
      </c>
      <c r="AA65" s="336">
        <f t="shared" si="23"/>
        <v>4.1397255109132683E-2</v>
      </c>
      <c r="AB65" s="336">
        <f t="shared" si="24"/>
        <v>1.5027651996302621E-3</v>
      </c>
      <c r="AC65" s="328">
        <f t="shared" si="25"/>
        <v>0.29151878059012326</v>
      </c>
      <c r="AD65" s="328">
        <f t="shared" si="26"/>
        <v>0.27442485811053241</v>
      </c>
      <c r="AE65" s="328">
        <f t="shared" si="27"/>
        <v>-2.0245869849856553E-2</v>
      </c>
      <c r="AF65" s="328">
        <f t="shared" si="28"/>
        <v>2971.3643964616999</v>
      </c>
      <c r="AG65" s="328">
        <f t="shared" si="29"/>
        <v>2962.6377925332063</v>
      </c>
      <c r="AH65" s="328">
        <f t="shared" si="30"/>
        <v>4.973199190211659</v>
      </c>
      <c r="AI65" s="328">
        <f t="shared" si="31"/>
        <v>151.42585198346214</v>
      </c>
      <c r="AJ65" s="328">
        <f t="shared" si="32"/>
        <v>0.72779789729267019</v>
      </c>
      <c r="AK65" s="337">
        <f t="shared" si="33"/>
        <v>3.367554917404088</v>
      </c>
      <c r="AL65" s="42">
        <f t="shared" si="34"/>
        <v>2.0983495915296277</v>
      </c>
      <c r="BA65" s="8"/>
    </row>
    <row r="66" spans="1:53" ht="15" x14ac:dyDescent="0.15">
      <c r="A66" s="116"/>
      <c r="B66" s="328">
        <f t="shared" si="6"/>
        <v>2971.3643964616999</v>
      </c>
      <c r="C66" s="328">
        <f t="shared" si="7"/>
        <v>2962.6377925332063</v>
      </c>
      <c r="D66" s="328">
        <f t="shared" si="8"/>
        <v>4.973199190211659</v>
      </c>
      <c r="E66" s="328">
        <f t="shared" si="0"/>
        <v>78.790165727230857</v>
      </c>
      <c r="F66" s="328">
        <f t="shared" si="9"/>
        <v>77.845295117458079</v>
      </c>
      <c r="G66" s="328">
        <f t="shared" si="10"/>
        <v>2835.4556795216181</v>
      </c>
      <c r="H66" s="313">
        <f t="shared" si="11"/>
        <v>0.08</v>
      </c>
      <c r="I66" s="328">
        <f t="shared" si="12"/>
        <v>6.9812831427949282</v>
      </c>
      <c r="J66" s="328">
        <f t="shared" si="1"/>
        <v>850</v>
      </c>
      <c r="K66" s="335">
        <f t="shared" si="13"/>
        <v>1</v>
      </c>
      <c r="L66" s="323">
        <f t="shared" si="14"/>
        <v>5.0531991902116591</v>
      </c>
      <c r="M66" s="323">
        <f t="shared" si="15"/>
        <v>5.0131991902116591</v>
      </c>
      <c r="N66" s="328">
        <f t="shared" si="16"/>
        <v>0.28339743757364033</v>
      </c>
      <c r="O66" s="328">
        <f t="shared" si="2"/>
        <v>20.950324986213836</v>
      </c>
      <c r="P66" s="332">
        <f t="shared" si="4"/>
        <v>80.594531626084461</v>
      </c>
      <c r="Q66" s="328">
        <f t="shared" si="17"/>
        <v>1952.3183305046405</v>
      </c>
      <c r="R66" s="277">
        <f>IF(H66&gt;0, rate1(1,$L$52,$L$51,$L$54,L66,$L$53,$L$50,P66),"")</f>
        <v>1936.1620768761288</v>
      </c>
      <c r="S66" s="323">
        <f t="shared" si="18"/>
        <v>4.8130254514653387E-2</v>
      </c>
      <c r="T66" s="323">
        <f t="shared" si="19"/>
        <v>0.29772711961670711</v>
      </c>
      <c r="U66" s="328">
        <f t="shared" si="3"/>
        <v>4.973199190211659</v>
      </c>
      <c r="V66" s="336">
        <f t="shared" si="20"/>
        <v>4.973199190211659</v>
      </c>
      <c r="W66" s="328">
        <f t="shared" si="21"/>
        <v>1.4881018850623207E-3</v>
      </c>
      <c r="X66" s="328">
        <f t="shared" si="22"/>
        <v>1852.9655050118404</v>
      </c>
      <c r="Y66" s="328">
        <f t="shared" si="5"/>
        <v>79.313545186260541</v>
      </c>
      <c r="Z66" s="108">
        <f>IF(H66&gt;0, rate1(1,$L$52,$L$51,$L$54,U66,$L$53,$L$50,Y66),"")</f>
        <v>1927.9336262613797</v>
      </c>
      <c r="AA66" s="336">
        <f t="shared" si="23"/>
        <v>4.5875888877402661E-2</v>
      </c>
      <c r="AB66" s="336">
        <f t="shared" si="24"/>
        <v>1.5596523216580903E-3</v>
      </c>
      <c r="AC66" s="328">
        <f t="shared" si="25"/>
        <v>0.29772711961670711</v>
      </c>
      <c r="AD66" s="328">
        <f t="shared" si="26"/>
        <v>0.26870242826045448</v>
      </c>
      <c r="AE66" s="328">
        <f t="shared" si="27"/>
        <v>-1.9422892371654357E-2</v>
      </c>
      <c r="AF66" s="328">
        <f t="shared" si="28"/>
        <v>2971.350066779657</v>
      </c>
      <c r="AG66" s="328">
        <f t="shared" si="29"/>
        <v>2962.3400654135894</v>
      </c>
      <c r="AH66" s="328">
        <f t="shared" si="30"/>
        <v>5.0533066117251391</v>
      </c>
      <c r="AI66" s="328">
        <f t="shared" si="31"/>
        <v>153.77179584937971</v>
      </c>
      <c r="AJ66" s="328">
        <f t="shared" si="32"/>
        <v>0.77051228502860902</v>
      </c>
      <c r="AK66" s="337">
        <f t="shared" si="33"/>
        <v>3.7669808835816649</v>
      </c>
      <c r="AL66" s="42">
        <f t="shared" si="34"/>
        <v>2.2270615657155703</v>
      </c>
      <c r="BA66" s="8"/>
    </row>
    <row r="67" spans="1:53" ht="15" x14ac:dyDescent="0.15">
      <c r="A67" s="116"/>
      <c r="B67" s="328">
        <f t="shared" si="6"/>
        <v>2971.350066779657</v>
      </c>
      <c r="C67" s="328">
        <f t="shared" si="7"/>
        <v>2962.3400654135894</v>
      </c>
      <c r="D67" s="328">
        <f t="shared" si="8"/>
        <v>5.0533066117251391</v>
      </c>
      <c r="E67" s="328">
        <f t="shared" si="0"/>
        <v>80.717135835497288</v>
      </c>
      <c r="F67" s="328">
        <f t="shared" si="9"/>
        <v>79.753650781364072</v>
      </c>
      <c r="G67" s="328">
        <f t="shared" si="10"/>
        <v>3045.3413818708659</v>
      </c>
      <c r="H67" s="313">
        <f t="shared" si="11"/>
        <v>0.08</v>
      </c>
      <c r="I67" s="328">
        <f t="shared" si="12"/>
        <v>7.2080010928541016</v>
      </c>
      <c r="J67" s="328">
        <f t="shared" si="1"/>
        <v>850</v>
      </c>
      <c r="K67" s="335">
        <f t="shared" si="13"/>
        <v>1</v>
      </c>
      <c r="L67" s="323">
        <f t="shared" si="14"/>
        <v>5.1333066117251391</v>
      </c>
      <c r="M67" s="323">
        <f t="shared" si="15"/>
        <v>5.0933066117251391</v>
      </c>
      <c r="N67" s="328">
        <f t="shared" si="16"/>
        <v>0.28796852152808583</v>
      </c>
      <c r="O67" s="328">
        <f t="shared" si="2"/>
        <v>20.946930573622684</v>
      </c>
      <c r="P67" s="332">
        <f t="shared" si="4"/>
        <v>82.310149806875259</v>
      </c>
      <c r="Q67" s="328">
        <f t="shared" si="17"/>
        <v>2160.6881778796705</v>
      </c>
      <c r="R67" s="277">
        <f>IF(H67&gt;0, rate1(1,$L$52,$L$51,$L$54,L67,$L$53,$L$50,P67),"")</f>
        <v>1946.8855753439</v>
      </c>
      <c r="S67" s="323">
        <f t="shared" si="18"/>
        <v>5.2982357047303585E-2</v>
      </c>
      <c r="T67" s="323">
        <f t="shared" si="19"/>
        <v>0.30407936290419235</v>
      </c>
      <c r="U67" s="328">
        <f t="shared" si="3"/>
        <v>5.0533066117251391</v>
      </c>
      <c r="V67" s="336">
        <f t="shared" si="20"/>
        <v>5.0533066117251391</v>
      </c>
      <c r="W67" s="328">
        <f t="shared" si="21"/>
        <v>1.5364281600476204E-3</v>
      </c>
      <c r="X67" s="328">
        <f t="shared" si="22"/>
        <v>2055.2137677236492</v>
      </c>
      <c r="Y67" s="328">
        <f t="shared" si="5"/>
        <v>81.022390055236883</v>
      </c>
      <c r="Z67" s="108">
        <f>IF(H67&gt;0, rate1(1,$L$52,$L$51,$L$54,U67,$L$53,$L$50,Y67),"")</f>
        <v>1938.8677295386201</v>
      </c>
      <c r="AA67" s="336">
        <f t="shared" si="23"/>
        <v>5.0604416899483862E-2</v>
      </c>
      <c r="AB67" s="336">
        <f t="shared" si="24"/>
        <v>1.6183224225985817E-3</v>
      </c>
      <c r="AC67" s="328">
        <f t="shared" si="25"/>
        <v>0.30407936290419235</v>
      </c>
      <c r="AD67" s="328">
        <f t="shared" si="26"/>
        <v>0.26308921209232461</v>
      </c>
      <c r="AE67" s="328">
        <f t="shared" si="27"/>
        <v>-1.865455534681762E-2</v>
      </c>
      <c r="AF67" s="328">
        <f t="shared" si="28"/>
        <v>2971.3339559382807</v>
      </c>
      <c r="AG67" s="328">
        <f t="shared" si="29"/>
        <v>2962.0359860506851</v>
      </c>
      <c r="AH67" s="328">
        <f t="shared" si="30"/>
        <v>5.1334258038861398</v>
      </c>
      <c r="AI67" s="328">
        <f t="shared" si="31"/>
        <v>156.18758840024762</v>
      </c>
      <c r="AJ67" s="328">
        <f t="shared" si="32"/>
        <v>0.81389772625090007</v>
      </c>
      <c r="AK67" s="337">
        <f t="shared" si="33"/>
        <v>4.2029939954730278</v>
      </c>
      <c r="AL67" s="42">
        <f t="shared" si="34"/>
        <v>2.3577675921875429</v>
      </c>
      <c r="BA67" s="8"/>
    </row>
    <row r="68" spans="1:53" ht="15" x14ac:dyDescent="0.15">
      <c r="A68" s="116"/>
      <c r="B68" s="328">
        <f t="shared" si="6"/>
        <v>2971.3339559382807</v>
      </c>
      <c r="C68" s="328">
        <f t="shared" si="7"/>
        <v>2962.0359860506851</v>
      </c>
      <c r="D68" s="328">
        <f t="shared" si="8"/>
        <v>5.1334258038861398</v>
      </c>
      <c r="E68" s="328">
        <f t="shared" si="0"/>
        <v>82.681636341744294</v>
      </c>
      <c r="F68" s="328">
        <f t="shared" si="9"/>
        <v>81.699386088620798</v>
      </c>
      <c r="G68" s="328">
        <f t="shared" si="10"/>
        <v>3268.0193489391359</v>
      </c>
      <c r="H68" s="313">
        <f t="shared" si="11"/>
        <v>0.08</v>
      </c>
      <c r="I68" s="328">
        <f t="shared" si="12"/>
        <v>7.4383759100765019</v>
      </c>
      <c r="J68" s="328">
        <f t="shared" si="1"/>
        <v>850</v>
      </c>
      <c r="K68" s="335">
        <f t="shared" si="13"/>
        <v>1</v>
      </c>
      <c r="L68" s="323">
        <f t="shared" si="14"/>
        <v>5.2134258038861399</v>
      </c>
      <c r="M68" s="323">
        <f t="shared" si="15"/>
        <v>5.1734258038861398</v>
      </c>
      <c r="N68" s="328">
        <f t="shared" si="16"/>
        <v>0.2925410495204197</v>
      </c>
      <c r="O68" s="328">
        <f t="shared" si="2"/>
        <v>20.943097861332276</v>
      </c>
      <c r="P68" s="332">
        <f t="shared" si="4"/>
        <v>84.035023939308203</v>
      </c>
      <c r="Q68" s="328">
        <f t="shared" si="17"/>
        <v>2381.7987523401857</v>
      </c>
      <c r="R68" s="277">
        <f>IF(H68&gt;0, rate1(1,$L$52,$L$51,$L$54,L68,$L$53,$L$50,P68),"")</f>
        <v>1957.3386190561141</v>
      </c>
      <c r="S68" s="323">
        <f t="shared" si="18"/>
        <v>5.8102949122853735E-2</v>
      </c>
      <c r="T68" s="323">
        <f t="shared" si="19"/>
        <v>0.31058707450882178</v>
      </c>
      <c r="U68" s="328">
        <f t="shared" si="3"/>
        <v>5.1334258038861398</v>
      </c>
      <c r="V68" s="336">
        <f t="shared" si="20"/>
        <v>5.1334258038861398</v>
      </c>
      <c r="W68" s="328">
        <f t="shared" si="21"/>
        <v>1.5855339179395855E-3</v>
      </c>
      <c r="X68" s="328">
        <f t="shared" si="22"/>
        <v>2269.9040092113655</v>
      </c>
      <c r="Y68" s="328">
        <f t="shared" si="5"/>
        <v>82.740560189373397</v>
      </c>
      <c r="Z68" s="108">
        <f>IF(H68&gt;0, rate1(1,$L$52,$L$51,$L$54,U68,$L$53,$L$50,Y68),"")</f>
        <v>1949.5241696827288</v>
      </c>
      <c r="AA68" s="336">
        <f t="shared" si="23"/>
        <v>5.5595283095538434E-2</v>
      </c>
      <c r="AB68" s="336">
        <f t="shared" si="24"/>
        <v>1.6788712397970606E-3</v>
      </c>
      <c r="AC68" s="328">
        <f t="shared" si="25"/>
        <v>0.31058707450882178</v>
      </c>
      <c r="AD68" s="328">
        <f t="shared" si="26"/>
        <v>0.25757672023704165</v>
      </c>
      <c r="AE68" s="328">
        <f t="shared" si="27"/>
        <v>-1.7936531164719972E-2</v>
      </c>
      <c r="AF68" s="328">
        <f t="shared" si="28"/>
        <v>2971.3159099132922</v>
      </c>
      <c r="AG68" s="328">
        <f t="shared" si="29"/>
        <v>2961.7253989761762</v>
      </c>
      <c r="AH68" s="328">
        <f t="shared" si="30"/>
        <v>5.2135566165406217</v>
      </c>
      <c r="AI68" s="328">
        <f t="shared" si="31"/>
        <v>158.67825397457079</v>
      </c>
      <c r="AJ68" s="328">
        <f t="shared" si="32"/>
        <v>0.85797501902161422</v>
      </c>
      <c r="AK68" s="337">
        <f t="shared" si="33"/>
        <v>4.6786385217629158</v>
      </c>
      <c r="AL68" s="42">
        <f t="shared" si="34"/>
        <v>2.4905270423277535</v>
      </c>
      <c r="BA68" s="8"/>
    </row>
    <row r="69" spans="1:53" ht="15" x14ac:dyDescent="0.15">
      <c r="A69" s="116"/>
      <c r="B69" s="328">
        <f t="shared" si="6"/>
        <v>2971.3159099132922</v>
      </c>
      <c r="C69" s="328">
        <f t="shared" si="7"/>
        <v>2961.7253989761762</v>
      </c>
      <c r="D69" s="328">
        <f>IF(H69&gt;0, AH68,"")</f>
        <v>5.2135566165406217</v>
      </c>
      <c r="E69" s="328">
        <f>bb2wang($B$6,$H$12,C69,$H$8,$H$9,I69,$H$10,$H$11,$K$10,$K$11,$H$13)</f>
        <v>84.683995678999636</v>
      </c>
      <c r="F69" s="328">
        <f t="shared" si="9"/>
        <v>83.682816010371965</v>
      </c>
      <c r="G69" s="328">
        <f t="shared" si="10"/>
        <v>3504.1084418996629</v>
      </c>
      <c r="H69" s="313">
        <f t="shared" si="11"/>
        <v>0.08</v>
      </c>
      <c r="I69" s="328">
        <f t="shared" si="12"/>
        <v>7.672408749692841</v>
      </c>
      <c r="J69" s="328">
        <f t="shared" si="1"/>
        <v>850</v>
      </c>
      <c r="K69" s="335">
        <f t="shared" si="13"/>
        <v>1</v>
      </c>
      <c r="L69" s="323">
        <f t="shared" si="14"/>
        <v>5.2935566165406218</v>
      </c>
      <c r="M69" s="323">
        <f t="shared" si="15"/>
        <v>5.2535566165406218</v>
      </c>
      <c r="N69" s="328">
        <f>IF(H69&gt;0, 2*($P$53*M69/$S$52/$S$51)^2-(B69-C69)*2,"")</f>
        <v>0.29711501331940582</v>
      </c>
      <c r="O69" s="328">
        <f>IF(wh(B68,$F$51,$F$52,$F$53)&gt;0,wh(B68,$F$51,$F$52,$F$53),O68)</f>
        <v>20.938788748292161</v>
      </c>
      <c r="P69" s="332">
        <f t="shared" si="4"/>
        <v>85.769061929072905</v>
      </c>
      <c r="Q69" s="328">
        <f>IF(H69&gt;0, M69/$S$54*(B69-C69+N69/2)*E69-J69,"")</f>
        <v>2616.2682023736843</v>
      </c>
      <c r="R69" s="277">
        <f>IF(H69&gt;0, rate1(1,$L$52,$L$51,$L$54,L69,$L$53,$L$50,P69),"")</f>
        <v>1967.530344338679</v>
      </c>
      <c r="S69" s="323">
        <f>IF(H69&gt;0, Q69/O69/R69,"")</f>
        <v>6.3505197143978134E-2</v>
      </c>
      <c r="T69" s="323">
        <f t="shared" si="19"/>
        <v>0.31726285336906962</v>
      </c>
      <c r="U69" s="328">
        <f t="shared" si="3"/>
        <v>5.2135566165406217</v>
      </c>
      <c r="V69" s="336">
        <f t="shared" si="20"/>
        <v>5.2135566165406217</v>
      </c>
      <c r="W69" s="328">
        <f t="shared" si="21"/>
        <v>1.635419404991012E-3</v>
      </c>
      <c r="X69" s="328">
        <f t="shared" si="22"/>
        <v>2497.6430153547972</v>
      </c>
      <c r="Y69" s="328">
        <f t="shared" si="5"/>
        <v>84.467961739895188</v>
      </c>
      <c r="Z69" s="108">
        <f>IF(H69&gt;0, rate1(1,$L$52,$L$51,$L$54,U69,$L$53,$L$50,Y69),"")</f>
        <v>1959.9123815659295</v>
      </c>
      <c r="AA69" s="336">
        <f t="shared" si="23"/>
        <v>6.0861430166609477E-2</v>
      </c>
      <c r="AB69" s="336">
        <f t="shared" si="24"/>
        <v>1.7414037262692198E-3</v>
      </c>
      <c r="AC69" s="328">
        <f t="shared" si="25"/>
        <v>0.31726285336906962</v>
      </c>
      <c r="AD69" s="328">
        <f t="shared" si="26"/>
        <v>0.25215684455481013</v>
      </c>
      <c r="AE69" s="328">
        <f t="shared" si="27"/>
        <v>-1.7264876339320397E-2</v>
      </c>
      <c r="AF69" s="328">
        <f t="shared" si="28"/>
        <v>2971.2957620732427</v>
      </c>
      <c r="AG69" s="328">
        <f t="shared" si="29"/>
        <v>2961.4081361228073</v>
      </c>
      <c r="AH69" s="328">
        <f t="shared" si="30"/>
        <v>5.2936989063452886</v>
      </c>
      <c r="AI69" s="328">
        <f t="shared" si="31"/>
        <v>161.2492809993775</v>
      </c>
      <c r="AJ69" s="328">
        <f t="shared" si="32"/>
        <v>0.90276648596588571</v>
      </c>
      <c r="AK69" s="337">
        <f t="shared" si="33"/>
        <v>5.1972021260076913</v>
      </c>
      <c r="AL69" s="42">
        <f t="shared" si="34"/>
        <v>2.6254035582061386</v>
      </c>
      <c r="BA69" s="8"/>
    </row>
    <row r="70" spans="1:53" ht="15" x14ac:dyDescent="0.15">
      <c r="A70" s="116"/>
      <c r="B70" s="328">
        <f t="shared" si="6"/>
        <v>2971.2957620732427</v>
      </c>
      <c r="C70" s="328">
        <f t="shared" si="7"/>
        <v>2961.4081361228073</v>
      </c>
      <c r="D70" s="328">
        <f t="shared" si="8"/>
        <v>5.2936989063452886</v>
      </c>
      <c r="E70" s="328">
        <f>bb2wang($B$6,$H$12,C70,$H$8,$H$9,I70,$H$10,$H$11,$K$10,$K$11,$H$13)</f>
        <v>86.724572030971999</v>
      </c>
      <c r="F70" s="328">
        <f t="shared" si="9"/>
        <v>85.704283854985817</v>
      </c>
      <c r="G70" s="328">
        <f t="shared" si="10"/>
        <v>3754.2510285749227</v>
      </c>
      <c r="H70" s="313">
        <f t="shared" si="11"/>
        <v>0.08</v>
      </c>
      <c r="I70" s="328">
        <f t="shared" si="12"/>
        <v>7.9101007603483602</v>
      </c>
      <c r="J70" s="328">
        <f t="shared" si="1"/>
        <v>850</v>
      </c>
      <c r="K70" s="335">
        <f t="shared" si="13"/>
        <v>1</v>
      </c>
      <c r="L70" s="323">
        <f t="shared" si="14"/>
        <v>5.3736989063452887</v>
      </c>
      <c r="M70" s="323">
        <f t="shared" si="15"/>
        <v>5.3336989063452886</v>
      </c>
      <c r="N70" s="328">
        <f t="shared" si="16"/>
        <v>0.3016904050769007</v>
      </c>
      <c r="O70" s="328">
        <f t="shared" si="2"/>
        <v>20.9339620381419</v>
      </c>
      <c r="P70" s="332">
        <f t="shared" si="4"/>
        <v>87.512174040696735</v>
      </c>
      <c r="Q70" s="328">
        <f t="shared" si="17"/>
        <v>2864.7382979648173</v>
      </c>
      <c r="R70" s="277">
        <f>IF(H70&gt;0, rate1(1,$L$52,$L$51,$L$54,L70,$L$53,$L$50,P70),"")</f>
        <v>1977.469514098239</v>
      </c>
      <c r="S70" s="323">
        <f t="shared" si="18"/>
        <v>6.9202809276575433E-2</v>
      </c>
      <c r="T70" s="323">
        <f t="shared" si="19"/>
        <v>0.32412045081745894</v>
      </c>
      <c r="U70" s="328">
        <f t="shared" si="3"/>
        <v>5.2936989063452886</v>
      </c>
      <c r="V70" s="336">
        <f t="shared" si="20"/>
        <v>5.2936989063452886</v>
      </c>
      <c r="W70" s="328">
        <f t="shared" si="21"/>
        <v>1.6860848660300576E-3</v>
      </c>
      <c r="X70" s="328">
        <f t="shared" si="22"/>
        <v>2739.0607490360962</v>
      </c>
      <c r="Y70" s="328">
        <f t="shared" si="5"/>
        <v>86.204503286695697</v>
      </c>
      <c r="Z70" s="108">
        <f>IF(H70&gt;0, rate1(1,$L$52,$L$51,$L$54,U70,$L$53,$L$50,Y70),"")</f>
        <v>1970.0414127298611</v>
      </c>
      <c r="AA70" s="336">
        <f t="shared" si="23"/>
        <v>6.6416330403064133E-2</v>
      </c>
      <c r="AB70" s="336">
        <f t="shared" si="24"/>
        <v>1.8060350892363033E-3</v>
      </c>
      <c r="AC70" s="328">
        <f t="shared" si="25"/>
        <v>0.32412045081745894</v>
      </c>
      <c r="AD70" s="328">
        <f t="shared" si="26"/>
        <v>0.2468218213267114</v>
      </c>
      <c r="AE70" s="328">
        <f t="shared" si="27"/>
        <v>-1.6635990345477358E-2</v>
      </c>
      <c r="AF70" s="328">
        <f t="shared" si="28"/>
        <v>2971.273332027502</v>
      </c>
      <c r="AG70" s="328">
        <f t="shared" si="29"/>
        <v>2961.0840156719896</v>
      </c>
      <c r="AH70" s="328">
        <f t="shared" si="30"/>
        <v>5.3738525363640903</v>
      </c>
      <c r="AI70" s="328">
        <f t="shared" si="31"/>
        <v>163.90667391161458</v>
      </c>
      <c r="AJ70" s="328">
        <f t="shared" si="32"/>
        <v>0.94829611760800092</v>
      </c>
      <c r="AK70" s="337">
        <f t="shared" si="33"/>
        <v>5.7622370928078608</v>
      </c>
      <c r="AL70" s="42">
        <f t="shared" si="34"/>
        <v>2.7624654470556096</v>
      </c>
      <c r="BA70" s="8"/>
    </row>
    <row r="71" spans="1:53" ht="15" x14ac:dyDescent="0.15">
      <c r="A71" s="116"/>
      <c r="B71" s="328">
        <f t="shared" si="6"/>
        <v>2971.273332027502</v>
      </c>
      <c r="C71" s="328">
        <f t="shared" si="7"/>
        <v>2961.0840156719896</v>
      </c>
      <c r="D71" s="328">
        <f t="shared" si="8"/>
        <v>5.3738525363640903</v>
      </c>
      <c r="E71" s="328">
        <f t="shared" si="0"/>
        <v>88.803756297495397</v>
      </c>
      <c r="F71" s="328">
        <f t="shared" si="9"/>
        <v>87.764164164233705</v>
      </c>
      <c r="G71" s="328">
        <f t="shared" si="10"/>
        <v>4019.1139217095238</v>
      </c>
      <c r="H71" s="313">
        <f t="shared" si="11"/>
        <v>0.08</v>
      </c>
      <c r="I71" s="328">
        <f t="shared" si="12"/>
        <v>8.1514530844098783</v>
      </c>
      <c r="J71" s="328">
        <f t="shared" si="1"/>
        <v>850</v>
      </c>
      <c r="K71" s="335">
        <f t="shared" si="13"/>
        <v>1</v>
      </c>
      <c r="L71" s="323">
        <f t="shared" si="14"/>
        <v>5.4538525363640904</v>
      </c>
      <c r="M71" s="323">
        <f t="shared" si="15"/>
        <v>5.4138525363640904</v>
      </c>
      <c r="N71" s="328">
        <f t="shared" si="16"/>
        <v>0.30626721730519435</v>
      </c>
      <c r="O71" s="328">
        <f t="shared" si="2"/>
        <v>20.928573162523328</v>
      </c>
      <c r="P71" s="332">
        <f t="shared" si="4"/>
        <v>89.264272803017818</v>
      </c>
      <c r="Q71" s="328">
        <f t="shared" si="17"/>
        <v>3127.8753864663727</v>
      </c>
      <c r="R71" s="277">
        <f>IF(H71&gt;0, rate1(1,$L$52,$L$51,$L$54,L71,$L$53,$L$50,P71),"")</f>
        <v>1987.1645349657936</v>
      </c>
      <c r="S71" s="323">
        <f t="shared" si="18"/>
        <v>7.5210070233600115E-2</v>
      </c>
      <c r="T71" s="323">
        <f t="shared" si="19"/>
        <v>0.33117490518366355</v>
      </c>
      <c r="U71" s="328">
        <f t="shared" si="3"/>
        <v>5.3738525363640903</v>
      </c>
      <c r="V71" s="336">
        <f t="shared" si="20"/>
        <v>5.3738525363640903</v>
      </c>
      <c r="W71" s="328">
        <f t="shared" si="21"/>
        <v>1.7375305445739286E-3</v>
      </c>
      <c r="X71" s="328">
        <f t="shared" si="22"/>
        <v>2994.8112714092654</v>
      </c>
      <c r="Y71" s="328">
        <f t="shared" si="5"/>
        <v>87.950095740048951</v>
      </c>
      <c r="Z71" s="108">
        <f>IF(H71&gt;0, rate1(1,$L$52,$L$51,$L$54,U71,$L$53,$L$50,Y71),"")</f>
        <v>1979.9199412023308</v>
      </c>
      <c r="AA71" s="336">
        <f t="shared" si="23"/>
        <v>7.227401950243445E-2</v>
      </c>
      <c r="AB71" s="336">
        <f t="shared" si="24"/>
        <v>1.8728919757556451E-3</v>
      </c>
      <c r="AC71" s="328">
        <f t="shared" si="25"/>
        <v>0.33117490518366355</v>
      </c>
      <c r="AD71" s="328">
        <f t="shared" si="26"/>
        <v>0.24156419688754335</v>
      </c>
      <c r="AE71" s="328">
        <f t="shared" si="27"/>
        <v>-1.6046579274579951E-2</v>
      </c>
      <c r="AF71" s="328">
        <f t="shared" si="28"/>
        <v>2971.2484243396234</v>
      </c>
      <c r="AG71" s="328">
        <f t="shared" si="29"/>
        <v>2960.752840766806</v>
      </c>
      <c r="AH71" s="328">
        <f t="shared" si="30"/>
        <v>5.4540173756939287</v>
      </c>
      <c r="AI71" s="328">
        <f t="shared" si="31"/>
        <v>166.65701272157833</v>
      </c>
      <c r="AJ71" s="328">
        <f t="shared" si="32"/>
        <v>0.99458973225288383</v>
      </c>
      <c r="AK71" s="337">
        <f t="shared" si="33"/>
        <v>6.3775838919308345</v>
      </c>
      <c r="AL71" s="42">
        <f t="shared" si="34"/>
        <v>2.901786119880482</v>
      </c>
      <c r="BA71" s="8"/>
    </row>
    <row r="72" spans="1:53" ht="15" x14ac:dyDescent="0.15">
      <c r="A72" s="116"/>
      <c r="B72" s="328">
        <f t="shared" si="6"/>
        <v>2971.2484243396234</v>
      </c>
      <c r="C72" s="328">
        <f t="shared" si="7"/>
        <v>2960.752840766806</v>
      </c>
      <c r="D72" s="328">
        <f t="shared" si="8"/>
        <v>5.4540173756939287</v>
      </c>
      <c r="E72" s="328">
        <f t="shared" si="0"/>
        <v>90.92197526462644</v>
      </c>
      <c r="F72" s="328">
        <f t="shared" si="9"/>
        <v>89.862865781060918</v>
      </c>
      <c r="G72" s="328">
        <f t="shared" si="10"/>
        <v>4299.3893923219239</v>
      </c>
      <c r="H72" s="313">
        <f t="shared" si="11"/>
        <v>0.08</v>
      </c>
      <c r="I72" s="328">
        <f t="shared" si="12"/>
        <v>8.3964668582539161</v>
      </c>
      <c r="J72" s="328">
        <f t="shared" si="1"/>
        <v>850</v>
      </c>
      <c r="K72" s="335">
        <f t="shared" si="13"/>
        <v>1</v>
      </c>
      <c r="L72" s="323">
        <f t="shared" si="14"/>
        <v>5.5340173756939288</v>
      </c>
      <c r="M72" s="323">
        <f t="shared" si="15"/>
        <v>5.4940173756939288</v>
      </c>
      <c r="N72" s="328">
        <f t="shared" si="16"/>
        <v>0.31084544285591065</v>
      </c>
      <c r="O72" s="328">
        <f t="shared" si="2"/>
        <v>20.922573872955869</v>
      </c>
      <c r="P72" s="332">
        <f t="shared" si="4"/>
        <v>91.025272919775546</v>
      </c>
      <c r="Q72" s="328">
        <f t="shared" si="17"/>
        <v>3406.3714265425351</v>
      </c>
      <c r="R72" s="277">
        <f>IF(H72&gt;0, rate1(1,$L$52,$L$51,$L$54,L72,$L$53,$L$50,P72),"")</f>
        <v>1996.6234736271297</v>
      </c>
      <c r="S72" s="323">
        <f t="shared" si="18"/>
        <v>8.1541879696779951E-2</v>
      </c>
      <c r="T72" s="323">
        <f t="shared" si="19"/>
        <v>0.33844269649800474</v>
      </c>
      <c r="U72" s="328">
        <f t="shared" si="3"/>
        <v>5.4540173756939287</v>
      </c>
      <c r="V72" s="336">
        <f t="shared" si="20"/>
        <v>5.4540173756939287</v>
      </c>
      <c r="W72" s="328">
        <f t="shared" si="21"/>
        <v>1.7897566828537492E-3</v>
      </c>
      <c r="X72" s="328">
        <f t="shared" si="22"/>
        <v>3265.5737364837241</v>
      </c>
      <c r="Y72" s="328">
        <f t="shared" si="5"/>
        <v>89.704652247693588</v>
      </c>
      <c r="Z72" s="108">
        <f>IF(H72&gt;0, rate1(1,$L$52,$L$51,$L$54,U72,$L$53,$L$50,Y72),"")</f>
        <v>1989.5562924721173</v>
      </c>
      <c r="AA72" s="336">
        <f t="shared" si="23"/>
        <v>7.8449133868861945E-2</v>
      </c>
      <c r="AB72" s="336">
        <f t="shared" si="24"/>
        <v>1.9421138307508946E-3</v>
      </c>
      <c r="AC72" s="328">
        <f t="shared" si="25"/>
        <v>0.33844269649800474</v>
      </c>
      <c r="AD72" s="328">
        <f t="shared" si="26"/>
        <v>0.23637679532692069</v>
      </c>
      <c r="AE72" s="328">
        <f t="shared" si="27"/>
        <v>-1.5493623666985753E-2</v>
      </c>
      <c r="AF72" s="328">
        <f t="shared" si="28"/>
        <v>2971.2208270859815</v>
      </c>
      <c r="AG72" s="328">
        <f t="shared" si="29"/>
        <v>2960.4143980703079</v>
      </c>
      <c r="AH72" s="328">
        <f t="shared" si="30"/>
        <v>5.5341932991175282</v>
      </c>
      <c r="AI72" s="328">
        <f t="shared" si="31"/>
        <v>169.50752155747173</v>
      </c>
      <c r="AJ72" s="328">
        <f t="shared" si="32"/>
        <v>1.041675154907737</v>
      </c>
      <c r="AK72" s="337">
        <f t="shared" si="33"/>
        <v>7.0473974119106515</v>
      </c>
      <c r="AL72" s="42">
        <f t="shared" si="34"/>
        <v>3.0434445806938237</v>
      </c>
      <c r="BA72" s="8"/>
    </row>
    <row r="73" spans="1:53" ht="15" x14ac:dyDescent="0.15">
      <c r="A73" s="116"/>
      <c r="B73" s="328">
        <f t="shared" si="6"/>
        <v>2971.2208270859815</v>
      </c>
      <c r="C73" s="328">
        <f t="shared" si="7"/>
        <v>2960.4143980703079</v>
      </c>
      <c r="D73" s="328">
        <f t="shared" si="8"/>
        <v>5.5341932991175282</v>
      </c>
      <c r="E73" s="328">
        <f t="shared" si="0"/>
        <v>93.079695046112448</v>
      </c>
      <c r="F73" s="328">
        <f t="shared" si="9"/>
        <v>92.000835155369444</v>
      </c>
      <c r="G73" s="328">
        <f t="shared" si="10"/>
        <v>4595.7962685627454</v>
      </c>
      <c r="H73" s="313">
        <f t="shared" si="11"/>
        <v>0.08</v>
      </c>
      <c r="I73" s="328">
        <f t="shared" si="12"/>
        <v>8.6451432125388248</v>
      </c>
      <c r="J73" s="328">
        <f t="shared" si="1"/>
        <v>850</v>
      </c>
      <c r="K73" s="335">
        <f t="shared" si="13"/>
        <v>1</v>
      </c>
      <c r="L73" s="323">
        <f t="shared" si="14"/>
        <v>5.6141932991175283</v>
      </c>
      <c r="M73" s="323">
        <f t="shared" si="15"/>
        <v>5.5741932991175283</v>
      </c>
      <c r="N73" s="328">
        <f t="shared" si="16"/>
        <v>0.31542507490041771</v>
      </c>
      <c r="O73" s="328">
        <f t="shared" si="2"/>
        <v>20.915911896704614</v>
      </c>
      <c r="P73" s="332">
        <f t="shared" si="4"/>
        <v>92.79509118498234</v>
      </c>
      <c r="Q73" s="328">
        <f t="shared" si="17"/>
        <v>3700.9451111052922</v>
      </c>
      <c r="R73" s="277">
        <f>IF(H73&gt;0, rate1(1,$L$52,$L$51,$L$54,L73,$L$53,$L$50,P73),"")</f>
        <v>2005.8540723735075</v>
      </c>
      <c r="S73" s="323">
        <f t="shared" si="18"/>
        <v>8.8213794945275203E-2</v>
      </c>
      <c r="T73" s="323">
        <f t="shared" si="19"/>
        <v>0.34594192492908593</v>
      </c>
      <c r="U73" s="328">
        <f t="shared" si="3"/>
        <v>5.5341932991175282</v>
      </c>
      <c r="V73" s="336">
        <f t="shared" si="20"/>
        <v>5.5341932991175282</v>
      </c>
      <c r="W73" s="328">
        <f t="shared" si="21"/>
        <v>1.8427635218465355E-3</v>
      </c>
      <c r="X73" s="328">
        <f t="shared" si="22"/>
        <v>3552.0534691827934</v>
      </c>
      <c r="Y73" s="328">
        <f t="shared" si="5"/>
        <v>91.468088106930978</v>
      </c>
      <c r="Z73" s="108">
        <f>IF(H73&gt;0, rate1(1,$L$52,$L$51,$L$54,U73,$L$53,$L$50,Y73),"")</f>
        <v>1998.9584556555772</v>
      </c>
      <c r="AA73" s="336">
        <f t="shared" si="23"/>
        <v>8.4956951940869094E-2</v>
      </c>
      <c r="AB73" s="336">
        <f t="shared" si="24"/>
        <v>2.0138544582740271E-3</v>
      </c>
      <c r="AC73" s="328">
        <f t="shared" si="25"/>
        <v>0.34594192492908593</v>
      </c>
      <c r="AD73" s="328">
        <f t="shared" si="26"/>
        <v>0.23125268790823508</v>
      </c>
      <c r="AE73" s="328">
        <f t="shared" si="27"/>
        <v>-1.4974349972974919E-2</v>
      </c>
      <c r="AF73" s="328">
        <f t="shared" si="28"/>
        <v>2971.1903102359529</v>
      </c>
      <c r="AG73" s="328">
        <f t="shared" si="29"/>
        <v>2960.0684561453791</v>
      </c>
      <c r="AH73" s="328">
        <f t="shared" si="30"/>
        <v>5.6143801867802363</v>
      </c>
      <c r="AI73" s="328">
        <f t="shared" si="31"/>
        <v>172.46614780891625</v>
      </c>
      <c r="AJ73" s="328">
        <f t="shared" si="32"/>
        <v>1.0895824181879914</v>
      </c>
      <c r="AK73" s="337">
        <f t="shared" si="33"/>
        <v>7.7761762520136255</v>
      </c>
      <c r="AL73" s="42">
        <f t="shared" si="34"/>
        <v>3.1875259740176749</v>
      </c>
      <c r="BA73" s="8"/>
    </row>
    <row r="74" spans="1:53" ht="15" x14ac:dyDescent="0.15">
      <c r="A74" s="116"/>
      <c r="B74" s="328">
        <f t="shared" si="6"/>
        <v>2971.1903102359529</v>
      </c>
      <c r="C74" s="328">
        <f t="shared" si="7"/>
        <v>2960.0684561453791</v>
      </c>
      <c r="D74" s="328">
        <f t="shared" si="8"/>
        <v>5.6143801867802363</v>
      </c>
      <c r="E74" s="328">
        <f t="shared" si="0"/>
        <v>95.27742486628388</v>
      </c>
      <c r="F74" s="328">
        <f t="shared" si="9"/>
        <v>94.178559956198171</v>
      </c>
      <c r="G74" s="328">
        <f t="shared" si="10"/>
        <v>4909.0811322018953</v>
      </c>
      <c r="H74" s="313">
        <f t="shared" si="11"/>
        <v>0.08</v>
      </c>
      <c r="I74" s="328">
        <f t="shared" si="12"/>
        <v>8.897483272459068</v>
      </c>
      <c r="J74" s="328">
        <f t="shared" si="1"/>
        <v>850</v>
      </c>
      <c r="K74" s="335">
        <f t="shared" si="13"/>
        <v>1</v>
      </c>
      <c r="L74" s="323">
        <f t="shared" si="14"/>
        <v>5.6943801867802364</v>
      </c>
      <c r="M74" s="323">
        <f t="shared" si="15"/>
        <v>5.6543801867802364</v>
      </c>
      <c r="N74" s="328">
        <f t="shared" si="16"/>
        <v>0.32000610691175879</v>
      </c>
      <c r="O74" s="328">
        <f t="shared" si="2"/>
        <v>20.908530551263848</v>
      </c>
      <c r="P74" s="332">
        <f t="shared" si="4"/>
        <v>94.573646402735363</v>
      </c>
      <c r="Q74" s="328">
        <f t="shared" si="17"/>
        <v>4012.3430919733855</v>
      </c>
      <c r="R74" s="277">
        <f>IF(H74&gt;0, rate1(1,$L$52,$L$51,$L$54,L74,$L$53,$L$50,P74),"")</f>
        <v>2014.863763905654</v>
      </c>
      <c r="S74" s="323">
        <f t="shared" si="18"/>
        <v>9.5242078355607288E-2</v>
      </c>
      <c r="T74" s="323">
        <f t="shared" si="19"/>
        <v>0.35369251736436791</v>
      </c>
      <c r="U74" s="328">
        <f t="shared" si="3"/>
        <v>5.6143801867802363</v>
      </c>
      <c r="V74" s="336">
        <f t="shared" si="20"/>
        <v>5.6143801867802363</v>
      </c>
      <c r="W74" s="328">
        <f t="shared" si="21"/>
        <v>1.8965513014279622E-3</v>
      </c>
      <c r="X74" s="328">
        <f t="shared" si="22"/>
        <v>3854.983138691191</v>
      </c>
      <c r="Y74" s="328">
        <f t="shared" si="5"/>
        <v>93.240320681378236</v>
      </c>
      <c r="Z74" s="108">
        <f>IF(H74&gt;0, rate1(1,$L$52,$L$51,$L$54,U74,$L$53,$L$50,Y74),"")</f>
        <v>2008.1340988886404</v>
      </c>
      <c r="AA74" s="336">
        <f t="shared" si="23"/>
        <v>9.1813440184567996E-2</v>
      </c>
      <c r="AB74" s="336">
        <f t="shared" si="24"/>
        <v>2.0882838233296391E-3</v>
      </c>
      <c r="AC74" s="328">
        <f t="shared" si="25"/>
        <v>0.35369251736436791</v>
      </c>
      <c r="AD74" s="328">
        <f t="shared" si="26"/>
        <v>0.22618516387098284</v>
      </c>
      <c r="AE74" s="328">
        <f t="shared" si="27"/>
        <v>-1.4486205169203865E-2</v>
      </c>
      <c r="AF74" s="328">
        <f t="shared" si="28"/>
        <v>2971.1566238255004</v>
      </c>
      <c r="AG74" s="328">
        <f t="shared" si="29"/>
        <v>2959.7147636280147</v>
      </c>
      <c r="AH74" s="328">
        <f t="shared" si="30"/>
        <v>5.6945779238905363</v>
      </c>
      <c r="AI74" s="328">
        <f t="shared" si="31"/>
        <v>175.54165383309237</v>
      </c>
      <c r="AJ74" s="328">
        <f t="shared" si="32"/>
        <v>1.1383439886971838</v>
      </c>
      <c r="AK74" s="337">
        <f t="shared" si="33"/>
        <v>8.5687955305672343</v>
      </c>
      <c r="AL74" s="42">
        <f t="shared" si="34"/>
        <v>3.3341221996552539</v>
      </c>
      <c r="BA74" s="8"/>
    </row>
    <row r="75" spans="1:53" ht="15" x14ac:dyDescent="0.15">
      <c r="A75" s="116"/>
      <c r="B75" s="328">
        <f t="shared" si="6"/>
        <v>2971.1566238255004</v>
      </c>
      <c r="C75" s="328">
        <f t="shared" si="7"/>
        <v>2959.7147636280147</v>
      </c>
      <c r="D75" s="328">
        <f t="shared" si="8"/>
        <v>5.6945779238905363</v>
      </c>
      <c r="E75" s="328">
        <f t="shared" si="0"/>
        <v>97.515721260747256</v>
      </c>
      <c r="F75" s="328">
        <f t="shared" si="9"/>
        <v>96.396573063515575</v>
      </c>
      <c r="G75" s="328">
        <f t="shared" si="10"/>
        <v>5240.0196269277994</v>
      </c>
      <c r="H75" s="313">
        <f t="shared" si="11"/>
        <v>0.08</v>
      </c>
      <c r="I75" s="328">
        <f t="shared" si="12"/>
        <v>9.1534881579886136</v>
      </c>
      <c r="J75" s="328">
        <f t="shared" si="1"/>
        <v>850</v>
      </c>
      <c r="K75" s="335">
        <f t="shared" si="13"/>
        <v>1</v>
      </c>
      <c r="L75" s="323">
        <f t="shared" si="14"/>
        <v>5.7745779238905364</v>
      </c>
      <c r="M75" s="323">
        <f t="shared" si="15"/>
        <v>5.7345779238905363</v>
      </c>
      <c r="N75" s="328">
        <f t="shared" si="16"/>
        <v>0.32458853264768095</v>
      </c>
      <c r="O75" s="328">
        <f t="shared" si="2"/>
        <v>20.900368311109542</v>
      </c>
      <c r="P75" s="332">
        <f t="shared" si="4"/>
        <v>96.360859311215421</v>
      </c>
      <c r="Q75" s="328">
        <f t="shared" si="17"/>
        <v>4341.3413211908819</v>
      </c>
      <c r="R75" s="277">
        <f>IF(H75&gt;0, rate1(1,$L$52,$L$51,$L$54,L75,$L$53,$L$50,P75),"")</f>
        <v>2023.6596854240338</v>
      </c>
      <c r="S75" s="323">
        <f t="shared" si="18"/>
        <v>0.10264375055340712</v>
      </c>
      <c r="T75" s="323">
        <f t="shared" si="19"/>
        <v>0.36171646750981834</v>
      </c>
      <c r="U75" s="328">
        <f t="shared" si="3"/>
        <v>5.6945779238905363</v>
      </c>
      <c r="V75" s="336">
        <f t="shared" si="20"/>
        <v>5.6945779238905363</v>
      </c>
      <c r="W75" s="328">
        <f t="shared" si="21"/>
        <v>1.9511202603119671E-3</v>
      </c>
      <c r="X75" s="328">
        <f t="shared" si="22"/>
        <v>4175.1240409161092</v>
      </c>
      <c r="Y75" s="328">
        <f t="shared" si="5"/>
        <v>95.021269322106164</v>
      </c>
      <c r="Z75" s="108">
        <f>IF(H75&gt;0, rate1(1,$L$52,$L$51,$L$54,U75,$L$53,$L$50,Y75),"")</f>
        <v>2017.0905839777906</v>
      </c>
      <c r="AA75" s="336">
        <f t="shared" si="23"/>
        <v>9.9035304499563812E-2</v>
      </c>
      <c r="AB75" s="336">
        <f t="shared" si="24"/>
        <v>2.1655901391654723E-3</v>
      </c>
      <c r="AC75" s="328">
        <f t="shared" si="25"/>
        <v>0.36171646750981834</v>
      </c>
      <c r="AD75" s="328">
        <f t="shared" si="26"/>
        <v>0.22116770229110042</v>
      </c>
      <c r="AE75" s="328">
        <f t="shared" si="27"/>
        <v>-1.4026834121365711E-2</v>
      </c>
      <c r="AF75" s="328">
        <f t="shared" si="28"/>
        <v>2971.1194958906385</v>
      </c>
      <c r="AG75" s="328">
        <f t="shared" si="29"/>
        <v>2959.353047160505</v>
      </c>
      <c r="AH75" s="328">
        <f t="shared" si="30"/>
        <v>5.7747864004399876</v>
      </c>
      <c r="AI75" s="328">
        <f t="shared" si="31"/>
        <v>178.74372361873927</v>
      </c>
      <c r="AJ75" s="328">
        <f t="shared" si="32"/>
        <v>1.1879950230357226</v>
      </c>
      <c r="AK75" s="337">
        <f t="shared" si="33"/>
        <v>9.4305437513147847</v>
      </c>
      <c r="AL75" s="42">
        <f t="shared" si="34"/>
        <v>3.4833326054133824</v>
      </c>
      <c r="BA75" s="8"/>
    </row>
    <row r="76" spans="1:53" ht="15" x14ac:dyDescent="0.15">
      <c r="A76" s="116"/>
      <c r="B76" s="328">
        <f t="shared" si="6"/>
        <v>2971.1194958906385</v>
      </c>
      <c r="C76" s="328">
        <f t="shared" si="7"/>
        <v>2959.353047160505</v>
      </c>
      <c r="D76" s="328">
        <f t="shared" si="8"/>
        <v>5.7747864004399876</v>
      </c>
      <c r="E76" s="328">
        <f t="shared" si="0"/>
        <v>99.795192780375118</v>
      </c>
      <c r="F76" s="328">
        <f t="shared" si="9"/>
        <v>98.655457020561187</v>
      </c>
      <c r="G76" s="328">
        <f t="shared" si="10"/>
        <v>5532.673513821157</v>
      </c>
      <c r="H76" s="313">
        <f t="shared" si="11"/>
        <v>0.06</v>
      </c>
      <c r="I76" s="328">
        <f t="shared" si="12"/>
        <v>9.4131589841068486</v>
      </c>
      <c r="J76" s="328">
        <f t="shared" si="1"/>
        <v>850</v>
      </c>
      <c r="K76" s="335">
        <f t="shared" si="13"/>
        <v>1</v>
      </c>
      <c r="L76" s="323">
        <f t="shared" si="14"/>
        <v>5.8347864004399872</v>
      </c>
      <c r="M76" s="323">
        <f t="shared" si="15"/>
        <v>5.8047864004399869</v>
      </c>
      <c r="N76" s="328">
        <f t="shared" si="16"/>
        <v>0.24716915728498634</v>
      </c>
      <c r="O76" s="328">
        <f t="shared" si="2"/>
        <v>20.891358319193863</v>
      </c>
      <c r="P76" s="332">
        <f t="shared" si="4"/>
        <v>97.819332295747216</v>
      </c>
      <c r="Q76" s="328">
        <f t="shared" si="17"/>
        <v>4660.2198035490337</v>
      </c>
      <c r="R76" s="277">
        <f>IF(H76&gt;0, rate1(1,$L$52,$L$51,$L$54,L76,$L$53,$L$50,P76),"")</f>
        <v>2030.6539024803189</v>
      </c>
      <c r="S76" s="323">
        <f t="shared" si="18"/>
        <v>0.10985094897327376</v>
      </c>
      <c r="T76" s="323">
        <f t="shared" si="19"/>
        <v>0.27767165173056529</v>
      </c>
      <c r="U76" s="328">
        <f t="shared" si="3"/>
        <v>5.7747864004399876</v>
      </c>
      <c r="V76" s="336">
        <f t="shared" si="20"/>
        <v>5.7747864004399876</v>
      </c>
      <c r="W76" s="328">
        <f t="shared" si="21"/>
        <v>2.0064706361431206E-3</v>
      </c>
      <c r="X76" s="328">
        <f t="shared" si="22"/>
        <v>4513.2675063066972</v>
      </c>
      <c r="Y76" s="328">
        <f t="shared" si="5"/>
        <v>96.810855292822453</v>
      </c>
      <c r="Z76" s="108">
        <f>IF(H76&gt;0, rate1(1,$L$52,$L$51,$L$54,U76,$L$53,$L$50,Y76),"")</f>
        <v>2025.8349803426302</v>
      </c>
      <c r="AA76" s="336">
        <f t="shared" si="23"/>
        <v>0.10664004791871372</v>
      </c>
      <c r="AB76" s="336">
        <f t="shared" si="24"/>
        <v>2.2459822957908381E-3</v>
      </c>
      <c r="AC76" s="328">
        <f t="shared" si="25"/>
        <v>0.27767165173056529</v>
      </c>
      <c r="AD76" s="328">
        <f t="shared" si="26"/>
        <v>0.21608255515482055</v>
      </c>
      <c r="AE76" s="328">
        <f t="shared" si="27"/>
        <v>-1.5906292229268197E-2</v>
      </c>
      <c r="AF76" s="328">
        <f t="shared" si="28"/>
        <v>2971.088993396193</v>
      </c>
      <c r="AG76" s="328">
        <f t="shared" si="29"/>
        <v>2959.0753755087744</v>
      </c>
      <c r="AH76" s="328">
        <f t="shared" si="30"/>
        <v>5.8351245284835107</v>
      </c>
      <c r="AI76" s="328">
        <f t="shared" si="31"/>
        <v>136.74001827263939</v>
      </c>
      <c r="AJ76" s="328">
        <f t="shared" si="32"/>
        <v>1.225978361444789</v>
      </c>
      <c r="AK76" s="337">
        <f t="shared" si="33"/>
        <v>10.367164371267137</v>
      </c>
      <c r="AL76" s="42">
        <f t="shared" si="34"/>
        <v>3.6352647704893108</v>
      </c>
      <c r="BA76" s="8"/>
    </row>
    <row r="77" spans="1:53" ht="15" x14ac:dyDescent="0.15">
      <c r="A77" s="116"/>
      <c r="B77" s="328">
        <f t="shared" si="6"/>
        <v>2971.088993396193</v>
      </c>
      <c r="C77" s="328">
        <f t="shared" si="7"/>
        <v>2959.0753755087744</v>
      </c>
      <c r="D77" s="328">
        <f t="shared" si="8"/>
        <v>5.8351245284835107</v>
      </c>
      <c r="E77" s="328">
        <f>bb2wang($B$6,$H$12,C77,$H$8,$H$9,I77,$H$10,$H$11,$K$10,$K$11,$H$13)</f>
        <v>101.53770031582317</v>
      </c>
      <c r="F77" s="328">
        <f t="shared" si="9"/>
        <v>100.66644654809915</v>
      </c>
      <c r="G77" s="328">
        <f t="shared" si="10"/>
        <v>5822.418878183883</v>
      </c>
      <c r="H77" s="313">
        <f t="shared" si="11"/>
        <v>0.06</v>
      </c>
      <c r="I77" s="328">
        <f t="shared" si="12"/>
        <v>9.6108943099348849</v>
      </c>
      <c r="J77" s="328">
        <f t="shared" si="1"/>
        <v>850</v>
      </c>
      <c r="K77" s="335">
        <f t="shared" si="13"/>
        <v>1</v>
      </c>
      <c r="L77" s="323">
        <f t="shared" si="14"/>
        <v>5.8951245284835103</v>
      </c>
      <c r="M77" s="323">
        <f t="shared" si="15"/>
        <v>5.865124528483511</v>
      </c>
      <c r="N77" s="328">
        <f t="shared" si="16"/>
        <v>0.24976626313668859</v>
      </c>
      <c r="O77" s="328">
        <f t="shared" si="2"/>
        <v>20.881427834216126</v>
      </c>
      <c r="P77" s="332">
        <f t="shared" si="4"/>
        <v>99.174546259513633</v>
      </c>
      <c r="Q77" s="328">
        <f t="shared" si="17"/>
        <v>4933.0854129180761</v>
      </c>
      <c r="R77" s="277">
        <f>IF(H77&gt;0, rate1(1,$L$52,$L$51,$L$54,L77,$L$53,$L$50,P77),"")</f>
        <v>2037.0102078324494</v>
      </c>
      <c r="S77" s="323">
        <f t="shared" si="18"/>
        <v>0.11597522882622029</v>
      </c>
      <c r="T77" s="323">
        <f t="shared" si="19"/>
        <v>0.28253310459282377</v>
      </c>
      <c r="U77" s="328">
        <f t="shared" si="3"/>
        <v>5.8351245284835107</v>
      </c>
      <c r="V77" s="336">
        <f t="shared" si="20"/>
        <v>5.8351245284835107</v>
      </c>
      <c r="W77" s="328">
        <f t="shared" si="21"/>
        <v>2.0486190929780435E-3</v>
      </c>
      <c r="X77" s="328">
        <f t="shared" si="22"/>
        <v>4795.932689758637</v>
      </c>
      <c r="Y77" s="328">
        <f t="shared" si="5"/>
        <v>98.16258914429477</v>
      </c>
      <c r="Z77" s="108">
        <f>IF(H77&gt;0, rate1(1,$L$52,$L$51,$L$54,U77,$L$53,$L$50,Y77),"")</f>
        <v>2032.2766835831726</v>
      </c>
      <c r="AA77" s="336">
        <f t="shared" si="23"/>
        <v>0.11301342921001828</v>
      </c>
      <c r="AB77" s="336">
        <f t="shared" si="24"/>
        <v>2.3096393569447963E-3</v>
      </c>
      <c r="AC77" s="328">
        <f t="shared" si="25"/>
        <v>0.28253310459282377</v>
      </c>
      <c r="AD77" s="328">
        <f t="shared" si="26"/>
        <v>0.21236449472521024</v>
      </c>
      <c r="AE77" s="328">
        <f t="shared" si="27"/>
        <v>-1.3273933816670389E-2</v>
      </c>
      <c r="AF77" s="328">
        <f t="shared" si="28"/>
        <v>2971.0562265547369</v>
      </c>
      <c r="AG77" s="328">
        <f t="shared" si="29"/>
        <v>2958.7928424041816</v>
      </c>
      <c r="AH77" s="328">
        <f t="shared" si="30"/>
        <v>5.8954693794361495</v>
      </c>
      <c r="AI77" s="328">
        <f t="shared" si="31"/>
        <v>138.69989630217063</v>
      </c>
      <c r="AJ77" s="328">
        <f t="shared" si="32"/>
        <v>1.2645061104176141</v>
      </c>
      <c r="AK77" s="337">
        <f t="shared" si="33"/>
        <v>11.123702248643589</v>
      </c>
      <c r="AL77" s="42">
        <f>IF(H77&gt;0, AL76+AI76*J76/1000000,"")</f>
        <v>3.7514937860210544</v>
      </c>
      <c r="BA77" s="8"/>
    </row>
    <row r="78" spans="1:53" ht="15" x14ac:dyDescent="0.15">
      <c r="A78" s="116"/>
      <c r="B78" s="328">
        <f t="shared" si="6"/>
        <v>2971.0562265547369</v>
      </c>
      <c r="C78" s="328">
        <f t="shared" si="7"/>
        <v>2958.7928424041816</v>
      </c>
      <c r="D78" s="328">
        <f t="shared" si="8"/>
        <v>5.8954693794361495</v>
      </c>
      <c r="E78" s="328">
        <f t="shared" si="0"/>
        <v>103.30424389450019</v>
      </c>
      <c r="F78" s="328">
        <f t="shared" si="9"/>
        <v>102.42097210516168</v>
      </c>
      <c r="G78" s="328">
        <f t="shared" si="10"/>
        <v>6107.6948419918344</v>
      </c>
      <c r="H78" s="313">
        <f t="shared" si="11"/>
        <v>0.06</v>
      </c>
      <c r="I78" s="328">
        <f t="shared" si="12"/>
        <v>9.8107073204442727</v>
      </c>
      <c r="J78" s="328">
        <f t="shared" si="1"/>
        <v>850</v>
      </c>
      <c r="K78" s="335">
        <f t="shared" si="13"/>
        <v>1</v>
      </c>
      <c r="L78" s="323">
        <f t="shared" si="14"/>
        <v>5.9554693794361491</v>
      </c>
      <c r="M78" s="323">
        <f t="shared" si="15"/>
        <v>5.9254693794361497</v>
      </c>
      <c r="N78" s="328">
        <f t="shared" si="16"/>
        <v>0.25236409653400926</v>
      </c>
      <c r="O78" s="328">
        <f t="shared" si="2"/>
        <v>20.873269433701768</v>
      </c>
      <c r="P78" s="332">
        <f t="shared" si="4"/>
        <v>100.53456495989163</v>
      </c>
      <c r="Q78" s="328">
        <f t="shared" si="17"/>
        <v>5217.1818070077034</v>
      </c>
      <c r="R78" s="277">
        <f>IF(H78&gt;0, rate1(1,$L$52,$L$51,$L$54,L78,$L$53,$L$50,P78),"")</f>
        <v>2043.2552845262774</v>
      </c>
      <c r="S78" s="323">
        <f t="shared" si="18"/>
        <v>0.12232715104673134</v>
      </c>
      <c r="T78" s="323">
        <f t="shared" si="19"/>
        <v>0.28753777314062301</v>
      </c>
      <c r="U78" s="328">
        <f t="shared" si="3"/>
        <v>5.8954693794361495</v>
      </c>
      <c r="V78" s="336">
        <f t="shared" si="20"/>
        <v>5.8954693794361495</v>
      </c>
      <c r="W78" s="328">
        <f t="shared" si="21"/>
        <v>2.0912104206018967E-3</v>
      </c>
      <c r="X78" s="328">
        <f t="shared" si="22"/>
        <v>5074.4034843030995</v>
      </c>
      <c r="Y78" s="328">
        <f t="shared" si="5"/>
        <v>99.519151049392505</v>
      </c>
      <c r="Z78" s="108">
        <f>IF(H78&gt;0, rate1(1,$L$52,$L$51,$L$54,U78,$L$53,$L$50,Y78),"")</f>
        <v>2038.6051077052018</v>
      </c>
      <c r="AA78" s="336">
        <f t="shared" si="23"/>
        <v>0.11925082974772082</v>
      </c>
      <c r="AB78" s="336">
        <f t="shared" si="24"/>
        <v>2.3743541194627487E-3</v>
      </c>
      <c r="AC78" s="328">
        <f t="shared" si="25"/>
        <v>0.28753777314062301</v>
      </c>
      <c r="AD78" s="328">
        <f t="shared" si="26"/>
        <v>0.20866823633170603</v>
      </c>
      <c r="AE78" s="328">
        <f t="shared" si="27"/>
        <v>-1.2967715201310468E-2</v>
      </c>
      <c r="AF78" s="328">
        <f t="shared" si="28"/>
        <v>2971.0210528781304</v>
      </c>
      <c r="AG78" s="328">
        <f t="shared" si="29"/>
        <v>2958.5053046310409</v>
      </c>
      <c r="AH78" s="328">
        <f t="shared" si="30"/>
        <v>5.9558209220539524</v>
      </c>
      <c r="AI78" s="328">
        <f t="shared" si="31"/>
        <v>140.72532948680848</v>
      </c>
      <c r="AJ78" s="328">
        <f t="shared" si="32"/>
        <v>1.3035964797195052</v>
      </c>
      <c r="AK78" s="337">
        <f t="shared" si="33"/>
        <v>11.931271143275495</v>
      </c>
      <c r="AL78" s="42">
        <f t="shared" si="34"/>
        <v>3.8693886978778993</v>
      </c>
      <c r="BA78" s="8"/>
    </row>
    <row r="79" spans="1:53" ht="15" x14ac:dyDescent="0.15">
      <c r="A79" s="116"/>
      <c r="B79" s="328">
        <f t="shared" si="6"/>
        <v>2971.0210528781304</v>
      </c>
      <c r="C79" s="328">
        <f t="shared" si="7"/>
        <v>2958.5053046310409</v>
      </c>
      <c r="D79" s="328">
        <f t="shared" si="8"/>
        <v>5.9558209220539524</v>
      </c>
      <c r="E79" s="328">
        <f t="shared" si="0"/>
        <v>105.09514328396017</v>
      </c>
      <c r="F79" s="328">
        <f t="shared" si="9"/>
        <v>104.19969358923018</v>
      </c>
      <c r="G79" s="328">
        <f t="shared" si="10"/>
        <v>6404.6036869308009</v>
      </c>
      <c r="H79" s="313">
        <f t="shared" si="11"/>
        <v>0.06</v>
      </c>
      <c r="I79" s="328">
        <f t="shared" si="12"/>
        <v>10.012598597671605</v>
      </c>
      <c r="J79" s="328">
        <f t="shared" si="1"/>
        <v>850</v>
      </c>
      <c r="K79" s="335">
        <f t="shared" si="13"/>
        <v>1</v>
      </c>
      <c r="L79" s="323">
        <f t="shared" si="14"/>
        <v>6.015820922053952</v>
      </c>
      <c r="M79" s="323">
        <f t="shared" si="15"/>
        <v>5.9858209220539518</v>
      </c>
      <c r="N79" s="328">
        <f t="shared" si="16"/>
        <v>0.25496265627803893</v>
      </c>
      <c r="O79" s="328">
        <f t="shared" si="2"/>
        <v>20.864505395840304</v>
      </c>
      <c r="P79" s="332">
        <f t="shared" si="4"/>
        <v>101.89935769536457</v>
      </c>
      <c r="Q79" s="328">
        <f t="shared" si="17"/>
        <v>5512.8894447667935</v>
      </c>
      <c r="R79" s="277">
        <f>IF(H79&gt;0, rate1(1,$L$52,$L$51,$L$54,L79,$L$53,$L$50,P79),"")</f>
        <v>2049.3917763208019</v>
      </c>
      <c r="S79" s="323">
        <f t="shared" si="18"/>
        <v>0.12892768959111683</v>
      </c>
      <c r="T79" s="323">
        <f t="shared" si="19"/>
        <v>0.29269976009036375</v>
      </c>
      <c r="U79" s="328">
        <f t="shared" si="3"/>
        <v>5.9558209220539524</v>
      </c>
      <c r="V79" s="336">
        <f t="shared" si="20"/>
        <v>5.9558209220539524</v>
      </c>
      <c r="W79" s="328">
        <f t="shared" si="21"/>
        <v>2.1342447431074163E-3</v>
      </c>
      <c r="X79" s="328">
        <f t="shared" si="22"/>
        <v>5364.2955750401488</v>
      </c>
      <c r="Y79" s="328">
        <f t="shared" si="5"/>
        <v>100.88050991643053</v>
      </c>
      <c r="Z79" s="108">
        <f>IF(H79&gt;0, rate1(1,$L$52,$L$51,$L$54,U79,$L$53,$L$50,Y79),"")</f>
        <v>2044.8229570984477</v>
      </c>
      <c r="AA79" s="336">
        <f t="shared" si="23"/>
        <v>0.12573288864949139</v>
      </c>
      <c r="AB79" s="336">
        <f t="shared" si="24"/>
        <v>2.441181551265928E-3</v>
      </c>
      <c r="AC79" s="328">
        <f t="shared" si="25"/>
        <v>0.29269976009036375</v>
      </c>
      <c r="AD79" s="328">
        <f t="shared" si="26"/>
        <v>0.20498821038143827</v>
      </c>
      <c r="AE79" s="328">
        <f t="shared" si="27"/>
        <v>-1.2684549824882752E-2</v>
      </c>
      <c r="AF79" s="328">
        <f t="shared" si="28"/>
        <v>2970.9833157743183</v>
      </c>
      <c r="AG79" s="328">
        <f t="shared" si="29"/>
        <v>2958.2126048709506</v>
      </c>
      <c r="AH79" s="328">
        <f t="shared" si="30"/>
        <v>6.0161791260418056</v>
      </c>
      <c r="AI79" s="328">
        <f t="shared" si="31"/>
        <v>142.82274549565966</v>
      </c>
      <c r="AJ79" s="328">
        <f t="shared" si="32"/>
        <v>1.3432694645794108</v>
      </c>
      <c r="AK79" s="337">
        <f t="shared" si="33"/>
        <v>12.790778512319676</v>
      </c>
      <c r="AL79" s="42">
        <f t="shared" si="34"/>
        <v>3.9890052279416865</v>
      </c>
      <c r="BA79" s="8"/>
    </row>
    <row r="80" spans="1:53" ht="15" x14ac:dyDescent="0.15">
      <c r="A80" s="116"/>
      <c r="B80" s="328">
        <f t="shared" si="6"/>
        <v>2970.9833157743183</v>
      </c>
      <c r="C80" s="328">
        <f t="shared" si="7"/>
        <v>2958.2126048709506</v>
      </c>
      <c r="D80" s="328">
        <f t="shared" si="8"/>
        <v>6.0161791260418056</v>
      </c>
      <c r="E80" s="328">
        <f t="shared" si="0"/>
        <v>106.91075421595468</v>
      </c>
      <c r="F80" s="328">
        <f t="shared" si="9"/>
        <v>106.00294874995743</v>
      </c>
      <c r="G80" s="328">
        <f t="shared" si="10"/>
        <v>6713.5375586954042</v>
      </c>
      <c r="H80" s="313">
        <f t="shared" si="11"/>
        <v>0.06</v>
      </c>
      <c r="I80" s="328">
        <f t="shared" si="12"/>
        <v>10.216568722694138</v>
      </c>
      <c r="J80" s="328">
        <f t="shared" si="1"/>
        <v>850</v>
      </c>
      <c r="K80" s="335">
        <f t="shared" si="13"/>
        <v>1</v>
      </c>
      <c r="L80" s="323">
        <f t="shared" si="14"/>
        <v>6.0761791260418052</v>
      </c>
      <c r="M80" s="323">
        <f t="shared" si="15"/>
        <v>6.046179126041805</v>
      </c>
      <c r="N80" s="328">
        <f t="shared" si="16"/>
        <v>0.25756194120982201</v>
      </c>
      <c r="O80" s="328">
        <f t="shared" si="2"/>
        <v>20.855097609803948</v>
      </c>
      <c r="P80" s="332">
        <f t="shared" si="4"/>
        <v>103.26889428535486</v>
      </c>
      <c r="Q80" s="328">
        <f t="shared" si="17"/>
        <v>5820.6014446859726</v>
      </c>
      <c r="R80" s="277">
        <f>IF(H80&gt;0, rate1(1,$L$52,$L$51,$L$54,L80,$L$53,$L$50,P80),"")</f>
        <v>2055.4222495519439</v>
      </c>
      <c r="S80" s="323">
        <f t="shared" si="18"/>
        <v>0.13578587103786893</v>
      </c>
      <c r="T80" s="323">
        <f t="shared" si="19"/>
        <v>0.2980302364636625</v>
      </c>
      <c r="U80" s="328">
        <f t="shared" si="3"/>
        <v>6.0161791260418056</v>
      </c>
      <c r="V80" s="336">
        <f t="shared" si="20"/>
        <v>6.0161791260418056</v>
      </c>
      <c r="W80" s="328">
        <f t="shared" si="21"/>
        <v>2.1777221843350958E-3</v>
      </c>
      <c r="X80" s="328">
        <f t="shared" si="22"/>
        <v>5665.9957597968623</v>
      </c>
      <c r="Y80" s="328">
        <f t="shared" si="5"/>
        <v>102.24663518498267</v>
      </c>
      <c r="Z80" s="108">
        <f>IF(H80&gt;0, rate1(1,$L$52,$L$51,$L$54,U80,$L$53,$L$50,Y80),"")</f>
        <v>2050.9328566574945</v>
      </c>
      <c r="AA80" s="336">
        <f t="shared" si="23"/>
        <v>0.13246848688600465</v>
      </c>
      <c r="AB80" s="336">
        <f t="shared" si="24"/>
        <v>2.5102513873163923E-3</v>
      </c>
      <c r="AC80" s="328">
        <f t="shared" si="25"/>
        <v>0.2980302364636625</v>
      </c>
      <c r="AD80" s="328">
        <f t="shared" si="26"/>
        <v>0.20132185482903353</v>
      </c>
      <c r="AE80" s="328">
        <f t="shared" si="27"/>
        <v>-1.2412965563936552E-2</v>
      </c>
      <c r="AF80" s="328">
        <f t="shared" si="28"/>
        <v>2970.9428474790643</v>
      </c>
      <c r="AG80" s="328">
        <f t="shared" si="29"/>
        <v>2957.9145746344871</v>
      </c>
      <c r="AH80" s="328">
        <f t="shared" si="30"/>
        <v>6.076543962015986</v>
      </c>
      <c r="AI80" s="328">
        <f t="shared" si="31"/>
        <v>144.99708589251154</v>
      </c>
      <c r="AJ80" s="328">
        <f t="shared" si="32"/>
        <v>1.3835464328828861</v>
      </c>
      <c r="AK80" s="337">
        <f t="shared" si="33"/>
        <v>13.705501594698758</v>
      </c>
      <c r="AL80" s="42">
        <f t="shared" si="34"/>
        <v>4.1104045616129969</v>
      </c>
      <c r="BA80" s="8"/>
    </row>
    <row r="81" spans="1:53" ht="15" x14ac:dyDescent="0.15">
      <c r="A81" s="116"/>
      <c r="B81" s="328">
        <f t="shared" si="6"/>
        <v>2970.9428474790643</v>
      </c>
      <c r="C81" s="328">
        <f t="shared" si="7"/>
        <v>2957.9145746344871</v>
      </c>
      <c r="D81" s="328">
        <f t="shared" si="8"/>
        <v>6.076543962015986</v>
      </c>
      <c r="E81" s="328">
        <f t="shared" si="0"/>
        <v>108.75145836964897</v>
      </c>
      <c r="F81" s="328">
        <f t="shared" si="9"/>
        <v>107.83110629280182</v>
      </c>
      <c r="G81" s="328">
        <f t="shared" si="10"/>
        <v>7034.9013877871757</v>
      </c>
      <c r="H81" s="313">
        <f t="shared" si="11"/>
        <v>0.06</v>
      </c>
      <c r="I81" s="328">
        <f t="shared" si="12"/>
        <v>10.422618275661808</v>
      </c>
      <c r="J81" s="328">
        <f t="shared" si="1"/>
        <v>850</v>
      </c>
      <c r="K81" s="335">
        <f t="shared" si="13"/>
        <v>1</v>
      </c>
      <c r="L81" s="323">
        <f t="shared" si="14"/>
        <v>6.1365439620159856</v>
      </c>
      <c r="M81" s="323">
        <f t="shared" si="15"/>
        <v>6.1065439620159854</v>
      </c>
      <c r="N81" s="328">
        <f t="shared" si="16"/>
        <v>0.26016195020879351</v>
      </c>
      <c r="O81" s="328">
        <f t="shared" si="2"/>
        <v>20.845004192437671</v>
      </c>
      <c r="P81" s="332">
        <f t="shared" si="4"/>
        <v>104.64314505636919</v>
      </c>
      <c r="Q81" s="328">
        <f t="shared" si="17"/>
        <v>6140.7234942967971</v>
      </c>
      <c r="R81" s="277">
        <f>IF(H81&gt;0, rate1(1,$L$52,$L$51,$L$54,L81,$L$53,$L$50,P81),"")</f>
        <v>2061.3491957518563</v>
      </c>
      <c r="S81" s="323">
        <f t="shared" si="18"/>
        <v>0.14291110832652928</v>
      </c>
      <c r="T81" s="323">
        <f t="shared" si="19"/>
        <v>0.30354138612253612</v>
      </c>
      <c r="U81" s="328">
        <f t="shared" si="3"/>
        <v>6.076543962015986</v>
      </c>
      <c r="V81" s="336">
        <f t="shared" si="20"/>
        <v>6.076543962015986</v>
      </c>
      <c r="W81" s="328">
        <f t="shared" si="21"/>
        <v>2.2216428679548983E-3</v>
      </c>
      <c r="X81" s="328">
        <f t="shared" si="22"/>
        <v>5979.9034551713703</v>
      </c>
      <c r="Y81" s="328">
        <f t="shared" si="5"/>
        <v>103.61749681165566</v>
      </c>
      <c r="Z81" s="108">
        <f>IF(H81&gt;0, rate1(1,$L$52,$L$51,$L$54,U81,$L$53,$L$50,Y81),"")</f>
        <v>2056.9373544785126</v>
      </c>
      <c r="AA81" s="336">
        <f t="shared" si="23"/>
        <v>0.13946689124254083</v>
      </c>
      <c r="AB81" s="336">
        <f t="shared" si="24"/>
        <v>2.5817052770494473E-3</v>
      </c>
      <c r="AC81" s="328">
        <f t="shared" si="25"/>
        <v>0.30354138612253612</v>
      </c>
      <c r="AD81" s="328">
        <f t="shared" si="26"/>
        <v>0.19766662057667056</v>
      </c>
      <c r="AE81" s="328">
        <f t="shared" si="27"/>
        <v>-1.2152282837574227E-2</v>
      </c>
      <c r="AF81" s="328">
        <f t="shared" si="28"/>
        <v>2970.8994680431506</v>
      </c>
      <c r="AG81" s="328">
        <f t="shared" si="29"/>
        <v>2957.6110332483645</v>
      </c>
      <c r="AH81" s="328">
        <f t="shared" si="30"/>
        <v>6.1369154014687934</v>
      </c>
      <c r="AI81" s="328">
        <f t="shared" si="31"/>
        <v>147.25374368791623</v>
      </c>
      <c r="AJ81" s="328">
        <f t="shared" si="32"/>
        <v>1.424450250573974</v>
      </c>
      <c r="AK81" s="337">
        <f t="shared" si="33"/>
        <v>14.678944976739517</v>
      </c>
      <c r="AL81" s="42">
        <f t="shared" si="34"/>
        <v>4.2336520846216317</v>
      </c>
      <c r="BA81" s="8"/>
    </row>
    <row r="82" spans="1:53" ht="15" x14ac:dyDescent="0.15">
      <c r="A82" s="116"/>
      <c r="B82" s="328">
        <f t="shared" si="6"/>
        <v>2970.8994680431506</v>
      </c>
      <c r="C82" s="328">
        <f t="shared" si="7"/>
        <v>2957.6110332483645</v>
      </c>
      <c r="D82" s="328">
        <f t="shared" si="8"/>
        <v>6.1369154014687934</v>
      </c>
      <c r="E82" s="328">
        <f t="shared" si="0"/>
        <v>110.61766564246209</v>
      </c>
      <c r="F82" s="328">
        <f t="shared" si="9"/>
        <v>109.68456200605553</v>
      </c>
      <c r="G82" s="328">
        <f t="shared" si="10"/>
        <v>7369.1131536695202</v>
      </c>
      <c r="H82" s="313">
        <f t="shared" si="11"/>
        <v>0.06</v>
      </c>
      <c r="I82" s="328">
        <f t="shared" si="12"/>
        <v>10.630747835828879</v>
      </c>
      <c r="J82" s="328">
        <f t="shared" si="1"/>
        <v>850</v>
      </c>
      <c r="K82" s="335">
        <f t="shared" si="13"/>
        <v>1</v>
      </c>
      <c r="L82" s="323">
        <f t="shared" si="14"/>
        <v>6.196915401468793</v>
      </c>
      <c r="M82" s="323">
        <f t="shared" si="15"/>
        <v>6.1669154014687937</v>
      </c>
      <c r="N82" s="328">
        <f t="shared" si="16"/>
        <v>0.26276268219131182</v>
      </c>
      <c r="O82" s="328">
        <f t="shared" si="2"/>
        <v>20.83418027240041</v>
      </c>
      <c r="P82" s="332">
        <f t="shared" si="4"/>
        <v>106.02208082864986</v>
      </c>
      <c r="Q82" s="328">
        <f t="shared" si="17"/>
        <v>6473.6744804541204</v>
      </c>
      <c r="R82" s="277">
        <f>IF(H82&gt;0, rate1(1,$L$52,$L$51,$L$54,L82,$L$53,$L$50,P82),"")</f>
        <v>2067.1750341715428</v>
      </c>
      <c r="S82" s="323">
        <f t="shared" si="18"/>
        <v>0.15031322362628163</v>
      </c>
      <c r="T82" s="323">
        <f t="shared" si="19"/>
        <v>0.3092465241282521</v>
      </c>
      <c r="U82" s="328">
        <f t="shared" si="3"/>
        <v>6.1369154014687934</v>
      </c>
      <c r="V82" s="336">
        <f t="shared" si="20"/>
        <v>6.1369154014687934</v>
      </c>
      <c r="W82" s="328">
        <f t="shared" si="21"/>
        <v>2.2660069174449404E-3</v>
      </c>
      <c r="X82" s="328">
        <f t="shared" si="22"/>
        <v>6306.4309609993697</v>
      </c>
      <c r="Y82" s="328">
        <f t="shared" si="5"/>
        <v>104.99306525638602</v>
      </c>
      <c r="Z82" s="108">
        <f>IF(H82&gt;0, rate1(1,$L$52,$L$51,$L$54,U82,$L$53,$L$50,Y82),"")</f>
        <v>2062.8389244563473</v>
      </c>
      <c r="AA82" s="336">
        <f t="shared" si="23"/>
        <v>0.14673776851918544</v>
      </c>
      <c r="AB82" s="336">
        <f t="shared" si="24"/>
        <v>2.6556981357446748E-3</v>
      </c>
      <c r="AC82" s="328">
        <f t="shared" si="25"/>
        <v>0.3092465241282521</v>
      </c>
      <c r="AD82" s="328">
        <f t="shared" si="26"/>
        <v>0.19401996568639371</v>
      </c>
      <c r="AE82" s="328">
        <f t="shared" si="27"/>
        <v>-1.1901849985207538E-2</v>
      </c>
      <c r="AF82" s="328">
        <f t="shared" si="28"/>
        <v>2970.8529842012135</v>
      </c>
      <c r="AG82" s="328">
        <f t="shared" si="29"/>
        <v>2957.3017867242361</v>
      </c>
      <c r="AH82" s="328">
        <f t="shared" si="30"/>
        <v>6.1972934167341975</v>
      </c>
      <c r="AI82" s="328">
        <f t="shared" si="31"/>
        <v>149.59861599343867</v>
      </c>
      <c r="AJ82" s="328">
        <f t="shared" si="32"/>
        <v>1.4660054216832625</v>
      </c>
      <c r="AK82" s="337">
        <f t="shared" si="33"/>
        <v>15.714860542566496</v>
      </c>
      <c r="AL82" s="42">
        <f t="shared" si="34"/>
        <v>4.3588177667563608</v>
      </c>
      <c r="BA82" s="8"/>
    </row>
    <row r="83" spans="1:53" ht="15" x14ac:dyDescent="0.15">
      <c r="A83" s="116"/>
      <c r="B83" s="328">
        <f t="shared" si="6"/>
        <v>2970.8529842012135</v>
      </c>
      <c r="C83" s="328">
        <f t="shared" si="7"/>
        <v>2957.3017867242361</v>
      </c>
      <c r="D83" s="328">
        <f t="shared" si="8"/>
        <v>6.1972934167341975</v>
      </c>
      <c r="E83" s="328">
        <f t="shared" si="0"/>
        <v>112.50981668374402</v>
      </c>
      <c r="F83" s="328">
        <f t="shared" si="9"/>
        <v>111.56374116310306</v>
      </c>
      <c r="G83" s="328">
        <f t="shared" si="10"/>
        <v>7716.6045574175278</v>
      </c>
      <c r="H83" s="313">
        <f t="shared" si="11"/>
        <v>0.06</v>
      </c>
      <c r="I83" s="328">
        <f t="shared" si="12"/>
        <v>10.84095798158196</v>
      </c>
      <c r="J83" s="328">
        <f t="shared" si="1"/>
        <v>850</v>
      </c>
      <c r="K83" s="335">
        <f t="shared" si="13"/>
        <v>1</v>
      </c>
      <c r="L83" s="323">
        <f t="shared" si="14"/>
        <v>6.2572934167341971</v>
      </c>
      <c r="M83" s="323">
        <f t="shared" si="15"/>
        <v>6.2272934167341969</v>
      </c>
      <c r="N83" s="328">
        <f t="shared" si="16"/>
        <v>0.26536413610913101</v>
      </c>
      <c r="O83" s="328">
        <f t="shared" si="2"/>
        <v>20.822577719274687</v>
      </c>
      <c r="P83" s="332">
        <f t="shared" si="4"/>
        <v>107.40567290328836</v>
      </c>
      <c r="Q83" s="328">
        <f t="shared" si="17"/>
        <v>6819.8871819979304</v>
      </c>
      <c r="R83" s="277">
        <f>IF(H83&gt;0, rate1(1,$L$52,$L$51,$L$54,L83,$L$53,$L$50,P83),"")</f>
        <v>2072.902114210312</v>
      </c>
      <c r="S83" s="323">
        <f t="shared" si="18"/>
        <v>0.15800248017811702</v>
      </c>
      <c r="T83" s="323">
        <f t="shared" si="19"/>
        <v>0.31516023487250461</v>
      </c>
      <c r="U83" s="328">
        <f t="shared" si="3"/>
        <v>6.1972934167341975</v>
      </c>
      <c r="V83" s="336">
        <f t="shared" si="20"/>
        <v>6.1972934167341975</v>
      </c>
      <c r="W83" s="328">
        <f t="shared" si="21"/>
        <v>2.3108144560772814E-3</v>
      </c>
      <c r="X83" s="328">
        <f t="shared" si="22"/>
        <v>6646.0041216195023</v>
      </c>
      <c r="Y83" s="328">
        <f t="shared" si="5"/>
        <v>106.37331146921505</v>
      </c>
      <c r="Z83" s="108">
        <f>IF(H83&gt;0, rate1(1,$L$52,$L$51,$L$54,U83,$L$53,$L$50,Y83),"")</f>
        <v>2068.6399687856047</v>
      </c>
      <c r="AA83" s="336">
        <f t="shared" si="23"/>
        <v>0.15429121641228405</v>
      </c>
      <c r="AB83" s="336">
        <f t="shared" si="24"/>
        <v>2.7323997348995327E-3</v>
      </c>
      <c r="AC83" s="328">
        <f t="shared" si="25"/>
        <v>0.31516023487250461</v>
      </c>
      <c r="AD83" s="328">
        <f t="shared" si="26"/>
        <v>0.19037934790305155</v>
      </c>
      <c r="AE83" s="328">
        <f t="shared" si="27"/>
        <v>-1.1661045403058302E-2</v>
      </c>
      <c r="AF83" s="328">
        <f t="shared" si="28"/>
        <v>2970.8031881024503</v>
      </c>
      <c r="AG83" s="328">
        <f t="shared" si="29"/>
        <v>2956.9866264893635</v>
      </c>
      <c r="AH83" s="328">
        <f t="shared" si="30"/>
        <v>6.2576779809558696</v>
      </c>
      <c r="AI83" s="328">
        <f t="shared" si="31"/>
        <v>152.03816558051383</v>
      </c>
      <c r="AJ83" s="328">
        <f t="shared" si="32"/>
        <v>1.5082382454556276</v>
      </c>
      <c r="AK83" s="337">
        <f t="shared" si="33"/>
        <v>16.8172696714545</v>
      </c>
      <c r="AL83" s="42">
        <f t="shared" si="34"/>
        <v>4.4859765903507833</v>
      </c>
      <c r="BA83" s="8"/>
    </row>
    <row r="84" spans="1:53" ht="15" x14ac:dyDescent="0.15">
      <c r="A84" s="116"/>
      <c r="B84" s="328">
        <f t="shared" si="6"/>
        <v>2970.8031881024503</v>
      </c>
      <c r="C84" s="328">
        <f t="shared" si="7"/>
        <v>2956.9866264893635</v>
      </c>
      <c r="D84" s="328">
        <f t="shared" si="8"/>
        <v>6.2576779809558696</v>
      </c>
      <c r="E84" s="328">
        <f t="shared" si="0"/>
        <v>114.42838573746404</v>
      </c>
      <c r="F84" s="328">
        <f t="shared" si="9"/>
        <v>113.46910121060404</v>
      </c>
      <c r="G84" s="328">
        <f t="shared" si="10"/>
        <v>8077.8217625664602</v>
      </c>
      <c r="H84" s="313">
        <f t="shared" si="11"/>
        <v>0.06</v>
      </c>
      <c r="I84" s="328">
        <f t="shared" si="12"/>
        <v>11.053249290469466</v>
      </c>
      <c r="J84" s="328">
        <f t="shared" si="1"/>
        <v>850</v>
      </c>
      <c r="K84" s="335">
        <f t="shared" si="13"/>
        <v>1</v>
      </c>
      <c r="L84" s="323">
        <f t="shared" si="14"/>
        <v>6.3176779809558692</v>
      </c>
      <c r="M84" s="323">
        <f t="shared" si="15"/>
        <v>6.2876779809558698</v>
      </c>
      <c r="N84" s="328">
        <f t="shared" si="16"/>
        <v>0.26796631094819645</v>
      </c>
      <c r="O84" s="328">
        <f t="shared" si="2"/>
        <v>20.81014484101792</v>
      </c>
      <c r="P84" s="332">
        <f t="shared" si="4"/>
        <v>108.79389304981203</v>
      </c>
      <c r="Q84" s="328">
        <f t="shared" si="17"/>
        <v>7179.8090339197825</v>
      </c>
      <c r="R84" s="277">
        <f>IF(H84&gt;0, rate1(1,$L$52,$L$51,$L$54,L84,$L$53,$L$50,P84),"")</f>
        <v>2078.5327177557151</v>
      </c>
      <c r="S84" s="323">
        <f t="shared" si="18"/>
        <v>0.16598961788965702</v>
      </c>
      <c r="T84" s="323">
        <f t="shared" si="19"/>
        <v>0.32129853140454484</v>
      </c>
      <c r="U84" s="328">
        <f t="shared" si="3"/>
        <v>6.2576779809558696</v>
      </c>
      <c r="V84" s="336">
        <f t="shared" si="20"/>
        <v>6.2576779809558696</v>
      </c>
      <c r="W84" s="328">
        <f t="shared" si="21"/>
        <v>2.3560656069676611E-3</v>
      </c>
      <c r="X84" s="328">
        <f t="shared" si="22"/>
        <v>6999.0630540469501</v>
      </c>
      <c r="Y84" s="328">
        <f t="shared" si="5"/>
        <v>107.75820687755196</v>
      </c>
      <c r="Z84" s="108">
        <f>IF(H84&gt;0, rate1(1,$L$52,$L$51,$L$54,U84,$L$53,$L$50,Y84),"")</f>
        <v>2074.342820369458</v>
      </c>
      <c r="AA84" s="336">
        <f t="shared" si="23"/>
        <v>0.16213779800917275</v>
      </c>
      <c r="AB84" s="336">
        <f t="shared" si="24"/>
        <v>2.8119965328063036E-3</v>
      </c>
      <c r="AC84" s="328">
        <f t="shared" si="25"/>
        <v>0.32129853140454484</v>
      </c>
      <c r="AD84" s="328">
        <f t="shared" si="26"/>
        <v>0.18674221677177352</v>
      </c>
      <c r="AE84" s="328">
        <f t="shared" si="27"/>
        <v>-1.1429274994681415E-2</v>
      </c>
      <c r="AF84" s="328">
        <f t="shared" si="28"/>
        <v>2970.7498558819939</v>
      </c>
      <c r="AG84" s="328">
        <f t="shared" si="29"/>
        <v>2956.6653279579591</v>
      </c>
      <c r="AH84" s="328">
        <f t="shared" si="30"/>
        <v>6.3180690680561185</v>
      </c>
      <c r="AI84" s="328">
        <f t="shared" si="31"/>
        <v>154.57949189823927</v>
      </c>
      <c r="AJ84" s="328">
        <f t="shared" si="32"/>
        <v>1.5511769932051385</v>
      </c>
      <c r="AK84" s="337">
        <f t="shared" si="33"/>
        <v>17.990488072874495</v>
      </c>
      <c r="AL84" s="42">
        <f t="shared" si="34"/>
        <v>4.6152090310942198</v>
      </c>
      <c r="BA84" s="8"/>
    </row>
    <row r="85" spans="1:53" ht="15" x14ac:dyDescent="0.15">
      <c r="A85" s="116"/>
      <c r="B85" s="328">
        <f t="shared" si="6"/>
        <v>2970.7498558819939</v>
      </c>
      <c r="C85" s="328">
        <f t="shared" si="7"/>
        <v>2956.6653279579591</v>
      </c>
      <c r="D85" s="328">
        <f t="shared" si="8"/>
        <v>6.3180690680561185</v>
      </c>
      <c r="E85" s="328">
        <f t="shared" si="0"/>
        <v>116.37388384157106</v>
      </c>
      <c r="F85" s="328">
        <f t="shared" si="9"/>
        <v>115.40113478951756</v>
      </c>
      <c r="G85" s="328">
        <f t="shared" si="10"/>
        <v>8453.2262140632574</v>
      </c>
      <c r="H85" s="313">
        <f t="shared" si="11"/>
        <v>0.06</v>
      </c>
      <c r="I85" s="328">
        <f t="shared" si="12"/>
        <v>11.26762233922782</v>
      </c>
      <c r="J85" s="328">
        <f t="shared" si="1"/>
        <v>850</v>
      </c>
      <c r="K85" s="335">
        <f t="shared" si="13"/>
        <v>1</v>
      </c>
      <c r="L85" s="323">
        <f t="shared" si="14"/>
        <v>6.3780690680561181</v>
      </c>
      <c r="M85" s="323">
        <f t="shared" si="15"/>
        <v>6.3480690680561178</v>
      </c>
      <c r="N85" s="328">
        <f t="shared" si="16"/>
        <v>0.27056920572718823</v>
      </c>
      <c r="O85" s="328">
        <f t="shared" si="2"/>
        <v>20.79682604446873</v>
      </c>
      <c r="P85" s="332">
        <f t="shared" si="4"/>
        <v>110.18671349419276</v>
      </c>
      <c r="Q85" s="328">
        <f t="shared" si="17"/>
        <v>7553.9029733470652</v>
      </c>
      <c r="R85" s="277">
        <f>IF(H85&gt;0, rate1(1,$L$52,$L$51,$L$54,L85,$L$53,$L$50,P85),"")</f>
        <v>2084.0690614372115</v>
      </c>
      <c r="S85" s="323">
        <f t="shared" si="18"/>
        <v>0.17428589324855523</v>
      </c>
      <c r="T85" s="323">
        <f t="shared" si="19"/>
        <v>0.32767903989393099</v>
      </c>
      <c r="U85" s="328">
        <f t="shared" si="3"/>
        <v>6.3180690680561185</v>
      </c>
      <c r="V85" s="336">
        <f t="shared" si="20"/>
        <v>6.3180690680561185</v>
      </c>
      <c r="W85" s="328">
        <f t="shared" si="21"/>
        <v>2.4017604930719472E-3</v>
      </c>
      <c r="X85" s="328">
        <f t="shared" si="22"/>
        <v>7366.062952765953</v>
      </c>
      <c r="Y85" s="328">
        <f t="shared" si="5"/>
        <v>109.14772337387339</v>
      </c>
      <c r="Z85" s="108">
        <f>IF(H85&gt;0, rate1(1,$L$52,$L$51,$L$54,U85,$L$53,$L$50,Y85),"")</f>
        <v>2079.9497451395368</v>
      </c>
      <c r="AA85" s="336">
        <f t="shared" si="23"/>
        <v>0.17028858044281617</v>
      </c>
      <c r="AB85" s="336">
        <f t="shared" si="24"/>
        <v>2.8946937892620115E-3</v>
      </c>
      <c r="AC85" s="328">
        <f t="shared" si="25"/>
        <v>0.32767903989393099</v>
      </c>
      <c r="AD85" s="328">
        <f t="shared" si="26"/>
        <v>0.18310600525264562</v>
      </c>
      <c r="AE85" s="328">
        <f t="shared" si="27"/>
        <v>-1.1205969759024392E-2</v>
      </c>
      <c r="AF85" s="328">
        <f t="shared" si="28"/>
        <v>2970.6927460478273</v>
      </c>
      <c r="AG85" s="328">
        <f t="shared" si="29"/>
        <v>2956.337648918065</v>
      </c>
      <c r="AH85" s="328">
        <f t="shared" si="30"/>
        <v>6.3784666527071758</v>
      </c>
      <c r="AI85" s="328">
        <f t="shared" si="31"/>
        <v>157.23041330883615</v>
      </c>
      <c r="AJ85" s="328">
        <f t="shared" si="32"/>
        <v>1.5948521080131486</v>
      </c>
      <c r="AK85" s="337">
        <f t="shared" si="33"/>
        <v>19.239153656576558</v>
      </c>
      <c r="AL85" s="42">
        <f t="shared" si="34"/>
        <v>4.7466015992077235</v>
      </c>
      <c r="BA85" s="8"/>
    </row>
    <row r="86" spans="1:53" ht="15" x14ac:dyDescent="0.15">
      <c r="A86" s="116"/>
      <c r="B86" s="328">
        <f t="shared" si="6"/>
        <v>2970.6927460478273</v>
      </c>
      <c r="C86" s="328">
        <f t="shared" si="7"/>
        <v>2956.337648918065</v>
      </c>
      <c r="D86" s="328">
        <f t="shared" si="8"/>
        <v>6.3784666527071758</v>
      </c>
      <c r="E86" s="328">
        <f t="shared" si="0"/>
        <v>118.34686244049738</v>
      </c>
      <c r="F86" s="328">
        <f t="shared" si="9"/>
        <v>117.36037314103422</v>
      </c>
      <c r="G86" s="328">
        <f t="shared" si="10"/>
        <v>8843.2955467824977</v>
      </c>
      <c r="H86" s="313">
        <f t="shared" si="11"/>
        <v>0.06</v>
      </c>
      <c r="I86" s="328">
        <f t="shared" si="12"/>
        <v>11.484077703809817</v>
      </c>
      <c r="J86" s="328">
        <f t="shared" si="1"/>
        <v>850</v>
      </c>
      <c r="K86" s="335">
        <f t="shared" si="13"/>
        <v>1</v>
      </c>
      <c r="L86" s="323">
        <f t="shared" si="14"/>
        <v>6.4384666527071754</v>
      </c>
      <c r="M86" s="323">
        <f t="shared" si="15"/>
        <v>6.4084666527071761</v>
      </c>
      <c r="N86" s="328">
        <f t="shared" si="16"/>
        <v>0.2731728194964127</v>
      </c>
      <c r="O86" s="328">
        <f t="shared" si="2"/>
        <v>20.782561453237307</v>
      </c>
      <c r="P86" s="332">
        <f t="shared" si="4"/>
        <v>111.58410690729322</v>
      </c>
      <c r="Q86" s="328">
        <f t="shared" si="17"/>
        <v>7942.6483795134445</v>
      </c>
      <c r="R86" s="277">
        <f>IF(H86&gt;0, rate1(1,$L$52,$L$51,$L$54,L86,$L$53,$L$50,P86),"")</f>
        <v>2089.5132987969923</v>
      </c>
      <c r="S86" s="323">
        <f t="shared" si="18"/>
        <v>0.18290312421990967</v>
      </c>
      <c r="T86" s="323">
        <f t="shared" si="19"/>
        <v>0.33432121403672238</v>
      </c>
      <c r="U86" s="328">
        <f t="shared" si="3"/>
        <v>6.3784666527071758</v>
      </c>
      <c r="V86" s="336">
        <f t="shared" si="20"/>
        <v>6.3784666527071758</v>
      </c>
      <c r="W86" s="328">
        <f t="shared" si="21"/>
        <v>2.447899237115081E-3</v>
      </c>
      <c r="X86" s="328">
        <f t="shared" si="22"/>
        <v>7747.4749823795046</v>
      </c>
      <c r="Y86" s="328">
        <f t="shared" si="5"/>
        <v>110.54183330387373</v>
      </c>
      <c r="Z86" s="108">
        <f>IF(H86&gt;0, rate1(1,$L$52,$L$51,$L$54,U86,$L$53,$L$50,Y86),"")</f>
        <v>2085.4629442904074</v>
      </c>
      <c r="AA86" s="336">
        <f t="shared" si="23"/>
        <v>0.17875517834387536</v>
      </c>
      <c r="AB86" s="336">
        <f t="shared" si="24"/>
        <v>2.9807180180188414E-3</v>
      </c>
      <c r="AC86" s="328">
        <f t="shared" si="25"/>
        <v>0.33432121403672238</v>
      </c>
      <c r="AD86" s="328">
        <f t="shared" si="26"/>
        <v>0.17946812072000162</v>
      </c>
      <c r="AE86" s="328">
        <f t="shared" si="27"/>
        <v>-1.0990583496135856E-2</v>
      </c>
      <c r="AF86" s="328">
        <f t="shared" si="28"/>
        <v>2970.6315976532869</v>
      </c>
      <c r="AG86" s="328">
        <f t="shared" si="29"/>
        <v>2956.0033277040284</v>
      </c>
      <c r="AH86" s="328">
        <f t="shared" si="30"/>
        <v>6.438870710302397</v>
      </c>
      <c r="AI86" s="328">
        <f t="shared" si="31"/>
        <v>159.99956268725501</v>
      </c>
      <c r="AJ86" s="328">
        <f t="shared" si="32"/>
        <v>1.6392964309818305</v>
      </c>
      <c r="AK86" s="337">
        <f t="shared" si="33"/>
        <v>20.568257908006814</v>
      </c>
      <c r="AL86" s="42">
        <f t="shared" si="34"/>
        <v>4.8802474505202342</v>
      </c>
      <c r="BA86" s="8"/>
    </row>
    <row r="87" spans="1:53" ht="15" x14ac:dyDescent="0.15">
      <c r="A87" s="116"/>
      <c r="B87" s="328">
        <f t="shared" si="6"/>
        <v>2970.6315976532869</v>
      </c>
      <c r="C87" s="328">
        <f t="shared" si="7"/>
        <v>2956.0033277040284</v>
      </c>
      <c r="D87" s="328">
        <f t="shared" si="8"/>
        <v>6.438870710302397</v>
      </c>
      <c r="E87" s="328">
        <f t="shared" si="0"/>
        <v>120.34791747791598</v>
      </c>
      <c r="F87" s="328">
        <f t="shared" si="9"/>
        <v>119.34738995920668</v>
      </c>
      <c r="G87" s="328">
        <f t="shared" si="10"/>
        <v>9248.524597129528</v>
      </c>
      <c r="H87" s="313">
        <f t="shared" si="11"/>
        <v>0.06</v>
      </c>
      <c r="I87" s="328">
        <f t="shared" si="12"/>
        <v>11.702615959406831</v>
      </c>
      <c r="J87" s="328">
        <f t="shared" si="1"/>
        <v>850</v>
      </c>
      <c r="K87" s="335">
        <f t="shared" si="13"/>
        <v>1</v>
      </c>
      <c r="L87" s="323">
        <f t="shared" si="14"/>
        <v>6.4988707103023966</v>
      </c>
      <c r="M87" s="323">
        <f t="shared" si="15"/>
        <v>6.4688707103023972</v>
      </c>
      <c r="N87" s="328">
        <f t="shared" si="16"/>
        <v>0.27577715133650926</v>
      </c>
      <c r="O87" s="328">
        <f t="shared" si="2"/>
        <v>20.767286476258889</v>
      </c>
      <c r="P87" s="332">
        <f t="shared" si="4"/>
        <v>112.98604639367777</v>
      </c>
      <c r="Q87" s="328">
        <f t="shared" si="17"/>
        <v>8346.5421220990956</v>
      </c>
      <c r="R87" s="277">
        <f>IF(H87&gt;0, rate1(1,$L$52,$L$51,$L$54,L87,$L$53,$L$50,P87),"")</f>
        <v>2094.867522380895</v>
      </c>
      <c r="S87" s="323">
        <f t="shared" si="18"/>
        <v>0.19185374091672217</v>
      </c>
      <c r="T87" s="323">
        <f t="shared" si="19"/>
        <v>0.34124658530169721</v>
      </c>
      <c r="U87" s="328">
        <f t="shared" si="3"/>
        <v>6.438870710302397</v>
      </c>
      <c r="V87" s="336">
        <f t="shared" si="20"/>
        <v>6.438870710302397</v>
      </c>
      <c r="W87" s="328">
        <f t="shared" si="21"/>
        <v>2.4944819617367386E-3</v>
      </c>
      <c r="X87" s="328">
        <f t="shared" si="22"/>
        <v>8143.7872713757843</v>
      </c>
      <c r="Y87" s="328">
        <f t="shared" si="5"/>
        <v>111.9405094549932</v>
      </c>
      <c r="Z87" s="108">
        <f>IF(H87&gt;0, rate1(1,$L$52,$L$51,$L$54,U87,$L$53,$L$50,Y87),"")</f>
        <v>2090.884556431673</v>
      </c>
      <c r="AA87" s="336">
        <f t="shared" si="23"/>
        <v>0.18754980284553935</v>
      </c>
      <c r="AB87" s="336">
        <f t="shared" si="24"/>
        <v>3.0703198429558568E-3</v>
      </c>
      <c r="AC87" s="328">
        <f t="shared" si="25"/>
        <v>0.34124658530169721</v>
      </c>
      <c r="AD87" s="328">
        <f t="shared" si="26"/>
        <v>0.17582593521618334</v>
      </c>
      <c r="AE87" s="328">
        <f t="shared" si="27"/>
        <v>-1.0782590607145752E-2</v>
      </c>
      <c r="AF87" s="328">
        <f t="shared" si="28"/>
        <v>2970.5661282193219</v>
      </c>
      <c r="AG87" s="328">
        <f t="shared" si="29"/>
        <v>2955.6620811187267</v>
      </c>
      <c r="AH87" s="328">
        <f t="shared" si="30"/>
        <v>6.4992812169304308</v>
      </c>
      <c r="AI87" s="328">
        <f t="shared" si="31"/>
        <v>162.89649901768382</v>
      </c>
      <c r="AJ87" s="328">
        <f t="shared" si="32"/>
        <v>1.6845454584867428</v>
      </c>
      <c r="AK87" s="337">
        <f t="shared" si="33"/>
        <v>21.983181328206165</v>
      </c>
      <c r="AL87" s="42">
        <f t="shared" si="34"/>
        <v>5.0162470788044011</v>
      </c>
      <c r="BA87" s="8"/>
    </row>
    <row r="88" spans="1:53" ht="15" x14ac:dyDescent="0.15">
      <c r="A88" s="116"/>
      <c r="B88" s="328">
        <f t="shared" si="6"/>
        <v>2970.5661282193219</v>
      </c>
      <c r="C88" s="328">
        <f t="shared" si="7"/>
        <v>2955.6620811187267</v>
      </c>
      <c r="D88" s="328">
        <f t="shared" si="8"/>
        <v>6.4992812169304308</v>
      </c>
      <c r="E88" s="328">
        <f t="shared" si="0"/>
        <v>122.37769405011265</v>
      </c>
      <c r="F88" s="328">
        <f t="shared" si="9"/>
        <v>121.36280576401433</v>
      </c>
      <c r="G88" s="328">
        <f t="shared" si="10"/>
        <v>9669.4265338063196</v>
      </c>
      <c r="H88" s="313">
        <f t="shared" si="11"/>
        <v>0.06</v>
      </c>
      <c r="I88" s="328">
        <f t="shared" si="12"/>
        <v>11.923237680476086</v>
      </c>
      <c r="J88" s="328">
        <f t="shared" si="1"/>
        <v>850</v>
      </c>
      <c r="K88" s="335">
        <f t="shared" si="13"/>
        <v>1</v>
      </c>
      <c r="L88" s="323">
        <f t="shared" si="14"/>
        <v>6.5592812169304304</v>
      </c>
      <c r="M88" s="323">
        <f t="shared" si="15"/>
        <v>6.5292812169304302</v>
      </c>
      <c r="N88" s="328">
        <f t="shared" si="16"/>
        <v>0.27838220035742012</v>
      </c>
      <c r="O88" s="328">
        <f t="shared" si="2"/>
        <v>20.75093131899915</v>
      </c>
      <c r="P88" s="332">
        <f t="shared" si="4"/>
        <v>114.39250548084375</v>
      </c>
      <c r="Q88" s="328">
        <f t="shared" si="17"/>
        <v>8766.0997350822508</v>
      </c>
      <c r="R88" s="277">
        <f>IF(H88&gt;0, rate1(1,$L$52,$L$51,$L$54,L88,$L$53,$L$50,P88),"")</f>
        <v>2100.1337657527579</v>
      </c>
      <c r="S88" s="323">
        <f t="shared" si="18"/>
        <v>0.20115084298474839</v>
      </c>
      <c r="T88" s="323">
        <f t="shared" si="19"/>
        <v>0.34847905629335885</v>
      </c>
      <c r="U88" s="328">
        <f t="shared" si="3"/>
        <v>6.4992812169304308</v>
      </c>
      <c r="V88" s="336">
        <f t="shared" si="20"/>
        <v>6.4992812169304308</v>
      </c>
      <c r="W88" s="328">
        <f t="shared" si="21"/>
        <v>2.5415087893669863E-3</v>
      </c>
      <c r="X88" s="328">
        <f t="shared" si="22"/>
        <v>8555.5060227727972</v>
      </c>
      <c r="Y88" s="328">
        <f t="shared" si="5"/>
        <v>113.34372504537819</v>
      </c>
      <c r="Z88" s="108">
        <f>IF(H88&gt;0, rate1(1,$L$52,$L$51,$L$54,U88,$L$53,$L$50,Y88),"")</f>
        <v>2096.2166596611355</v>
      </c>
      <c r="AA88" s="336">
        <f t="shared" si="23"/>
        <v>0.19668531704122516</v>
      </c>
      <c r="AB88" s="336">
        <f t="shared" si="24"/>
        <v>3.163777338173481E-3</v>
      </c>
      <c r="AC88" s="328">
        <f t="shared" si="25"/>
        <v>0.34847905629335885</v>
      </c>
      <c r="AD88" s="328">
        <f t="shared" si="26"/>
        <v>0.17217677480591664</v>
      </c>
      <c r="AE88" s="328">
        <f t="shared" si="27"/>
        <v>-1.0581483970431094E-2</v>
      </c>
      <c r="AF88" s="328">
        <f t="shared" si="28"/>
        <v>2970.496031363386</v>
      </c>
      <c r="AG88" s="328">
        <f t="shared" si="29"/>
        <v>2955.3136020624333</v>
      </c>
      <c r="AH88" s="328">
        <f t="shared" si="30"/>
        <v>6.5596981493492388</v>
      </c>
      <c r="AI88" s="328">
        <f t="shared" si="31"/>
        <v>165.93183823624318</v>
      </c>
      <c r="AJ88" s="328">
        <f t="shared" si="32"/>
        <v>1.7306376357745881</v>
      </c>
      <c r="AK88" s="337">
        <f t="shared" si="33"/>
        <v>23.4897336061575</v>
      </c>
      <c r="AL88" s="42">
        <f t="shared" si="34"/>
        <v>5.1547091029694325</v>
      </c>
      <c r="BA88" s="8"/>
    </row>
    <row r="89" spans="1:53" ht="15" x14ac:dyDescent="0.15">
      <c r="A89" s="116"/>
      <c r="B89" s="328">
        <f t="shared" si="6"/>
        <v>2970.496031363386</v>
      </c>
      <c r="C89" s="328">
        <f t="shared" si="7"/>
        <v>2955.3136020624333</v>
      </c>
      <c r="D89" s="328">
        <f t="shared" si="8"/>
        <v>6.5596981493492388</v>
      </c>
      <c r="E89" s="328">
        <f t="shared" si="0"/>
        <v>124.43689171642411</v>
      </c>
      <c r="F89" s="328">
        <f t="shared" si="9"/>
        <v>123.40729288326838</v>
      </c>
      <c r="G89" s="328">
        <f t="shared" si="10"/>
        <v>10106.534126887449</v>
      </c>
      <c r="H89" s="313">
        <f t="shared" si="11"/>
        <v>0.06</v>
      </c>
      <c r="I89" s="328">
        <f t="shared" si="12"/>
        <v>12.145943440762132</v>
      </c>
      <c r="J89" s="328">
        <f t="shared" si="1"/>
        <v>850</v>
      </c>
      <c r="K89" s="335">
        <f t="shared" si="13"/>
        <v>1</v>
      </c>
      <c r="L89" s="323">
        <f t="shared" si="14"/>
        <v>6.6196981493492384</v>
      </c>
      <c r="M89" s="323">
        <f t="shared" si="15"/>
        <v>6.589698149349239</v>
      </c>
      <c r="N89" s="328">
        <f t="shared" si="16"/>
        <v>0.28098796569732087</v>
      </c>
      <c r="O89" s="328">
        <f t="shared" si="2"/>
        <v>20.73342042772796</v>
      </c>
      <c r="P89" s="332">
        <f t="shared" si="4"/>
        <v>115.80345810878582</v>
      </c>
      <c r="Q89" s="328">
        <f t="shared" si="17"/>
        <v>9201.8567365582094</v>
      </c>
      <c r="R89" s="277">
        <f>IF(H89&gt;0, rate1(1,$L$52,$L$51,$L$54,L89,$L$53,$L$50,P89),"")</f>
        <v>2105.3140054348655</v>
      </c>
      <c r="S89" s="323">
        <f t="shared" si="18"/>
        <v>0.21080826482864151</v>
      </c>
      <c r="T89" s="323">
        <f t="shared" si="19"/>
        <v>0.35604524626237949</v>
      </c>
      <c r="U89" s="328">
        <f t="shared" si="3"/>
        <v>6.5596981493492388</v>
      </c>
      <c r="V89" s="336">
        <f t="shared" si="20"/>
        <v>6.5596981493492388</v>
      </c>
      <c r="W89" s="328">
        <f t="shared" si="21"/>
        <v>2.5889798423115451E-3</v>
      </c>
      <c r="X89" s="328">
        <f t="shared" si="22"/>
        <v>8983.1567604140164</v>
      </c>
      <c r="Y89" s="328">
        <f t="shared" si="5"/>
        <v>114.75145371318621</v>
      </c>
      <c r="Z89" s="108">
        <f>IF(H89&gt;0, rate1(1,$L$52,$L$51,$L$54,U89,$L$53,$L$50,Y89),"")</f>
        <v>2101.4612735617616</v>
      </c>
      <c r="AA89" s="336">
        <f t="shared" si="23"/>
        <v>0.20617529897177986</v>
      </c>
      <c r="AB89" s="336">
        <f t="shared" si="24"/>
        <v>3.2613999526068011E-3</v>
      </c>
      <c r="AC89" s="328">
        <f t="shared" si="25"/>
        <v>0.35604524626237949</v>
      </c>
      <c r="AD89" s="328">
        <f t="shared" si="26"/>
        <v>0.16851790784979154</v>
      </c>
      <c r="AE89" s="328">
        <f t="shared" si="27"/>
        <v>-1.0386772870296082E-2</v>
      </c>
      <c r="AF89" s="328">
        <f t="shared" si="28"/>
        <v>2970.420974082821</v>
      </c>
      <c r="AG89" s="328">
        <f t="shared" si="29"/>
        <v>2954.9575568161708</v>
      </c>
      <c r="AH89" s="328">
        <f t="shared" si="30"/>
        <v>6.6201214849620147</v>
      </c>
      <c r="AI89" s="328">
        <f t="shared" si="31"/>
        <v>169.11740735265576</v>
      </c>
      <c r="AJ89" s="328">
        <f t="shared" si="32"/>
        <v>1.7776146933725481</v>
      </c>
      <c r="AK89" s="337">
        <f t="shared" si="33"/>
        <v>25.09419932560229</v>
      </c>
      <c r="AL89" s="42">
        <f t="shared" si="34"/>
        <v>5.2957511654702394</v>
      </c>
      <c r="BA89" s="8"/>
    </row>
    <row r="90" spans="1:53" ht="15" x14ac:dyDescent="0.15">
      <c r="A90" s="116"/>
      <c r="B90" s="328">
        <f t="shared" si="6"/>
        <v>2970.420974082821</v>
      </c>
      <c r="C90" s="328">
        <f t="shared" si="7"/>
        <v>2954.9575568161708</v>
      </c>
      <c r="D90" s="328">
        <f t="shared" si="8"/>
        <v>6.6201214849620147</v>
      </c>
      <c r="E90" s="328">
        <f t="shared" si="0"/>
        <v>126.52627058344272</v>
      </c>
      <c r="F90" s="328">
        <f t="shared" si="9"/>
        <v>125.48158114993342</v>
      </c>
      <c r="G90" s="328">
        <f t="shared" si="10"/>
        <v>10560.401178187609</v>
      </c>
      <c r="H90" s="313">
        <f t="shared" si="11"/>
        <v>0.06</v>
      </c>
      <c r="I90" s="328">
        <f t="shared" si="12"/>
        <v>12.370733813320113</v>
      </c>
      <c r="J90" s="328">
        <f t="shared" si="1"/>
        <v>850</v>
      </c>
      <c r="K90" s="335">
        <f t="shared" si="13"/>
        <v>1</v>
      </c>
      <c r="L90" s="323">
        <f t="shared" si="14"/>
        <v>6.6801214849620143</v>
      </c>
      <c r="M90" s="323">
        <f t="shared" si="15"/>
        <v>6.6501214849620141</v>
      </c>
      <c r="N90" s="328">
        <f t="shared" si="16"/>
        <v>0.28359444652147658</v>
      </c>
      <c r="O90" s="328">
        <f t="shared" si="2"/>
        <v>20.714671855326987</v>
      </c>
      <c r="P90" s="332">
        <f t="shared" si="4"/>
        <v>117.21887861992647</v>
      </c>
      <c r="Q90" s="328">
        <f t="shared" si="17"/>
        <v>9654.3701191464388</v>
      </c>
      <c r="R90" s="277">
        <f>IF(H90&gt;0, rate1(1,$L$52,$L$51,$L$54,L90,$L$53,$L$50,P90),"")</f>
        <v>2110.4101627775258</v>
      </c>
      <c r="S90" s="323">
        <f t="shared" si="18"/>
        <v>0.22084065003731279</v>
      </c>
      <c r="T90" s="323">
        <f t="shared" si="19"/>
        <v>0.36397490004458971</v>
      </c>
      <c r="U90" s="328">
        <f t="shared" si="3"/>
        <v>6.6201214849620147</v>
      </c>
      <c r="V90" s="336">
        <f t="shared" si="20"/>
        <v>6.6201214849620147</v>
      </c>
      <c r="W90" s="328">
        <f t="shared" si="21"/>
        <v>2.636895242716264E-3</v>
      </c>
      <c r="X90" s="328">
        <f t="shared" si="22"/>
        <v>9427.2857334459186</v>
      </c>
      <c r="Y90" s="328">
        <f t="shared" si="5"/>
        <v>116.16366950626805</v>
      </c>
      <c r="Z90" s="108">
        <f>IF(H90&gt;0, rate1(1,$L$52,$L$51,$L$54,U90,$L$53,$L$50,Y90),"")</f>
        <v>2106.620361125566</v>
      </c>
      <c r="AA90" s="336">
        <f t="shared" si="23"/>
        <v>0.21603411343791473</v>
      </c>
      <c r="AB90" s="336">
        <f t="shared" si="24"/>
        <v>3.3635331433613828E-3</v>
      </c>
      <c r="AC90" s="328">
        <f t="shared" si="25"/>
        <v>0.36397490004458971</v>
      </c>
      <c r="AD90" s="328">
        <f t="shared" si="26"/>
        <v>0.16484653197967644</v>
      </c>
      <c r="AE90" s="328">
        <f t="shared" si="27"/>
        <v>-1.0197980956354692E-2</v>
      </c>
      <c r="AF90" s="328">
        <f t="shared" si="28"/>
        <v>2970.3405936292979</v>
      </c>
      <c r="AG90" s="328">
        <f t="shared" si="29"/>
        <v>2954.5935819161264</v>
      </c>
      <c r="AH90" s="328">
        <f t="shared" si="30"/>
        <v>6.680551201793917</v>
      </c>
      <c r="AI90" s="328">
        <f t="shared" si="31"/>
        <v>172.46642688905544</v>
      </c>
      <c r="AJ90" s="328">
        <f t="shared" si="32"/>
        <v>1.8255220341750635</v>
      </c>
      <c r="AK90" s="337">
        <f t="shared" si="33"/>
        <v>26.803390174462631</v>
      </c>
      <c r="AL90" s="42">
        <f t="shared" si="34"/>
        <v>5.4395009617199968</v>
      </c>
      <c r="BA90" s="8"/>
    </row>
    <row r="91" spans="1:53" ht="15" x14ac:dyDescent="0.15">
      <c r="A91" s="116"/>
      <c r="B91" s="328">
        <f t="shared" si="6"/>
        <v>2970.3405936292979</v>
      </c>
      <c r="C91" s="328">
        <f t="shared" si="7"/>
        <v>2954.5935819161264</v>
      </c>
      <c r="D91" s="328">
        <f t="shared" si="8"/>
        <v>6.680551201793917</v>
      </c>
      <c r="E91" s="328">
        <f t="shared" si="0"/>
        <v>128.64665830477776</v>
      </c>
      <c r="F91" s="328">
        <f t="shared" si="9"/>
        <v>127.58646444411025</v>
      </c>
      <c r="G91" s="328">
        <f t="shared" si="10"/>
        <v>11031.604140618791</v>
      </c>
      <c r="H91" s="313">
        <f t="shared" si="11"/>
        <v>0.06</v>
      </c>
      <c r="I91" s="328">
        <f t="shared" si="12"/>
        <v>12.597609370537249</v>
      </c>
      <c r="J91" s="328">
        <f t="shared" si="1"/>
        <v>850</v>
      </c>
      <c r="K91" s="335">
        <f t="shared" si="13"/>
        <v>1</v>
      </c>
      <c r="L91" s="323">
        <f t="shared" si="14"/>
        <v>6.7405512017939166</v>
      </c>
      <c r="M91" s="323">
        <f t="shared" si="15"/>
        <v>6.7105512017939173</v>
      </c>
      <c r="N91" s="328">
        <f t="shared" si="16"/>
        <v>0.28620164202142817</v>
      </c>
      <c r="O91" s="328">
        <f t="shared" si="2"/>
        <v>20.694596534685193</v>
      </c>
      <c r="P91" s="332">
        <f t="shared" si="4"/>
        <v>118.63874174937533</v>
      </c>
      <c r="Q91" s="328">
        <f t="shared" si="17"/>
        <v>10124.220040728675</v>
      </c>
      <c r="R91" s="277">
        <f>IF(H91&gt;0, rate1(1,$L$52,$L$51,$L$54,L91,$L$53,$L$50,P91),"")</f>
        <v>2115.4241057604108</v>
      </c>
      <c r="S91" s="323">
        <f t="shared" si="18"/>
        <v>0.2312635366525454</v>
      </c>
      <c r="T91" s="323">
        <f t="shared" si="19"/>
        <v>0.37230137461564683</v>
      </c>
      <c r="U91" s="328">
        <f t="shared" si="3"/>
        <v>6.680551201793917</v>
      </c>
      <c r="V91" s="336">
        <f t="shared" si="20"/>
        <v>6.680551201793917</v>
      </c>
      <c r="W91" s="328">
        <f t="shared" si="21"/>
        <v>2.6852551125955415E-3</v>
      </c>
      <c r="X91" s="328">
        <f t="shared" si="22"/>
        <v>9888.4615061308868</v>
      </c>
      <c r="Y91" s="328">
        <f t="shared" si="5"/>
        <v>117.58034687218874</v>
      </c>
      <c r="Z91" s="108">
        <f>IF(H91&gt;0, rate1(1,$L$52,$L$51,$L$54,U91,$L$53,$L$50,Y91),"")</f>
        <v>2111.6958306071429</v>
      </c>
      <c r="AA91" s="336">
        <f t="shared" si="23"/>
        <v>0.22627699420496281</v>
      </c>
      <c r="AB91" s="336">
        <f t="shared" si="24"/>
        <v>3.4705638742592569E-3</v>
      </c>
      <c r="AC91" s="328">
        <f t="shared" si="25"/>
        <v>0.37230137461564683</v>
      </c>
      <c r="AD91" s="328">
        <f t="shared" si="26"/>
        <v>0.16115975951456601</v>
      </c>
      <c r="AE91" s="328">
        <f t="shared" si="27"/>
        <v>-1.0014644208960102E-2</v>
      </c>
      <c r="AF91" s="328">
        <f t="shared" si="28"/>
        <v>2970.2544938967039</v>
      </c>
      <c r="AG91" s="328">
        <f t="shared" si="29"/>
        <v>2954.2212805415106</v>
      </c>
      <c r="AH91" s="328">
        <f t="shared" si="30"/>
        <v>6.7409872784701328</v>
      </c>
      <c r="AI91" s="328">
        <f t="shared" si="31"/>
        <v>175.99372797249055</v>
      </c>
      <c r="AJ91" s="328">
        <f t="shared" si="32"/>
        <v>1.8744091808340886</v>
      </c>
      <c r="AK91" s="337">
        <f t="shared" si="33"/>
        <v>28.624704832179621</v>
      </c>
      <c r="AL91" s="42">
        <f t="shared" si="34"/>
        <v>5.5860974245756942</v>
      </c>
      <c r="BA91" s="8"/>
    </row>
    <row r="92" spans="1:53" ht="15" x14ac:dyDescent="0.15">
      <c r="A92" s="116"/>
      <c r="B92" s="328">
        <f t="shared" si="6"/>
        <v>2970.2544938967039</v>
      </c>
      <c r="C92" s="328">
        <f t="shared" si="7"/>
        <v>2954.2212805415106</v>
      </c>
      <c r="D92" s="328">
        <f t="shared" si="8"/>
        <v>6.7409872784701328</v>
      </c>
      <c r="E92" s="328">
        <f t="shared" si="0"/>
        <v>130.79895816983662</v>
      </c>
      <c r="F92" s="328">
        <f t="shared" si="9"/>
        <v>129.72280823730719</v>
      </c>
      <c r="G92" s="328">
        <f t="shared" si="10"/>
        <v>11520.743960136906</v>
      </c>
      <c r="H92" s="313">
        <f t="shared" si="11"/>
        <v>0.06</v>
      </c>
      <c r="I92" s="328">
        <f t="shared" si="12"/>
        <v>12.82657068415465</v>
      </c>
      <c r="J92" s="328">
        <f t="shared" si="1"/>
        <v>850</v>
      </c>
      <c r="K92" s="335">
        <f t="shared" si="13"/>
        <v>1</v>
      </c>
      <c r="L92" s="323">
        <f t="shared" si="14"/>
        <v>6.8009872784701324</v>
      </c>
      <c r="M92" s="323">
        <f t="shared" si="15"/>
        <v>6.7709872784701322</v>
      </c>
      <c r="N92" s="328">
        <f t="shared" si="16"/>
        <v>0.28880955141393372</v>
      </c>
      <c r="O92" s="328">
        <f t="shared" si="2"/>
        <v>20.673097442716227</v>
      </c>
      <c r="P92" s="332">
        <f t="shared" si="4"/>
        <v>120.06302261551505</v>
      </c>
      <c r="Q92" s="328">
        <f t="shared" si="17"/>
        <v>10612.011751700882</v>
      </c>
      <c r="R92" s="277">
        <f>IF(H92&gt;0, rate1(1,$L$52,$L$51,$L$54,L92,$L$53,$L$50,P92),"")</f>
        <v>2120.3576507283406</v>
      </c>
      <c r="S92" s="323">
        <f t="shared" si="18"/>
        <v>0.2420934552838617</v>
      </c>
      <c r="T92" s="323">
        <f t="shared" si="19"/>
        <v>0.3810622212295352</v>
      </c>
      <c r="U92" s="328">
        <f t="shared" si="3"/>
        <v>6.7409872784701328</v>
      </c>
      <c r="V92" s="336">
        <f t="shared" si="20"/>
        <v>6.7409872784701328</v>
      </c>
      <c r="W92" s="328">
        <f t="shared" si="21"/>
        <v>2.7340595738110096E-3</v>
      </c>
      <c r="X92" s="328">
        <f t="shared" si="22"/>
        <v>10367.27676593389</v>
      </c>
      <c r="Y92" s="328">
        <f t="shared" si="5"/>
        <v>119.00146064858559</v>
      </c>
      <c r="Z92" s="108">
        <f>IF(H92&gt;0, rate1(1,$L$52,$L$51,$L$54,U92,$L$53,$L$50,Y92),"")</f>
        <v>2116.6895373095986</v>
      </c>
      <c r="AA92" s="336">
        <f t="shared" si="23"/>
        <v>0.23692013850680541</v>
      </c>
      <c r="AB92" s="336">
        <f t="shared" si="24"/>
        <v>3.5829271767977232E-3</v>
      </c>
      <c r="AC92" s="328">
        <f t="shared" si="25"/>
        <v>0.3810622212295352</v>
      </c>
      <c r="AD92" s="328">
        <f t="shared" si="26"/>
        <v>0.15745460100034064</v>
      </c>
      <c r="AE92" s="328">
        <f t="shared" si="27"/>
        <v>-9.8363088810221443E-3</v>
      </c>
      <c r="AF92" s="328">
        <f t="shared" si="28"/>
        <v>2970.1622412268885</v>
      </c>
      <c r="AG92" s="328">
        <f t="shared" si="29"/>
        <v>2953.8402183202811</v>
      </c>
      <c r="AH92" s="328">
        <f t="shared" si="30"/>
        <v>6.80142969419426</v>
      </c>
      <c r="AI92" s="328">
        <f t="shared" si="31"/>
        <v>179.71601210703332</v>
      </c>
      <c r="AJ92" s="328">
        <f t="shared" si="32"/>
        <v>1.9243302953082646</v>
      </c>
      <c r="AK92" s="337">
        <f t="shared" si="33"/>
        <v>30.566197970403884</v>
      </c>
      <c r="AL92" s="42">
        <f t="shared" si="34"/>
        <v>5.735692093352311</v>
      </c>
      <c r="BA92" s="8"/>
    </row>
    <row r="93" spans="1:53" ht="15" x14ac:dyDescent="0.15">
      <c r="A93" s="116"/>
      <c r="B93" s="328">
        <f t="shared" si="6"/>
        <v>2970.1622412268885</v>
      </c>
      <c r="C93" s="328">
        <f t="shared" si="7"/>
        <v>2953.8402183202811</v>
      </c>
      <c r="D93" s="328">
        <f t="shared" si="8"/>
        <v>6.80142969419426</v>
      </c>
      <c r="E93" s="328">
        <f t="shared" si="0"/>
        <v>132.98415849510315</v>
      </c>
      <c r="F93" s="328">
        <f t="shared" si="9"/>
        <v>131.89155833246988</v>
      </c>
      <c r="G93" s="328">
        <f t="shared" si="10"/>
        <v>12028.44818127773</v>
      </c>
      <c r="H93" s="313">
        <f t="shared" si="11"/>
        <v>0.06</v>
      </c>
      <c r="I93" s="328">
        <f t="shared" si="12"/>
        <v>13.057618325285876</v>
      </c>
      <c r="J93" s="328">
        <f t="shared" si="1"/>
        <v>850</v>
      </c>
      <c r="K93" s="335">
        <f t="shared" si="13"/>
        <v>1</v>
      </c>
      <c r="L93" s="323">
        <f t="shared" si="14"/>
        <v>6.8614296941942596</v>
      </c>
      <c r="M93" s="323">
        <f t="shared" si="15"/>
        <v>6.8314296941942594</v>
      </c>
      <c r="N93" s="328">
        <f t="shared" si="16"/>
        <v>0.29141817394012293</v>
      </c>
      <c r="O93" s="328">
        <f t="shared" si="2"/>
        <v>20.650068634238423</v>
      </c>
      <c r="P93" s="332">
        <f t="shared" si="4"/>
        <v>121.49169671088003</v>
      </c>
      <c r="Q93" s="328">
        <f t="shared" si="17"/>
        <v>11118.3778030147</v>
      </c>
      <c r="R93" s="277">
        <f>IF(H93&gt;0, rate1(1,$L$52,$L$51,$L$54,L93,$L$53,$L$50,P93),"")</f>
        <v>2125.2125640639692</v>
      </c>
      <c r="S93" s="323">
        <f t="shared" si="18"/>
        <v>0.25334804252468579</v>
      </c>
      <c r="T93" s="323">
        <f t="shared" si="19"/>
        <v>0.39029988607477506</v>
      </c>
      <c r="U93" s="328">
        <f t="shared" si="3"/>
        <v>6.80142969419426</v>
      </c>
      <c r="V93" s="336">
        <f t="shared" si="20"/>
        <v>6.80142969419426</v>
      </c>
      <c r="W93" s="328">
        <f t="shared" si="21"/>
        <v>2.7833087480999552E-3</v>
      </c>
      <c r="X93" s="328">
        <f t="shared" si="22"/>
        <v>10864.350390073363</v>
      </c>
      <c r="Y93" s="328">
        <f t="shared" si="5"/>
        <v>120.42698605382751</v>
      </c>
      <c r="Z93" s="108">
        <f>IF(H93&gt;0, rate1(1,$L$52,$L$51,$L$54,U93,$L$53,$L$50,Y93),"")</f>
        <v>2121.6032853054253</v>
      </c>
      <c r="AA93" s="336">
        <f t="shared" si="23"/>
        <v>0.24798081618320275</v>
      </c>
      <c r="AB93" s="336">
        <f t="shared" si="24"/>
        <v>3.7011140247427644E-3</v>
      </c>
      <c r="AC93" s="328">
        <f t="shared" si="25"/>
        <v>0.39029988607477506</v>
      </c>
      <c r="AD93" s="328">
        <f t="shared" si="26"/>
        <v>0.15372794648601301</v>
      </c>
      <c r="AE93" s="328">
        <f t="shared" si="27"/>
        <v>-9.6625293854561319E-3</v>
      </c>
      <c r="AF93" s="328">
        <f t="shared" si="28"/>
        <v>2970.0633595147538</v>
      </c>
      <c r="AG93" s="328">
        <f t="shared" si="29"/>
        <v>2953.4499184342062</v>
      </c>
      <c r="AH93" s="328">
        <f t="shared" si="30"/>
        <v>6.8618784287284749</v>
      </c>
      <c r="AI93" s="328">
        <f t="shared" si="31"/>
        <v>183.65216387033695</v>
      </c>
      <c r="AJ93" s="328">
        <f t="shared" si="32"/>
        <v>1.975344785272247</v>
      </c>
      <c r="AK93" s="337">
        <f t="shared" si="33"/>
        <v>32.636660131425877</v>
      </c>
      <c r="AL93" s="42">
        <f t="shared" si="34"/>
        <v>5.8884507036432892</v>
      </c>
      <c r="BA93" s="8"/>
    </row>
    <row r="94" spans="1:53" ht="15" x14ac:dyDescent="0.15">
      <c r="A94" s="116"/>
      <c r="B94" s="328">
        <f t="shared" si="6"/>
        <v>2970.0633595147538</v>
      </c>
      <c r="C94" s="328">
        <f t="shared" si="7"/>
        <v>2953.4499184342062</v>
      </c>
      <c r="D94" s="328">
        <f t="shared" si="8"/>
        <v>6.8618784287284749</v>
      </c>
      <c r="E94" s="328">
        <f t="shared" si="0"/>
        <v>135.20334358259012</v>
      </c>
      <c r="F94" s="328">
        <f t="shared" si="9"/>
        <v>134.09375103884662</v>
      </c>
      <c r="G94" s="328">
        <f t="shared" si="10"/>
        <v>12447.252374299665</v>
      </c>
      <c r="H94" s="313">
        <f t="shared" ref="H94:H125" si="35">dv(S93)</f>
        <v>0.04</v>
      </c>
      <c r="I94" s="328">
        <f t="shared" si="12"/>
        <v>13.290752864438037</v>
      </c>
      <c r="J94" s="328">
        <f t="shared" si="1"/>
        <v>850</v>
      </c>
      <c r="K94" s="335">
        <f t="shared" si="13"/>
        <v>1</v>
      </c>
      <c r="L94" s="323">
        <f t="shared" si="14"/>
        <v>6.9018784287284749</v>
      </c>
      <c r="M94" s="323">
        <f t="shared" si="15"/>
        <v>6.8818784287284753</v>
      </c>
      <c r="N94" s="328">
        <f t="shared" si="16"/>
        <v>0.1968215268453406</v>
      </c>
      <c r="O94" s="328">
        <f t="shared" si="2"/>
        <v>20.625394120151775</v>
      </c>
      <c r="P94" s="332">
        <f t="shared" si="4"/>
        <v>122.56827522179158</v>
      </c>
      <c r="Q94" s="328">
        <f t="shared" si="17"/>
        <v>11589.673795311031</v>
      </c>
      <c r="R94" s="277">
        <f>IF(H94&gt;0, rate1(1,$L$52,$L$51,$L$54,L94,$L$53,$L$50,P94),"")</f>
        <v>2128.8104972793581</v>
      </c>
      <c r="S94" s="323">
        <f t="shared" si="18"/>
        <v>0.26395625217046798</v>
      </c>
      <c r="T94" s="323">
        <f t="shared" si="19"/>
        <v>0.26740465824991222</v>
      </c>
      <c r="U94" s="328">
        <f t="shared" si="3"/>
        <v>6.8618784287284749</v>
      </c>
      <c r="V94" s="336">
        <f t="shared" si="20"/>
        <v>6.8618784287284749</v>
      </c>
      <c r="W94" s="328">
        <f t="shared" si="21"/>
        <v>2.8330027570930838E-3</v>
      </c>
      <c r="X94" s="328">
        <f t="shared" si="22"/>
        <v>11380.329819926941</v>
      </c>
      <c r="Y94" s="328">
        <f t="shared" si="5"/>
        <v>121.85689867799771</v>
      </c>
      <c r="Z94" s="108">
        <f>IF(H94&gt;0, rate1(1,$L$52,$L$51,$L$54,U94,$L$53,$L$50,Y94),"")</f>
        <v>2126.4388290949428</v>
      </c>
      <c r="AA94" s="336">
        <f t="shared" si="23"/>
        <v>0.25947749632728795</v>
      </c>
      <c r="AB94" s="336">
        <f t="shared" si="24"/>
        <v>3.8256808443260797E-3</v>
      </c>
      <c r="AC94" s="328">
        <f t="shared" si="25"/>
        <v>0.26740465824991222</v>
      </c>
      <c r="AD94" s="328">
        <f t="shared" si="26"/>
        <v>0.14958602539607455</v>
      </c>
      <c r="AE94" s="328">
        <f t="shared" si="27"/>
        <v>-1.2595081258534637E-2</v>
      </c>
      <c r="AF94" s="328">
        <f t="shared" si="28"/>
        <v>2969.9927763833493</v>
      </c>
      <c r="AG94" s="328">
        <f t="shared" si="29"/>
        <v>2953.1825137759565</v>
      </c>
      <c r="AH94" s="328">
        <f t="shared" si="30"/>
        <v>6.9024055183312072</v>
      </c>
      <c r="AI94" s="328">
        <f t="shared" si="31"/>
        <v>125.6122414802342</v>
      </c>
      <c r="AJ94" s="328">
        <f t="shared" si="32"/>
        <v>2.0102370745723119</v>
      </c>
      <c r="AK94" s="337">
        <f t="shared" si="33"/>
        <v>34.845710667919754</v>
      </c>
      <c r="AL94" s="42">
        <f t="shared" si="34"/>
        <v>6.0445550429330757</v>
      </c>
      <c r="BA94" s="8"/>
    </row>
    <row r="95" spans="1:53" ht="15" x14ac:dyDescent="0.15">
      <c r="A95" s="116"/>
      <c r="B95" s="328">
        <f t="shared" si="6"/>
        <v>2969.9927763833493</v>
      </c>
      <c r="C95" s="328">
        <f t="shared" si="7"/>
        <v>2953.1825137759565</v>
      </c>
      <c r="D95" s="328">
        <f t="shared" si="8"/>
        <v>6.9024055183312072</v>
      </c>
      <c r="E95" s="328">
        <f t="shared" si="0"/>
        <v>136.71154688108166</v>
      </c>
      <c r="F95" s="328">
        <f t="shared" si="9"/>
        <v>135.95744523183589</v>
      </c>
      <c r="G95" s="328">
        <f t="shared" si="10"/>
        <v>12843.875882136046</v>
      </c>
      <c r="H95" s="313">
        <f t="shared" si="35"/>
        <v>0.04</v>
      </c>
      <c r="I95" s="328">
        <f t="shared" si="12"/>
        <v>13.448210085914253</v>
      </c>
      <c r="J95" s="328">
        <f t="shared" si="1"/>
        <v>850</v>
      </c>
      <c r="K95" s="335">
        <f t="shared" si="13"/>
        <v>1</v>
      </c>
      <c r="L95" s="323">
        <f t="shared" si="14"/>
        <v>6.9424055183312072</v>
      </c>
      <c r="M95" s="323">
        <f t="shared" si="15"/>
        <v>6.9224055183312068</v>
      </c>
      <c r="N95" s="328">
        <f t="shared" si="16"/>
        <v>0.19799914237299276</v>
      </c>
      <c r="O95" s="328">
        <f t="shared" si="2"/>
        <v>20.598946558212813</v>
      </c>
      <c r="P95" s="332">
        <f t="shared" si="4"/>
        <v>123.53069743045349</v>
      </c>
      <c r="Q95" s="328">
        <f t="shared" si="17"/>
        <v>11951.97218259822</v>
      </c>
      <c r="R95" s="277">
        <f>IF(H95&gt;0, rate1(1,$L$52,$L$51,$L$54,L95,$L$53,$L$50,P95),"")</f>
        <v>2131.9839079563499</v>
      </c>
      <c r="S95" s="323">
        <f t="shared" si="18"/>
        <v>0.27215144242979616</v>
      </c>
      <c r="T95" s="323">
        <f t="shared" si="19"/>
        <v>0.27203343375987249</v>
      </c>
      <c r="U95" s="328">
        <f t="shared" si="3"/>
        <v>6.9024055183312072</v>
      </c>
      <c r="V95" s="336">
        <f t="shared" si="20"/>
        <v>6.9024055183312072</v>
      </c>
      <c r="W95" s="328">
        <f t="shared" si="21"/>
        <v>2.8665656972037823E-3</v>
      </c>
      <c r="X95" s="328">
        <f t="shared" si="22"/>
        <v>11771.325819268788</v>
      </c>
      <c r="Y95" s="328">
        <f t="shared" si="5"/>
        <v>122.81792643448726</v>
      </c>
      <c r="Z95" s="108">
        <f>IF(H95&gt;0, rate1(1,$L$52,$L$51,$L$54,U95,$L$53,$L$50,Y95),"")</f>
        <v>2129.6375424439943</v>
      </c>
      <c r="AA95" s="336">
        <f t="shared" si="23"/>
        <v>0.26833336424439708</v>
      </c>
      <c r="AB95" s="336">
        <f t="shared" si="24"/>
        <v>3.9178576104450047E-3</v>
      </c>
      <c r="AC95" s="328">
        <f t="shared" si="25"/>
        <v>0.27203343375987249</v>
      </c>
      <c r="AD95" s="328">
        <f t="shared" si="26"/>
        <v>0.14704074954003091</v>
      </c>
      <c r="AE95" s="328">
        <f t="shared" si="27"/>
        <v>-9.4367672351824573E-3</v>
      </c>
      <c r="AF95" s="328">
        <f t="shared" si="28"/>
        <v>2969.9187420919625</v>
      </c>
      <c r="AG95" s="328">
        <f t="shared" si="29"/>
        <v>2952.9104803421965</v>
      </c>
      <c r="AH95" s="328">
        <f t="shared" si="30"/>
        <v>6.942936401489689</v>
      </c>
      <c r="AI95" s="328">
        <f t="shared" si="31"/>
        <v>127.59638229194464</v>
      </c>
      <c r="AJ95" s="328">
        <f t="shared" si="32"/>
        <v>2.0456805140978522</v>
      </c>
      <c r="AK95" s="337">
        <f t="shared" si="33"/>
        <v>36.409237938925699</v>
      </c>
      <c r="AL95" s="42">
        <f t="shared" si="34"/>
        <v>6.1513254481912751</v>
      </c>
      <c r="BA95" s="8"/>
    </row>
    <row r="96" spans="1:53" ht="15" x14ac:dyDescent="0.15">
      <c r="A96" s="116"/>
      <c r="B96" s="328">
        <f t="shared" si="6"/>
        <v>2969.9187420919625</v>
      </c>
      <c r="C96" s="328">
        <f t="shared" si="7"/>
        <v>2952.9104803421965</v>
      </c>
      <c r="D96" s="328">
        <f t="shared" si="8"/>
        <v>6.942936401489689</v>
      </c>
      <c r="E96" s="328">
        <f t="shared" si="0"/>
        <v>138.23615122263223</v>
      </c>
      <c r="F96" s="328">
        <f t="shared" si="9"/>
        <v>137.47384905185694</v>
      </c>
      <c r="G96" s="328">
        <f t="shared" si="10"/>
        <v>13215.927637659719</v>
      </c>
      <c r="H96" s="313">
        <f t="shared" si="35"/>
        <v>0.04</v>
      </c>
      <c r="I96" s="328">
        <f t="shared" si="12"/>
        <v>13.606609399812806</v>
      </c>
      <c r="J96" s="328">
        <f t="shared" si="1"/>
        <v>850</v>
      </c>
      <c r="K96" s="335">
        <f t="shared" si="13"/>
        <v>1</v>
      </c>
      <c r="L96" s="323">
        <f t="shared" si="14"/>
        <v>6.9829364014896891</v>
      </c>
      <c r="M96" s="323">
        <f t="shared" si="15"/>
        <v>6.9629364014896886</v>
      </c>
      <c r="N96" s="328">
        <f t="shared" si="16"/>
        <v>0.19917706580277184</v>
      </c>
      <c r="O96" s="328">
        <f t="shared" si="2"/>
        <v>20.580067923333178</v>
      </c>
      <c r="P96" s="332">
        <f t="shared" si="4"/>
        <v>124.49509106594374</v>
      </c>
      <c r="Q96" s="328">
        <f t="shared" si="17"/>
        <v>12323.44886461151</v>
      </c>
      <c r="R96" s="277">
        <f>IF(H96&gt;0, rate1(1,$L$52,$L$51,$L$54,L96,$L$53,$L$50,P96),"")</f>
        <v>2135.1238881022782</v>
      </c>
      <c r="S96" s="323">
        <f t="shared" si="18"/>
        <v>0.2804544814028212</v>
      </c>
      <c r="T96" s="323">
        <f t="shared" si="19"/>
        <v>0.27680954248882839</v>
      </c>
      <c r="U96" s="328">
        <f t="shared" si="3"/>
        <v>6.942936401489689</v>
      </c>
      <c r="V96" s="336">
        <f t="shared" si="20"/>
        <v>6.942936401489689</v>
      </c>
      <c r="W96" s="328">
        <f t="shared" si="21"/>
        <v>2.9003294499219123E-3</v>
      </c>
      <c r="X96" s="328">
        <f t="shared" si="22"/>
        <v>12138.237597197611</v>
      </c>
      <c r="Y96" s="328">
        <f t="shared" si="5"/>
        <v>123.78093090664161</v>
      </c>
      <c r="Z96" s="108">
        <f>IF(H96&gt;0, rate1(1,$L$52,$L$51,$L$54,U96,$L$53,$L$50,Y96),"")</f>
        <v>2132.8024556907822</v>
      </c>
      <c r="AA96" s="336">
        <f t="shared" si="23"/>
        <v>0.2765401527090634</v>
      </c>
      <c r="AB96" s="336">
        <f t="shared" si="24"/>
        <v>4.0089708651868776E-3</v>
      </c>
      <c r="AC96" s="328">
        <f t="shared" si="25"/>
        <v>0.27680954248882839</v>
      </c>
      <c r="AD96" s="328">
        <f t="shared" si="26"/>
        <v>0.14450368885535925</v>
      </c>
      <c r="AE96" s="328">
        <f t="shared" si="27"/>
        <v>-9.2451239952536998E-3</v>
      </c>
      <c r="AF96" s="328">
        <f t="shared" si="28"/>
        <v>2969.8411096152763</v>
      </c>
      <c r="AG96" s="328">
        <f t="shared" si="29"/>
        <v>2952.6336707997075</v>
      </c>
      <c r="AH96" s="328">
        <f t="shared" si="30"/>
        <v>6.9834710746319058</v>
      </c>
      <c r="AI96" s="328">
        <f t="shared" si="31"/>
        <v>129.64565851720189</v>
      </c>
      <c r="AJ96" s="328">
        <f t="shared" si="32"/>
        <v>2.0816931970192973</v>
      </c>
      <c r="AK96" s="337">
        <f t="shared" si="33"/>
        <v>38.048070036093016</v>
      </c>
      <c r="AL96" s="42">
        <f t="shared" si="34"/>
        <v>6.2597823731394282</v>
      </c>
      <c r="BA96" s="8"/>
    </row>
    <row r="97" spans="1:53" ht="15" x14ac:dyDescent="0.15">
      <c r="A97" s="116"/>
      <c r="B97" s="328">
        <f t="shared" si="6"/>
        <v>2969.8411096152763</v>
      </c>
      <c r="C97" s="328">
        <f t="shared" si="7"/>
        <v>2952.6336707997075</v>
      </c>
      <c r="D97" s="328">
        <f t="shared" si="8"/>
        <v>6.9834710746319058</v>
      </c>
      <c r="E97" s="328">
        <f t="shared" si="0"/>
        <v>139.77747262781764</v>
      </c>
      <c r="F97" s="328">
        <f t="shared" si="9"/>
        <v>139.00681192522495</v>
      </c>
      <c r="G97" s="328">
        <f t="shared" si="10"/>
        <v>13597.36964308258</v>
      </c>
      <c r="H97" s="313">
        <f t="shared" si="35"/>
        <v>0.04</v>
      </c>
      <c r="I97" s="328">
        <f t="shared" si="12"/>
        <v>13.765951052455058</v>
      </c>
      <c r="J97" s="328">
        <f t="shared" si="1"/>
        <v>850</v>
      </c>
      <c r="K97" s="335">
        <f t="shared" si="13"/>
        <v>1</v>
      </c>
      <c r="L97" s="323">
        <f t="shared" si="14"/>
        <v>7.0234710746319058</v>
      </c>
      <c r="M97" s="323">
        <f t="shared" si="15"/>
        <v>7.0034710746319053</v>
      </c>
      <c r="N97" s="328">
        <f t="shared" si="16"/>
        <v>0.20035529708633248</v>
      </c>
      <c r="O97" s="328">
        <f t="shared" si="2"/>
        <v>20.560266218196908</v>
      </c>
      <c r="P97" s="332">
        <f t="shared" si="4"/>
        <v>125.46144927952116</v>
      </c>
      <c r="Q97" s="328">
        <f t="shared" si="17"/>
        <v>12704.321185102512</v>
      </c>
      <c r="R97" s="277">
        <f>IF(H97&gt;0, rate1(1,$L$52,$L$51,$L$54,L97,$L$53,$L$50,P97),"")</f>
        <v>2138.230921957846</v>
      </c>
      <c r="S97" s="323">
        <f t="shared" si="18"/>
        <v>0.28898022533968903</v>
      </c>
      <c r="T97" s="323">
        <f t="shared" si="19"/>
        <v>0.28178582963047977</v>
      </c>
      <c r="U97" s="328">
        <f t="shared" si="3"/>
        <v>6.9834710746319058</v>
      </c>
      <c r="V97" s="336">
        <f t="shared" si="20"/>
        <v>6.9834710746319058</v>
      </c>
      <c r="W97" s="328">
        <f t="shared" si="21"/>
        <v>2.9342940677139495E-3</v>
      </c>
      <c r="X97" s="328">
        <f t="shared" si="22"/>
        <v>12514.437062446206</v>
      </c>
      <c r="Y97" s="328">
        <f t="shared" si="5"/>
        <v>124.74590519497632</v>
      </c>
      <c r="Z97" s="108">
        <f>IF(H97&gt;0, rate1(1,$L$52,$L$51,$L$54,U97,$L$53,$L$50,Y97),"")</f>
        <v>2135.9340598187368</v>
      </c>
      <c r="AA97" s="336">
        <f t="shared" si="23"/>
        <v>0.28496711373810579</v>
      </c>
      <c r="AB97" s="336">
        <f t="shared" si="24"/>
        <v>4.1037190373915322E-3</v>
      </c>
      <c r="AC97" s="328">
        <f t="shared" si="25"/>
        <v>0.28178582963047977</v>
      </c>
      <c r="AD97" s="328">
        <f t="shared" si="26"/>
        <v>0.14195177966349143</v>
      </c>
      <c r="AE97" s="328">
        <f t="shared" si="27"/>
        <v>-9.136879105123577E-3</v>
      </c>
      <c r="AF97" s="328">
        <f t="shared" si="28"/>
        <v>2969.759679082732</v>
      </c>
      <c r="AG97" s="328">
        <f t="shared" si="29"/>
        <v>2952.3518849700772</v>
      </c>
      <c r="AH97" s="328">
        <f t="shared" si="30"/>
        <v>7.0240095342524338</v>
      </c>
      <c r="AI97" s="328">
        <f t="shared" si="31"/>
        <v>131.7845639293561</v>
      </c>
      <c r="AJ97" s="328">
        <f t="shared" si="32"/>
        <v>2.1183000203330073</v>
      </c>
      <c r="AK97" s="337">
        <f t="shared" si="33"/>
        <v>39.7614576775931</v>
      </c>
      <c r="AL97" s="42">
        <f t="shared" si="34"/>
        <v>6.3699811828790498</v>
      </c>
      <c r="BA97" s="8"/>
    </row>
    <row r="98" spans="1:53" ht="15" x14ac:dyDescent="0.15">
      <c r="A98" s="116"/>
      <c r="B98" s="328">
        <f t="shared" si="6"/>
        <v>2969.759679082732</v>
      </c>
      <c r="C98" s="328">
        <f t="shared" si="7"/>
        <v>2952.3518849700772</v>
      </c>
      <c r="D98" s="328">
        <f t="shared" si="8"/>
        <v>7.0240095342524338</v>
      </c>
      <c r="E98" s="328">
        <f t="shared" si="0"/>
        <v>141.33596605184448</v>
      </c>
      <c r="F98" s="328">
        <f t="shared" si="9"/>
        <v>140.55671933983106</v>
      </c>
      <c r="G98" s="328">
        <f t="shared" si="10"/>
        <v>13988.430617208842</v>
      </c>
      <c r="H98" s="313">
        <f t="shared" si="35"/>
        <v>0.04</v>
      </c>
      <c r="I98" s="328">
        <f t="shared" si="12"/>
        <v>13.926235290123806</v>
      </c>
      <c r="J98" s="328">
        <f t="shared" si="1"/>
        <v>850</v>
      </c>
      <c r="K98" s="335">
        <f t="shared" si="13"/>
        <v>1</v>
      </c>
      <c r="L98" s="323">
        <f t="shared" si="14"/>
        <v>7.0640095342524338</v>
      </c>
      <c r="M98" s="323">
        <f t="shared" si="15"/>
        <v>7.0440095342524334</v>
      </c>
      <c r="N98" s="328">
        <f t="shared" si="16"/>
        <v>0.20153383617723364</v>
      </c>
      <c r="O98" s="328">
        <f t="shared" si="2"/>
        <v>20.53950211843258</v>
      </c>
      <c r="P98" s="332">
        <f t="shared" si="4"/>
        <v>126.42976528963418</v>
      </c>
      <c r="Q98" s="328">
        <f t="shared" si="17"/>
        <v>13094.824990890063</v>
      </c>
      <c r="R98" s="277">
        <f>IF(H98&gt;0, rate1(1,$L$52,$L$51,$L$54,L98,$L$53,$L$50,P98),"")</f>
        <v>2141.3054849913756</v>
      </c>
      <c r="S98" s="323">
        <f t="shared" si="18"/>
        <v>0.29773586813589592</v>
      </c>
      <c r="T98" s="323">
        <f t="shared" si="19"/>
        <v>0.28697725974168459</v>
      </c>
      <c r="U98" s="328">
        <f t="shared" si="3"/>
        <v>7.0240095342524338</v>
      </c>
      <c r="V98" s="336">
        <f t="shared" si="20"/>
        <v>7.0240095342524338</v>
      </c>
      <c r="W98" s="328">
        <f t="shared" si="21"/>
        <v>2.9684596031032129E-3</v>
      </c>
      <c r="X98" s="328">
        <f t="shared" si="22"/>
        <v>12900.150771724109</v>
      </c>
      <c r="Y98" s="328">
        <f t="shared" si="5"/>
        <v>125.71284246796893</v>
      </c>
      <c r="Z98" s="108">
        <f>IF(H98&gt;0, rate1(1,$L$52,$L$51,$L$54,U98,$L$53,$L$50,Y98),"")</f>
        <v>2139.0328368938817</v>
      </c>
      <c r="AA98" s="336">
        <f t="shared" si="23"/>
        <v>0.29362120901338284</v>
      </c>
      <c r="AB98" s="336">
        <f t="shared" si="24"/>
        <v>4.2023623033147555E-3</v>
      </c>
      <c r="AC98" s="328">
        <f t="shared" si="25"/>
        <v>0.28697725974168459</v>
      </c>
      <c r="AD98" s="328">
        <f t="shared" si="26"/>
        <v>0.13938386628963215</v>
      </c>
      <c r="AE98" s="328">
        <f t="shared" si="27"/>
        <v>-9.0298172361849369E-3</v>
      </c>
      <c r="AF98" s="328">
        <f t="shared" si="28"/>
        <v>2969.6742356591676</v>
      </c>
      <c r="AG98" s="328">
        <f t="shared" si="29"/>
        <v>2952.0649077103353</v>
      </c>
      <c r="AH98" s="328">
        <f t="shared" si="30"/>
        <v>7.0645517769111832</v>
      </c>
      <c r="AI98" s="328">
        <f t="shared" si="31"/>
        <v>134.01976586392595</v>
      </c>
      <c r="AJ98" s="328">
        <f t="shared" si="32"/>
        <v>2.155527733072987</v>
      </c>
      <c r="AK98" s="337">
        <f t="shared" si="33"/>
        <v>41.553381106593001</v>
      </c>
      <c r="AL98" s="42">
        <f t="shared" si="34"/>
        <v>6.4819980622190023</v>
      </c>
      <c r="BA98" s="8"/>
    </row>
    <row r="99" spans="1:53" ht="15" x14ac:dyDescent="0.15">
      <c r="A99" s="116"/>
      <c r="B99" s="328">
        <f t="shared" si="6"/>
        <v>2969.6742356591676</v>
      </c>
      <c r="C99" s="328">
        <f t="shared" si="7"/>
        <v>2952.0649077103353</v>
      </c>
      <c r="D99" s="328">
        <f t="shared" si="8"/>
        <v>7.0645517769111832</v>
      </c>
      <c r="E99" s="328">
        <f t="shared" si="0"/>
        <v>142.91212014195767</v>
      </c>
      <c r="F99" s="328">
        <f t="shared" si="9"/>
        <v>142.12404309690106</v>
      </c>
      <c r="G99" s="328">
        <f t="shared" si="10"/>
        <v>14389.353370139159</v>
      </c>
      <c r="H99" s="313">
        <f t="shared" si="35"/>
        <v>0.04</v>
      </c>
      <c r="I99" s="328">
        <f t="shared" si="12"/>
        <v>14.087462359065832</v>
      </c>
      <c r="J99" s="328">
        <f t="shared" si="1"/>
        <v>850</v>
      </c>
      <c r="K99" s="335">
        <f t="shared" si="13"/>
        <v>1</v>
      </c>
      <c r="L99" s="323">
        <f t="shared" si="14"/>
        <v>7.1045517769111832</v>
      </c>
      <c r="M99" s="323">
        <f t="shared" si="15"/>
        <v>7.0845517769111837</v>
      </c>
      <c r="N99" s="328">
        <f t="shared" si="16"/>
        <v>0.20271268303085321</v>
      </c>
      <c r="O99" s="328">
        <f t="shared" si="2"/>
        <v>20.517722165328053</v>
      </c>
      <c r="P99" s="332">
        <f t="shared" si="4"/>
        <v>127.40003238089795</v>
      </c>
      <c r="Q99" s="328">
        <f t="shared" si="17"/>
        <v>13495.205340418566</v>
      </c>
      <c r="R99" s="277">
        <f>IF(H99&gt;0, rate1(1,$L$52,$L$51,$L$54,L99,$L$53,$L$50,P99),"")</f>
        <v>2144.3480440862145</v>
      </c>
      <c r="S99" s="323">
        <f t="shared" si="18"/>
        <v>0.30672916784261234</v>
      </c>
      <c r="T99" s="323">
        <f t="shared" si="19"/>
        <v>0.29240042077067074</v>
      </c>
      <c r="U99" s="328">
        <f t="shared" si="3"/>
        <v>7.0645517769111832</v>
      </c>
      <c r="V99" s="336">
        <f t="shared" si="20"/>
        <v>7.0645517769111832</v>
      </c>
      <c r="W99" s="328">
        <f t="shared" si="21"/>
        <v>3.0028261085348618E-3</v>
      </c>
      <c r="X99" s="328">
        <f t="shared" si="22"/>
        <v>13295.619182786515</v>
      </c>
      <c r="Y99" s="328">
        <f t="shared" si="5"/>
        <v>126.68173596102011</v>
      </c>
      <c r="Z99" s="108">
        <f>IF(H99&gt;0, rate1(1,$L$52,$L$51,$L$54,U99,$L$53,$L$50,Y99),"")</f>
        <v>2142.0992602557667</v>
      </c>
      <c r="AA99" s="336">
        <f t="shared" si="23"/>
        <v>0.3025100668332002</v>
      </c>
      <c r="AB99" s="336">
        <f t="shared" si="24"/>
        <v>4.3051891729837437E-3</v>
      </c>
      <c r="AC99" s="328">
        <f t="shared" si="25"/>
        <v>0.29240042077067074</v>
      </c>
      <c r="AD99" s="328">
        <f t="shared" si="26"/>
        <v>0.1367987087521052</v>
      </c>
      <c r="AE99" s="328">
        <f t="shared" si="27"/>
        <v>-8.9239113776037673E-3</v>
      </c>
      <c r="AF99" s="328">
        <f t="shared" si="28"/>
        <v>2969.5845479214277</v>
      </c>
      <c r="AG99" s="328">
        <f t="shared" si="29"/>
        <v>2951.7725072895646</v>
      </c>
      <c r="AH99" s="328">
        <f t="shared" si="30"/>
        <v>7.1050977992312019</v>
      </c>
      <c r="AI99" s="328">
        <f t="shared" si="31"/>
        <v>136.35865762419797</v>
      </c>
      <c r="AJ99" s="328">
        <f t="shared" si="32"/>
        <v>2.1934051379685977</v>
      </c>
      <c r="AK99" s="337">
        <f t="shared" si="33"/>
        <v>43.428107302715105</v>
      </c>
      <c r="AL99" s="42">
        <f t="shared" si="34"/>
        <v>6.5959148632033395</v>
      </c>
      <c r="BA99" s="8"/>
    </row>
    <row r="100" spans="1:53" ht="15" x14ac:dyDescent="0.15">
      <c r="A100" s="116"/>
      <c r="B100" s="328">
        <f t="shared" si="6"/>
        <v>2969.5845479214277</v>
      </c>
      <c r="C100" s="328">
        <f t="shared" si="7"/>
        <v>2951.7725072895646</v>
      </c>
      <c r="D100" s="328">
        <f t="shared" si="8"/>
        <v>7.1050977992312019</v>
      </c>
      <c r="E100" s="328">
        <f t="shared" si="0"/>
        <v>144.50646089773056</v>
      </c>
      <c r="F100" s="328">
        <f t="shared" si="9"/>
        <v>143.7092905198441</v>
      </c>
      <c r="G100" s="328">
        <f t="shared" si="10"/>
        <v>14800.390421674254</v>
      </c>
      <c r="H100" s="313">
        <f t="shared" si="35"/>
        <v>0.04</v>
      </c>
      <c r="I100" s="328">
        <f t="shared" si="12"/>
        <v>14.249632505490446</v>
      </c>
      <c r="J100" s="328">
        <f t="shared" si="1"/>
        <v>850</v>
      </c>
      <c r="K100" s="335">
        <f t="shared" si="13"/>
        <v>1</v>
      </c>
      <c r="L100" s="323">
        <f t="shared" si="14"/>
        <v>7.1450977992312019</v>
      </c>
      <c r="M100" s="323">
        <f t="shared" si="15"/>
        <v>7.1250977992312023</v>
      </c>
      <c r="N100" s="328">
        <f t="shared" si="16"/>
        <v>0.20389183760433127</v>
      </c>
      <c r="O100" s="328">
        <f t="shared" si="2"/>
        <v>20.494868897638703</v>
      </c>
      <c r="P100" s="332">
        <f t="shared" si="4"/>
        <v>128.37224390307051</v>
      </c>
      <c r="Q100" s="328">
        <f t="shared" si="17"/>
        <v>13905.717280198054</v>
      </c>
      <c r="R100" s="277">
        <f>IF(H100&gt;0, rate1(1,$L$52,$L$51,$L$54,L100,$L$53,$L$50,P100),"")</f>
        <v>2147.3590577235577</v>
      </c>
      <c r="S100" s="323">
        <f t="shared" si="18"/>
        <v>0.3159683501050054</v>
      </c>
      <c r="T100" s="323">
        <f t="shared" si="19"/>
        <v>0.29807368947859453</v>
      </c>
      <c r="U100" s="328">
        <f t="shared" si="3"/>
        <v>7.1050977992312019</v>
      </c>
      <c r="V100" s="336">
        <f t="shared" si="20"/>
        <v>7.1050977992312019</v>
      </c>
      <c r="W100" s="328">
        <f t="shared" si="21"/>
        <v>3.0373936365677423E-3</v>
      </c>
      <c r="X100" s="328">
        <f t="shared" si="22"/>
        <v>13701.092351945308</v>
      </c>
      <c r="Y100" s="328">
        <f t="shared" si="5"/>
        <v>127.65257897541404</v>
      </c>
      <c r="Z100" s="108">
        <f>IF(H100&gt;0, rate1(1,$L$52,$L$51,$L$54,U100,$L$53,$L$50,Y100),"")</f>
        <v>2145.1337947037123</v>
      </c>
      <c r="AA100" s="336">
        <f t="shared" si="23"/>
        <v>0.31164177141888294</v>
      </c>
      <c r="AB100" s="336">
        <f t="shared" si="24"/>
        <v>4.4125188171696443E-3</v>
      </c>
      <c r="AC100" s="328">
        <f t="shared" si="25"/>
        <v>0.29807368947859453</v>
      </c>
      <c r="AD100" s="328">
        <f t="shared" si="26"/>
        <v>0.13419500416145422</v>
      </c>
      <c r="AE100" s="328">
        <f t="shared" si="27"/>
        <v>-8.8190304890822264E-3</v>
      </c>
      <c r="AF100" s="328">
        <f t="shared" si="28"/>
        <v>2969.4903660695536</v>
      </c>
      <c r="AG100" s="328">
        <f t="shared" si="29"/>
        <v>2951.4744336000858</v>
      </c>
      <c r="AH100" s="328">
        <f t="shared" si="30"/>
        <v>7.1456475978980585</v>
      </c>
      <c r="AI100" s="328">
        <f t="shared" si="31"/>
        <v>138.80943124369065</v>
      </c>
      <c r="AJ100" s="328">
        <f t="shared" si="32"/>
        <v>2.2319633133140675</v>
      </c>
      <c r="AK100" s="337">
        <f t="shared" si="33"/>
        <v>45.390220212347508</v>
      </c>
      <c r="AL100" s="42">
        <f t="shared" si="34"/>
        <v>6.7118197221839075</v>
      </c>
      <c r="BA100" s="8"/>
    </row>
    <row r="101" spans="1:53" ht="15" x14ac:dyDescent="0.15">
      <c r="A101" s="116"/>
      <c r="B101" s="328">
        <f t="shared" si="6"/>
        <v>2969.4903660695536</v>
      </c>
      <c r="C101" s="328">
        <f t="shared" si="7"/>
        <v>2951.4744336000858</v>
      </c>
      <c r="D101" s="328">
        <f t="shared" si="8"/>
        <v>7.1456475978980585</v>
      </c>
      <c r="E101" s="328">
        <f t="shared" si="0"/>
        <v>146.11955567458133</v>
      </c>
      <c r="F101" s="328">
        <f t="shared" si="9"/>
        <v>145.31300828615593</v>
      </c>
      <c r="G101" s="328">
        <f t="shared" si="10"/>
        <v>15221.804831096342</v>
      </c>
      <c r="H101" s="313">
        <f t="shared" si="35"/>
        <v>0.04</v>
      </c>
      <c r="I101" s="328">
        <f t="shared" si="12"/>
        <v>14.412745975574218</v>
      </c>
      <c r="J101" s="328">
        <f t="shared" si="1"/>
        <v>850</v>
      </c>
      <c r="K101" s="335">
        <f t="shared" si="13"/>
        <v>1</v>
      </c>
      <c r="L101" s="323">
        <f t="shared" si="14"/>
        <v>7.1856475978980585</v>
      </c>
      <c r="M101" s="323">
        <f t="shared" si="15"/>
        <v>7.1656475978980581</v>
      </c>
      <c r="N101" s="328">
        <f t="shared" si="16"/>
        <v>0.20507129985657002</v>
      </c>
      <c r="O101" s="328">
        <f t="shared" si="2"/>
        <v>20.470880417384524</v>
      </c>
      <c r="P101" s="332">
        <f t="shared" si="4"/>
        <v>129.34639327008554</v>
      </c>
      <c r="Q101" s="328">
        <f t="shared" si="17"/>
        <v>14326.626706609681</v>
      </c>
      <c r="R101" s="277">
        <f>IF(H101&gt;0, rate1(1,$L$52,$L$51,$L$54,L101,$L$53,$L$50,P101),"")</f>
        <v>2150.3389761609883</v>
      </c>
      <c r="S101" s="323">
        <f t="shared" si="18"/>
        <v>0.32546215590678612</v>
      </c>
      <c r="T101" s="323">
        <f t="shared" si="19"/>
        <v>0.30401748642027465</v>
      </c>
      <c r="U101" s="328">
        <f t="shared" si="3"/>
        <v>7.1456475978980585</v>
      </c>
      <c r="V101" s="336">
        <f t="shared" si="20"/>
        <v>7.1456475978980585</v>
      </c>
      <c r="W101" s="328">
        <f t="shared" si="21"/>
        <v>3.0721622396043813E-3</v>
      </c>
      <c r="X101" s="328">
        <f t="shared" si="22"/>
        <v>14116.830753030605</v>
      </c>
      <c r="Y101" s="328">
        <f t="shared" si="5"/>
        <v>128.62536487733607</v>
      </c>
      <c r="Z101" s="108">
        <f>IF(H101&gt;0, rate1(1,$L$52,$L$51,$L$54,U101,$L$53,$L$50,Y101),"")</f>
        <v>2148.1368966786872</v>
      </c>
      <c r="AA101" s="336">
        <f t="shared" si="23"/>
        <v>0.32102490933090738</v>
      </c>
      <c r="AB101" s="336">
        <f t="shared" si="24"/>
        <v>4.5247053711159483E-3</v>
      </c>
      <c r="AC101" s="328">
        <f t="shared" si="25"/>
        <v>0.30401748642027465</v>
      </c>
      <c r="AD101" s="328">
        <f t="shared" si="26"/>
        <v>0.13157137923541637</v>
      </c>
      <c r="AE101" s="328">
        <f t="shared" si="27"/>
        <v>-8.7150419440079237E-3</v>
      </c>
      <c r="AF101" s="328">
        <f t="shared" si="28"/>
        <v>2969.3914198829898</v>
      </c>
      <c r="AG101" s="328">
        <f t="shared" si="29"/>
        <v>2951.1704161136654</v>
      </c>
      <c r="AH101" s="328">
        <f t="shared" si="30"/>
        <v>7.186201169657747</v>
      </c>
      <c r="AI101" s="328">
        <f t="shared" si="31"/>
        <v>141.38119142640417</v>
      </c>
      <c r="AJ101" s="328">
        <f t="shared" si="32"/>
        <v>2.2712358664880687</v>
      </c>
      <c r="AK101" s="337">
        <f t="shared" si="33"/>
        <v>47.444653988964674</v>
      </c>
      <c r="AL101" s="42">
        <f t="shared" si="34"/>
        <v>6.829807738741045</v>
      </c>
      <c r="BA101" s="8"/>
    </row>
    <row r="102" spans="1:53" ht="15" x14ac:dyDescent="0.15">
      <c r="A102" s="116"/>
      <c r="B102" s="328">
        <f t="shared" si="6"/>
        <v>2969.3914198829898</v>
      </c>
      <c r="C102" s="328">
        <f t="shared" si="7"/>
        <v>2951.1704161136654</v>
      </c>
      <c r="D102" s="328">
        <f t="shared" si="8"/>
        <v>7.186201169657747</v>
      </c>
      <c r="E102" s="328">
        <f t="shared" si="0"/>
        <v>147.75201775699043</v>
      </c>
      <c r="F102" s="328">
        <f t="shared" si="9"/>
        <v>146.93578671578587</v>
      </c>
      <c r="G102" s="328">
        <f t="shared" si="10"/>
        <v>15653.871128464794</v>
      </c>
      <c r="H102" s="313">
        <f t="shared" si="35"/>
        <v>0.04</v>
      </c>
      <c r="I102" s="328">
        <f t="shared" si="12"/>
        <v>14.576803015459518</v>
      </c>
      <c r="J102" s="328">
        <f t="shared" si="1"/>
        <v>850</v>
      </c>
      <c r="K102" s="335">
        <f t="shared" si="13"/>
        <v>1</v>
      </c>
      <c r="L102" s="323">
        <f t="shared" si="14"/>
        <v>7.2262011696577471</v>
      </c>
      <c r="M102" s="323">
        <f t="shared" si="15"/>
        <v>7.2062011696577475</v>
      </c>
      <c r="N102" s="328">
        <f t="shared" si="16"/>
        <v>0.20625106974819118</v>
      </c>
      <c r="O102" s="328">
        <f t="shared" si="2"/>
        <v>20.445689911403278</v>
      </c>
      <c r="P102" s="332">
        <f t="shared" si="4"/>
        <v>130.32247395906992</v>
      </c>
      <c r="Q102" s="328">
        <f t="shared" si="17"/>
        <v>14758.211342930459</v>
      </c>
      <c r="R102" s="277">
        <f>IF(H102&gt;0, rate1(1,$L$52,$L$51,$L$54,L102,$L$53,$L$50,P102),"")</f>
        <v>2153.28824160662</v>
      </c>
      <c r="S102" s="323">
        <f t="shared" si="18"/>
        <v>0.33521989571652883</v>
      </c>
      <c r="T102" s="323">
        <f t="shared" si="19"/>
        <v>0.31025457654226513</v>
      </c>
      <c r="U102" s="328">
        <f t="shared" si="3"/>
        <v>7.186201169657747</v>
      </c>
      <c r="V102" s="336">
        <f t="shared" si="20"/>
        <v>7.186201169657747</v>
      </c>
      <c r="W102" s="328">
        <f t="shared" si="21"/>
        <v>3.107131970139676E-3</v>
      </c>
      <c r="X102" s="328">
        <f t="shared" si="22"/>
        <v>14543.106196533754</v>
      </c>
      <c r="Y102" s="328">
        <f t="shared" si="5"/>
        <v>129.60008709687509</v>
      </c>
      <c r="Z102" s="108">
        <f>IF(H102&gt;0, rate1(1,$L$52,$L$51,$L$54,U102,$L$53,$L$50,Y102),"")</f>
        <v>2151.1090144406999</v>
      </c>
      <c r="AA102" s="336">
        <f t="shared" si="23"/>
        <v>0.33066862189173962</v>
      </c>
      <c r="AB102" s="336">
        <f t="shared" si="24"/>
        <v>4.6421429978696083E-3</v>
      </c>
      <c r="AC102" s="328">
        <f t="shared" si="25"/>
        <v>0.31025457654226513</v>
      </c>
      <c r="AD102" s="328">
        <f t="shared" si="26"/>
        <v>0.1289263818306671</v>
      </c>
      <c r="AE102" s="328">
        <f t="shared" si="27"/>
        <v>-8.6118108383209085E-3</v>
      </c>
      <c r="AF102" s="328">
        <f t="shared" si="28"/>
        <v>2969.2874163761958</v>
      </c>
      <c r="AG102" s="328">
        <f t="shared" si="29"/>
        <v>2950.8601615371231</v>
      </c>
      <c r="AH102" s="328">
        <f t="shared" si="30"/>
        <v>7.2267585113159027</v>
      </c>
      <c r="AI102" s="328">
        <f t="shared" si="31"/>
        <v>144.08408988049678</v>
      </c>
      <c r="AJ102" s="328">
        <f t="shared" si="32"/>
        <v>2.3112592247882069</v>
      </c>
      <c r="AK102" s="337">
        <f t="shared" si="33"/>
        <v>49.596730891645272</v>
      </c>
      <c r="AL102" s="42">
        <f t="shared" si="34"/>
        <v>6.949981751453489</v>
      </c>
      <c r="BA102" s="8"/>
    </row>
    <row r="103" spans="1:53" ht="15" x14ac:dyDescent="0.15">
      <c r="A103" s="116"/>
      <c r="B103" s="328">
        <f t="shared" si="6"/>
        <v>2969.2874163761958</v>
      </c>
      <c r="C103" s="328">
        <f t="shared" si="7"/>
        <v>2950.8601615371231</v>
      </c>
      <c r="D103" s="328">
        <f t="shared" si="8"/>
        <v>7.2267585113159027</v>
      </c>
      <c r="E103" s="328">
        <f t="shared" si="0"/>
        <v>149.40451160321518</v>
      </c>
      <c r="F103" s="328">
        <f t="shared" si="9"/>
        <v>148.57826468010279</v>
      </c>
      <c r="G103" s="328">
        <f t="shared" si="10"/>
        <v>16096.876372771734</v>
      </c>
      <c r="H103" s="313">
        <f t="shared" si="35"/>
        <v>0.04</v>
      </c>
      <c r="I103" s="328">
        <f t="shared" si="12"/>
        <v>14.741803871258163</v>
      </c>
      <c r="J103" s="328">
        <f t="shared" si="1"/>
        <v>850</v>
      </c>
      <c r="K103" s="335">
        <f t="shared" si="13"/>
        <v>1</v>
      </c>
      <c r="L103" s="323">
        <f t="shared" si="14"/>
        <v>7.2667585113159028</v>
      </c>
      <c r="M103" s="323">
        <f t="shared" si="15"/>
        <v>7.2467585113159032</v>
      </c>
      <c r="N103" s="328">
        <f t="shared" si="16"/>
        <v>0.20743114724148626</v>
      </c>
      <c r="O103" s="328">
        <f t="shared" si="2"/>
        <v>20.419225104703678</v>
      </c>
      <c r="P103" s="332">
        <f t="shared" si="4"/>
        <v>131.30047950941108</v>
      </c>
      <c r="Q103" s="328">
        <f t="shared" si="17"/>
        <v>15200.761851541076</v>
      </c>
      <c r="R103" s="277">
        <f>IF(H103&gt;0, rate1(1,$L$52,$L$51,$L$54,L103,$L$53,$L$50,P103),"")</f>
        <v>2156.2072883891683</v>
      </c>
      <c r="S103" s="323">
        <f t="shared" si="18"/>
        <v>0.34525151137869881</v>
      </c>
      <c r="T103" s="323">
        <f t="shared" si="19"/>
        <v>0.31681042544790355</v>
      </c>
      <c r="U103" s="328">
        <f t="shared" si="3"/>
        <v>7.2267585113159027</v>
      </c>
      <c r="V103" s="336">
        <f t="shared" si="20"/>
        <v>7.2267585113159027</v>
      </c>
      <c r="W103" s="328">
        <f t="shared" si="21"/>
        <v>3.1423028806401021E-3</v>
      </c>
      <c r="X103" s="328">
        <f t="shared" si="22"/>
        <v>14980.202873908205</v>
      </c>
      <c r="Y103" s="328">
        <f t="shared" si="5"/>
        <v>130.57673912707713</v>
      </c>
      <c r="Z103" s="108">
        <f>IF(H103&gt;0, rate1(1,$L$52,$L$51,$L$54,U103,$L$53,$L$50,Y103),"")</f>
        <v>2154.0505882420348</v>
      </c>
      <c r="AA103" s="336">
        <f t="shared" si="23"/>
        <v>0.34058266505911211</v>
      </c>
      <c r="AB103" s="336">
        <f t="shared" si="24"/>
        <v>4.7652718758474672E-3</v>
      </c>
      <c r="AC103" s="328">
        <f t="shared" si="25"/>
        <v>0.31681042544790355</v>
      </c>
      <c r="AD103" s="328">
        <f t="shared" si="26"/>
        <v>0.12625847127173415</v>
      </c>
      <c r="AE103" s="328">
        <f t="shared" si="27"/>
        <v>-8.5091993667820078E-3</v>
      </c>
      <c r="AF103" s="328">
        <f t="shared" si="28"/>
        <v>2969.1780370979895</v>
      </c>
      <c r="AG103" s="328">
        <f t="shared" si="29"/>
        <v>2950.5433511116753</v>
      </c>
      <c r="AH103" s="328">
        <f t="shared" si="30"/>
        <v>7.2673196197361438</v>
      </c>
      <c r="AI103" s="328">
        <f t="shared" si="31"/>
        <v>146.9294845416195</v>
      </c>
      <c r="AJ103" s="328">
        <f t="shared" si="32"/>
        <v>2.3520729704942123</v>
      </c>
      <c r="AK103" s="337">
        <f t="shared" si="33"/>
        <v>51.852204666296707</v>
      </c>
      <c r="AL103" s="42">
        <f t="shared" si="34"/>
        <v>7.072453227851911</v>
      </c>
      <c r="BA103" s="8"/>
    </row>
    <row r="104" spans="1:53" ht="15" x14ac:dyDescent="0.15">
      <c r="A104" s="116"/>
      <c r="B104" s="328">
        <f t="shared" si="6"/>
        <v>2969.1780370979895</v>
      </c>
      <c r="C104" s="328">
        <f t="shared" si="7"/>
        <v>2950.5433511116753</v>
      </c>
      <c r="D104" s="328">
        <f t="shared" si="8"/>
        <v>7.2673196197361438</v>
      </c>
      <c r="E104" s="328">
        <f t="shared" si="0"/>
        <v>151.07775888560548</v>
      </c>
      <c r="F104" s="328">
        <f t="shared" si="9"/>
        <v>150.24113524441032</v>
      </c>
      <c r="G104" s="328">
        <f t="shared" si="10"/>
        <v>16551.121359315246</v>
      </c>
      <c r="H104" s="313">
        <f t="shared" si="35"/>
        <v>0.04</v>
      </c>
      <c r="I104" s="328">
        <f t="shared" si="12"/>
        <v>14.907748789051404</v>
      </c>
      <c r="J104" s="328">
        <f t="shared" si="1"/>
        <v>850</v>
      </c>
      <c r="K104" s="335">
        <f t="shared" si="13"/>
        <v>1</v>
      </c>
      <c r="L104" s="323">
        <f t="shared" si="14"/>
        <v>7.3073196197361439</v>
      </c>
      <c r="M104" s="323">
        <f t="shared" si="15"/>
        <v>7.2873196197361434</v>
      </c>
      <c r="N104" s="328">
        <f t="shared" si="16"/>
        <v>0.20861153230033835</v>
      </c>
      <c r="O104" s="328">
        <f t="shared" si="2"/>
        <v>20.391407633419838</v>
      </c>
      <c r="P104" s="332">
        <f t="shared" si="4"/>
        <v>132.28040352182197</v>
      </c>
      <c r="Q104" s="328">
        <f t="shared" si="17"/>
        <v>15654.5831055159</v>
      </c>
      <c r="R104" s="277">
        <f>IF(H104&gt;0, rate1(1,$L$52,$L$51,$L$54,L104,$L$53,$L$50,P104),"")</f>
        <v>2159.0965431238824</v>
      </c>
      <c r="S104" s="323">
        <f t="shared" si="18"/>
        <v>0.35556764714915862</v>
      </c>
      <c r="T104" s="323">
        <f t="shared" si="19"/>
        <v>0.32371362390091402</v>
      </c>
      <c r="U104" s="328">
        <f t="shared" si="3"/>
        <v>7.2673196197361438</v>
      </c>
      <c r="V104" s="336">
        <f t="shared" si="20"/>
        <v>7.2673196197361438</v>
      </c>
      <c r="W104" s="328">
        <f t="shared" si="21"/>
        <v>3.1776750235437135E-3</v>
      </c>
      <c r="X104" s="328">
        <f t="shared" si="22"/>
        <v>15428.418549082884</v>
      </c>
      <c r="Y104" s="328">
        <f t="shared" si="5"/>
        <v>131.55531452299556</v>
      </c>
      <c r="Z104" s="108">
        <f>IF(H104&gt;0, rate1(1,$L$52,$L$51,$L$54,U104,$L$53,$L$50,Y104),"")</f>
        <v>2156.9620504962654</v>
      </c>
      <c r="AA104" s="336">
        <f t="shared" si="23"/>
        <v>0.35077747808734533</v>
      </c>
      <c r="AB104" s="336">
        <f t="shared" si="24"/>
        <v>4.8945853174995569E-3</v>
      </c>
      <c r="AC104" s="328">
        <f t="shared" si="25"/>
        <v>0.32371362390091402</v>
      </c>
      <c r="AD104" s="328">
        <f t="shared" si="26"/>
        <v>0.12356600725659807</v>
      </c>
      <c r="AE104" s="328">
        <f t="shared" si="27"/>
        <v>-8.4070661136715959E-3</v>
      </c>
      <c r="AF104" s="328">
        <f t="shared" si="28"/>
        <v>2969.0629350063891</v>
      </c>
      <c r="AG104" s="328">
        <f t="shared" si="29"/>
        <v>2950.2196374877744</v>
      </c>
      <c r="AH104" s="328">
        <f t="shared" si="30"/>
        <v>7.3078844918389319</v>
      </c>
      <c r="AI104" s="328">
        <f t="shared" si="31"/>
        <v>149.93012930887747</v>
      </c>
      <c r="AJ104" s="328">
        <f t="shared" si="32"/>
        <v>2.393720228635567</v>
      </c>
      <c r="AK104" s="337">
        <f t="shared" si="33"/>
        <v>54.217310414478234</v>
      </c>
      <c r="AL104" s="42">
        <f t="shared" si="34"/>
        <v>7.197343289712288</v>
      </c>
      <c r="BA104" s="8"/>
    </row>
    <row r="105" spans="1:53" ht="15" x14ac:dyDescent="0.15">
      <c r="A105" s="116"/>
      <c r="B105" s="328">
        <f t="shared" si="6"/>
        <v>2969.0629350063891</v>
      </c>
      <c r="C105" s="328">
        <f t="shared" si="7"/>
        <v>2950.2196374877744</v>
      </c>
      <c r="D105" s="328">
        <f t="shared" si="8"/>
        <v>7.3078844918389319</v>
      </c>
      <c r="E105" s="328">
        <f t="shared" si="0"/>
        <v>152.77254547870675</v>
      </c>
      <c r="F105" s="328">
        <f t="shared" si="9"/>
        <v>151.92515218215613</v>
      </c>
      <c r="G105" s="328">
        <f t="shared" si="10"/>
        <v>17016.922003545224</v>
      </c>
      <c r="H105" s="313">
        <f t="shared" si="35"/>
        <v>0.04</v>
      </c>
      <c r="I105" s="328">
        <f t="shared" si="12"/>
        <v>15.074638014891754</v>
      </c>
      <c r="J105" s="328">
        <f t="shared" si="1"/>
        <v>850</v>
      </c>
      <c r="K105" s="335">
        <f t="shared" si="13"/>
        <v>1</v>
      </c>
      <c r="L105" s="323">
        <f t="shared" si="14"/>
        <v>7.3478844918389319</v>
      </c>
      <c r="M105" s="323">
        <f t="shared" si="15"/>
        <v>7.3278844918389314</v>
      </c>
      <c r="N105" s="328">
        <f t="shared" si="16"/>
        <v>0.20979222489030036</v>
      </c>
      <c r="O105" s="328">
        <f t="shared" si="2"/>
        <v>20.362152322475612</v>
      </c>
      <c r="P105" s="332">
        <f t="shared" si="4"/>
        <v>133.26223965743679</v>
      </c>
      <c r="Q105" s="328">
        <f t="shared" si="17"/>
        <v>16119.995649172564</v>
      </c>
      <c r="R105" s="277">
        <f>IF(H105&gt;0, rate1(1,$L$52,$L$51,$L$54,L105,$L$53,$L$50,P105),"")</f>
        <v>2161.9564248745678</v>
      </c>
      <c r="S105" s="323">
        <f t="shared" si="18"/>
        <v>0.36617973158546796</v>
      </c>
      <c r="T105" s="323">
        <f t="shared" si="19"/>
        <v>0.33099639652591822</v>
      </c>
      <c r="U105" s="328">
        <f t="shared" si="3"/>
        <v>7.3078844918389319</v>
      </c>
      <c r="V105" s="336">
        <f t="shared" si="20"/>
        <v>7.3078844918389319</v>
      </c>
      <c r="W105" s="328">
        <f t="shared" si="21"/>
        <v>3.2132484512956694E-3</v>
      </c>
      <c r="X105" s="328">
        <f t="shared" si="22"/>
        <v>15888.065924072253</v>
      </c>
      <c r="Y105" s="328">
        <f t="shared" si="5"/>
        <v>132.53580690077345</v>
      </c>
      <c r="Z105" s="108">
        <f>IF(H105&gt;0, rate1(1,$L$52,$L$51,$L$54,U105,$L$53,$L$50,Y105),"")</f>
        <v>2159.8438259432764</v>
      </c>
      <c r="AA105" s="336">
        <f t="shared" si="23"/>
        <v>0.36126426260911154</v>
      </c>
      <c r="AB105" s="336">
        <f t="shared" si="24"/>
        <v>5.0306382799577901E-3</v>
      </c>
      <c r="AC105" s="328">
        <f t="shared" si="25"/>
        <v>0.33099639652591822</v>
      </c>
      <c r="AD105" s="328">
        <f t="shared" si="26"/>
        <v>0.12084723706914391</v>
      </c>
      <c r="AE105" s="328">
        <f t="shared" si="27"/>
        <v>-8.3052652399658745E-3</v>
      </c>
      <c r="AF105" s="328">
        <f t="shared" si="28"/>
        <v>2968.9417308347533</v>
      </c>
      <c r="AG105" s="328">
        <f t="shared" si="29"/>
        <v>2949.8886410912487</v>
      </c>
      <c r="AH105" s="328">
        <f t="shared" si="30"/>
        <v>7.3484531246001845</v>
      </c>
      <c r="AI105" s="328">
        <f t="shared" si="31"/>
        <v>153.10040143159773</v>
      </c>
      <c r="AJ105" s="328">
        <f t="shared" si="32"/>
        <v>2.4362481179221218</v>
      </c>
      <c r="AK105" s="337">
        <f t="shared" si="33"/>
        <v>56.698822180087291</v>
      </c>
      <c r="AL105" s="42">
        <f t="shared" si="34"/>
        <v>7.3247838996248342</v>
      </c>
      <c r="BA105" s="8"/>
    </row>
    <row r="106" spans="1:53" ht="15" x14ac:dyDescent="0.15">
      <c r="A106" s="116"/>
      <c r="B106" s="328">
        <f t="shared" si="6"/>
        <v>2968.9417308347533</v>
      </c>
      <c r="C106" s="328">
        <f t="shared" si="7"/>
        <v>2949.8886410912487</v>
      </c>
      <c r="D106" s="328">
        <f t="shared" si="8"/>
        <v>7.3484531246001845</v>
      </c>
      <c r="E106" s="328">
        <f t="shared" si="0"/>
        <v>154.48972958283747</v>
      </c>
      <c r="F106" s="328">
        <f t="shared" si="9"/>
        <v>153.63113753077209</v>
      </c>
      <c r="G106" s="328">
        <f t="shared" si="10"/>
        <v>17494.610934761731</v>
      </c>
      <c r="H106" s="313">
        <f t="shared" si="35"/>
        <v>0.04</v>
      </c>
      <c r="I106" s="328">
        <f t="shared" si="12"/>
        <v>15.242471794803715</v>
      </c>
      <c r="J106" s="328">
        <f t="shared" si="1"/>
        <v>850</v>
      </c>
      <c r="K106" s="335">
        <f t="shared" si="13"/>
        <v>1</v>
      </c>
      <c r="L106" s="323">
        <f t="shared" si="14"/>
        <v>7.3884531246001846</v>
      </c>
      <c r="M106" s="323">
        <f t="shared" si="15"/>
        <v>7.368453124600185</v>
      </c>
      <c r="N106" s="328">
        <f t="shared" si="16"/>
        <v>0.21097322497843862</v>
      </c>
      <c r="O106" s="328">
        <f t="shared" si="2"/>
        <v>20.331366349708887</v>
      </c>
      <c r="P106" s="332">
        <f t="shared" si="4"/>
        <v>134.24598163691772</v>
      </c>
      <c r="Q106" s="328">
        <f t="shared" si="17"/>
        <v>16597.337383906899</v>
      </c>
      <c r="R106" s="277">
        <f>IF(H106&gt;0, rate1(1,$L$52,$L$51,$L$54,L106,$L$53,$L$50,P106),"")</f>
        <v>2164.7873453117227</v>
      </c>
      <c r="S106" s="323">
        <f t="shared" si="18"/>
        <v>0.37710007239312732</v>
      </c>
      <c r="T106" s="323">
        <f t="shared" si="19"/>
        <v>0.33869521511903106</v>
      </c>
      <c r="U106" s="328">
        <f t="shared" si="3"/>
        <v>7.3484531246001845</v>
      </c>
      <c r="V106" s="336">
        <f t="shared" si="20"/>
        <v>7.3484531246001845</v>
      </c>
      <c r="W106" s="328">
        <f t="shared" si="21"/>
        <v>3.2490232163553401E-3</v>
      </c>
      <c r="X106" s="328">
        <f t="shared" si="22"/>
        <v>16359.474211608966</v>
      </c>
      <c r="Y106" s="328">
        <f t="shared" si="5"/>
        <v>133.51820993673678</v>
      </c>
      <c r="Z106" s="108">
        <f>IF(H106&gt;0, rate1(1,$L$52,$L$51,$L$54,U106,$L$53,$L$50,Y106),"")</f>
        <v>2162.6963318103221</v>
      </c>
      <c r="AA106" s="336">
        <f t="shared" si="23"/>
        <v>0.37205507414057593</v>
      </c>
      <c r="AB106" s="336">
        <f t="shared" si="24"/>
        <v>5.1740576005270371E-3</v>
      </c>
      <c r="AC106" s="328">
        <f t="shared" si="25"/>
        <v>0.33869521511903106</v>
      </c>
      <c r="AD106" s="328">
        <f t="shared" si="26"/>
        <v>0.11810028076700876</v>
      </c>
      <c r="AE106" s="328">
        <f t="shared" si="27"/>
        <v>-8.2036455418273927E-3</v>
      </c>
      <c r="AF106" s="328">
        <f t="shared" si="28"/>
        <v>2968.8140088446125</v>
      </c>
      <c r="AG106" s="328">
        <f t="shared" si="29"/>
        <v>2949.5499458761296</v>
      </c>
      <c r="AH106" s="328">
        <f t="shared" si="30"/>
        <v>7.3890255150503865</v>
      </c>
      <c r="AI106" s="328">
        <f t="shared" si="31"/>
        <v>156.4565756782267</v>
      </c>
      <c r="AJ106" s="328">
        <f t="shared" si="32"/>
        <v>2.4797082778327404</v>
      </c>
      <c r="AK106" s="337">
        <f t="shared" si="33"/>
        <v>59.304119769960252</v>
      </c>
      <c r="AL106" s="42">
        <f t="shared" si="34"/>
        <v>7.4549192408416927</v>
      </c>
      <c r="BA106" s="8"/>
    </row>
    <row r="107" spans="1:53" ht="15" x14ac:dyDescent="0.15">
      <c r="A107" s="116"/>
      <c r="B107" s="328">
        <f t="shared" si="6"/>
        <v>2968.8140088446125</v>
      </c>
      <c r="C107" s="328">
        <f t="shared" si="7"/>
        <v>2949.5499458761296</v>
      </c>
      <c r="D107" s="328">
        <f t="shared" si="8"/>
        <v>7.3890255150503865</v>
      </c>
      <c r="E107" s="328">
        <f t="shared" si="0"/>
        <v>156.23025121631662</v>
      </c>
      <c r="F107" s="328">
        <f t="shared" si="9"/>
        <v>155.35999039957704</v>
      </c>
      <c r="G107" s="328">
        <f t="shared" si="10"/>
        <v>17984.539340853091</v>
      </c>
      <c r="H107" s="313">
        <f t="shared" si="35"/>
        <v>0.04</v>
      </c>
      <c r="I107" s="328">
        <f t="shared" si="12"/>
        <v>15.411250374786324</v>
      </c>
      <c r="J107" s="328">
        <f t="shared" si="1"/>
        <v>850</v>
      </c>
      <c r="K107" s="335">
        <f t="shared" si="13"/>
        <v>1</v>
      </c>
      <c r="L107" s="323">
        <f t="shared" si="14"/>
        <v>7.4290255150503866</v>
      </c>
      <c r="M107" s="323">
        <f t="shared" si="15"/>
        <v>7.4090255150503861</v>
      </c>
      <c r="N107" s="328">
        <f t="shared" si="16"/>
        <v>0.21215453253335426</v>
      </c>
      <c r="O107" s="328">
        <f t="shared" si="2"/>
        <v>20.29894827393537</v>
      </c>
      <c r="P107" s="332">
        <f t="shared" si="4"/>
        <v>135.23162323959053</v>
      </c>
      <c r="Q107" s="328">
        <f t="shared" si="17"/>
        <v>17086.965524278075</v>
      </c>
      <c r="R107" s="277">
        <f>IF(H107&gt;0, rate1(1,$L$52,$L$51,$L$54,L107,$L$53,$L$50,P107),"")</f>
        <v>2167.5897088669599</v>
      </c>
      <c r="S107" s="323">
        <f t="shared" si="18"/>
        <v>0.38834196682750549</v>
      </c>
      <c r="T107" s="323">
        <f t="shared" si="19"/>
        <v>0.34685154290048253</v>
      </c>
      <c r="U107" s="328">
        <f t="shared" si="3"/>
        <v>7.3890255150503865</v>
      </c>
      <c r="V107" s="336">
        <f t="shared" si="20"/>
        <v>7.3890255150503865</v>
      </c>
      <c r="W107" s="328">
        <f t="shared" si="21"/>
        <v>3.2849993711678849E-3</v>
      </c>
      <c r="X107" s="328">
        <f t="shared" si="22"/>
        <v>16842.990955424833</v>
      </c>
      <c r="Y107" s="328">
        <f t="shared" si="5"/>
        <v>134.50251736651725</v>
      </c>
      <c r="Z107" s="108">
        <f>IF(H107&gt;0, rate1(1,$L$52,$L$51,$L$54,U107,$L$53,$L$50,Y107),"")</f>
        <v>2165.5199779692957</v>
      </c>
      <c r="AA107" s="336">
        <f t="shared" si="23"/>
        <v>0.38316292848458616</v>
      </c>
      <c r="AB107" s="336">
        <f t="shared" si="24"/>
        <v>5.325554385208181E-3</v>
      </c>
      <c r="AC107" s="328">
        <f t="shared" si="25"/>
        <v>0.34685154290048253</v>
      </c>
      <c r="AD107" s="328">
        <f t="shared" si="26"/>
        <v>0.11532311393372312</v>
      </c>
      <c r="AE107" s="328">
        <f t="shared" si="27"/>
        <v>-8.102049351990652E-3</v>
      </c>
      <c r="AF107" s="328">
        <f t="shared" si="28"/>
        <v>2968.6793118342453</v>
      </c>
      <c r="AG107" s="328">
        <f t="shared" si="29"/>
        <v>2949.2030943332293</v>
      </c>
      <c r="AH107" s="328">
        <f t="shared" si="30"/>
        <v>7.4296016602730184</v>
      </c>
      <c r="AI107" s="328">
        <f t="shared" si="31"/>
        <v>160.01715706695637</v>
      </c>
      <c r="AJ107" s="328">
        <f t="shared" si="32"/>
        <v>2.5241574881291173</v>
      </c>
      <c r="AK107" s="337">
        <f t="shared" si="33"/>
        <v>62.041266689635933</v>
      </c>
      <c r="AL107" s="42">
        <f t="shared" si="34"/>
        <v>7.5879073301681856</v>
      </c>
      <c r="BA107" s="8"/>
    </row>
    <row r="108" spans="1:53" ht="15" x14ac:dyDescent="0.15">
      <c r="A108" s="116"/>
      <c r="B108" s="328">
        <f t="shared" si="6"/>
        <v>2968.6793118342453</v>
      </c>
      <c r="C108" s="328">
        <f t="shared" si="7"/>
        <v>2949.2030943332293</v>
      </c>
      <c r="D108" s="328">
        <f t="shared" si="8"/>
        <v>7.4296016602730184</v>
      </c>
      <c r="E108" s="328">
        <f t="shared" si="0"/>
        <v>157.99514336808852</v>
      </c>
      <c r="F108" s="328">
        <f t="shared" si="9"/>
        <v>157.11269729220257</v>
      </c>
      <c r="G108" s="328">
        <f t="shared" si="10"/>
        <v>18487.079115233526</v>
      </c>
      <c r="H108" s="313">
        <f t="shared" si="35"/>
        <v>0.04</v>
      </c>
      <c r="I108" s="328">
        <f t="shared" si="12"/>
        <v>15.580974000812786</v>
      </c>
      <c r="J108" s="328">
        <f t="shared" si="1"/>
        <v>850</v>
      </c>
      <c r="K108" s="335">
        <f t="shared" si="13"/>
        <v>1</v>
      </c>
      <c r="L108" s="323">
        <f t="shared" si="14"/>
        <v>7.4696016602730184</v>
      </c>
      <c r="M108" s="323">
        <f t="shared" si="15"/>
        <v>7.449601660273018</v>
      </c>
      <c r="N108" s="328">
        <f t="shared" si="16"/>
        <v>0.2133361475251192</v>
      </c>
      <c r="O108" s="328">
        <f t="shared" si="2"/>
        <v>20.264786898972378</v>
      </c>
      <c r="P108" s="332">
        <f t="shared" si="4"/>
        <v>136.21915830258146</v>
      </c>
      <c r="Q108" s="328">
        <f t="shared" si="17"/>
        <v>17589.258880378518</v>
      </c>
      <c r="R108" s="277">
        <f>IF(H108&gt;0, rate1(1,$L$52,$L$51,$L$54,L108,$L$53,$L$50,P108),"")</f>
        <v>2170.3639128837171</v>
      </c>
      <c r="S108" s="323">
        <f t="shared" si="18"/>
        <v>0.39991983089045058</v>
      </c>
      <c r="T108" s="323">
        <f t="shared" si="19"/>
        <v>0.3555127439750021</v>
      </c>
      <c r="U108" s="328">
        <f t="shared" si="3"/>
        <v>7.4296016602730184</v>
      </c>
      <c r="V108" s="336">
        <f t="shared" si="20"/>
        <v>7.4296016602730184</v>
      </c>
      <c r="W108" s="328">
        <f t="shared" si="21"/>
        <v>3.3211769681074088E-3</v>
      </c>
      <c r="X108" s="328">
        <f t="shared" si="22"/>
        <v>17338.984148641372</v>
      </c>
      <c r="Y108" s="328">
        <f t="shared" si="5"/>
        <v>135.48872298417615</v>
      </c>
      <c r="Z108" s="108">
        <f>IF(H108&gt;0, rate1(1,$L$52,$L$51,$L$54,U108,$L$53,$L$50,Y108),"")</f>
        <v>2168.3151670902107</v>
      </c>
      <c r="AA108" s="336">
        <f t="shared" si="23"/>
        <v>0.39460192611056788</v>
      </c>
      <c r="AB108" s="336">
        <f t="shared" si="24"/>
        <v>5.4859391057692358E-3</v>
      </c>
      <c r="AC108" s="328">
        <f t="shared" si="25"/>
        <v>0.3555127439750021</v>
      </c>
      <c r="AD108" s="328">
        <f t="shared" si="26"/>
        <v>0.11251354748287899</v>
      </c>
      <c r="AE108" s="328">
        <f t="shared" si="27"/>
        <v>-8.0003112440203156E-3</v>
      </c>
      <c r="AF108" s="328">
        <f t="shared" si="28"/>
        <v>2968.5371352377952</v>
      </c>
      <c r="AG108" s="328">
        <f t="shared" si="29"/>
        <v>2948.8475815892543</v>
      </c>
      <c r="AH108" s="328">
        <f t="shared" si="30"/>
        <v>7.4701815574036656</v>
      </c>
      <c r="AI108" s="328">
        <f t="shared" si="31"/>
        <v>163.80328748769131</v>
      </c>
      <c r="AJ108" s="328">
        <f t="shared" si="32"/>
        <v>2.5696584013201429</v>
      </c>
      <c r="AK108" s="337">
        <f t="shared" si="33"/>
        <v>64.919101546118071</v>
      </c>
      <c r="AL108" s="42">
        <f t="shared" si="34"/>
        <v>7.7239219136750989</v>
      </c>
      <c r="BA108" s="8"/>
    </row>
    <row r="109" spans="1:53" ht="15" x14ac:dyDescent="0.15">
      <c r="A109" s="116"/>
      <c r="B109" s="328">
        <f t="shared" si="6"/>
        <v>2968.5371352377952</v>
      </c>
      <c r="C109" s="328">
        <f t="shared" si="7"/>
        <v>2948.8475815892543</v>
      </c>
      <c r="D109" s="328">
        <f t="shared" si="8"/>
        <v>7.4701815574036656</v>
      </c>
      <c r="E109" s="328">
        <f t="shared" si="0"/>
        <v>159.7855451788335</v>
      </c>
      <c r="F109" s="328">
        <f t="shared" si="9"/>
        <v>158.89034427346101</v>
      </c>
      <c r="G109" s="328">
        <f t="shared" si="10"/>
        <v>19002.625370060789</v>
      </c>
      <c r="H109" s="313">
        <f t="shared" si="35"/>
        <v>0.04</v>
      </c>
      <c r="I109" s="328">
        <f t="shared" si="12"/>
        <v>15.751642918832658</v>
      </c>
      <c r="J109" s="328">
        <f t="shared" si="1"/>
        <v>850</v>
      </c>
      <c r="K109" s="335">
        <f t="shared" si="13"/>
        <v>1</v>
      </c>
      <c r="L109" s="323">
        <f t="shared" si="14"/>
        <v>7.5101815574036657</v>
      </c>
      <c r="M109" s="323">
        <f t="shared" si="15"/>
        <v>7.4901815574036661</v>
      </c>
      <c r="N109" s="328">
        <f t="shared" si="16"/>
        <v>0.2145180699253757</v>
      </c>
      <c r="O109" s="328">
        <f t="shared" si="2"/>
        <v>20.228759938599474</v>
      </c>
      <c r="P109" s="332">
        <f t="shared" si="4"/>
        <v>137.2085807199856</v>
      </c>
      <c r="Q109" s="328">
        <f t="shared" si="17"/>
        <v>18104.620536929575</v>
      </c>
      <c r="R109" s="277">
        <f>IF(H109&gt;0, rate1(1,$L$52,$L$51,$L$54,L109,$L$53,$L$50,P109),"")</f>
        <v>2173.1103477644551</v>
      </c>
      <c r="S109" s="323">
        <f t="shared" si="18"/>
        <v>0.41184935138943518</v>
      </c>
      <c r="T109" s="323">
        <f t="shared" si="19"/>
        <v>0.3647332030189015</v>
      </c>
      <c r="U109" s="328">
        <f t="shared" si="3"/>
        <v>7.4701815574036656</v>
      </c>
      <c r="V109" s="336">
        <f t="shared" si="20"/>
        <v>7.4701815574036656</v>
      </c>
      <c r="W109" s="328">
        <f t="shared" si="21"/>
        <v>3.3575560596830201E-3</v>
      </c>
      <c r="X109" s="328">
        <f t="shared" si="22"/>
        <v>17847.844713475057</v>
      </c>
      <c r="Y109" s="328">
        <f t="shared" si="5"/>
        <v>136.47682064136046</v>
      </c>
      <c r="Z109" s="108">
        <f>IF(H109&gt;0, rate1(1,$L$52,$L$51,$L$54,U109,$L$53,$L$50,Y109),"")</f>
        <v>2171.0822947910974</v>
      </c>
      <c r="AA109" s="336">
        <f t="shared" si="23"/>
        <v>0.40638739837127391</v>
      </c>
      <c r="AB109" s="336">
        <f t="shared" si="24"/>
        <v>5.6561401332632039E-3</v>
      </c>
      <c r="AC109" s="328">
        <f t="shared" si="25"/>
        <v>0.3647332030189015</v>
      </c>
      <c r="AD109" s="328">
        <f t="shared" si="26"/>
        <v>0.1096692038698958</v>
      </c>
      <c r="AE109" s="328">
        <f t="shared" si="27"/>
        <v>-7.8982564910074163E-3</v>
      </c>
      <c r="AF109" s="328">
        <f t="shared" si="28"/>
        <v>2968.3869201047014</v>
      </c>
      <c r="AG109" s="328">
        <f t="shared" si="29"/>
        <v>2948.4828483862352</v>
      </c>
      <c r="AH109" s="328">
        <f t="shared" si="30"/>
        <v>7.5107652036288632</v>
      </c>
      <c r="AI109" s="328">
        <f t="shared" si="31"/>
        <v>167.83924635677781</v>
      </c>
      <c r="AJ109" s="328">
        <f t="shared" si="32"/>
        <v>2.6162804141970257</v>
      </c>
      <c r="AK109" s="337">
        <f t="shared" si="33"/>
        <v>67.947345881238363</v>
      </c>
      <c r="AL109" s="42">
        <f t="shared" si="34"/>
        <v>7.8631547080396365</v>
      </c>
      <c r="BA109" s="8"/>
    </row>
    <row r="110" spans="1:53" ht="15" x14ac:dyDescent="0.15">
      <c r="A110" s="116"/>
      <c r="B110" s="328">
        <f t="shared" si="6"/>
        <v>2968.3869201047014</v>
      </c>
      <c r="C110" s="328">
        <f t="shared" si="7"/>
        <v>2948.4828483862352</v>
      </c>
      <c r="D110" s="328">
        <f t="shared" si="8"/>
        <v>7.5107652036288632</v>
      </c>
      <c r="E110" s="328">
        <f t="shared" si="0"/>
        <v>161.60271761876049</v>
      </c>
      <c r="F110" s="328">
        <f t="shared" si="9"/>
        <v>160.694131398797</v>
      </c>
      <c r="G110" s="328">
        <f t="shared" si="10"/>
        <v>19531.599396621637</v>
      </c>
      <c r="H110" s="313">
        <f t="shared" si="35"/>
        <v>0.04</v>
      </c>
      <c r="I110" s="328">
        <f t="shared" si="12"/>
        <v>15.923257374772948</v>
      </c>
      <c r="J110" s="328">
        <f t="shared" si="1"/>
        <v>850</v>
      </c>
      <c r="K110" s="335">
        <f t="shared" si="13"/>
        <v>1</v>
      </c>
      <c r="L110" s="323">
        <f t="shared" si="14"/>
        <v>7.5507652036288633</v>
      </c>
      <c r="M110" s="323">
        <f t="shared" si="15"/>
        <v>7.5307652036288637</v>
      </c>
      <c r="N110" s="328">
        <f t="shared" si="16"/>
        <v>0.21570029970704496</v>
      </c>
      <c r="O110" s="328">
        <f t="shared" si="2"/>
        <v>20.190732438268952</v>
      </c>
      <c r="P110" s="332">
        <f t="shared" si="4"/>
        <v>138.19988444204466</v>
      </c>
      <c r="Q110" s="328">
        <f t="shared" si="17"/>
        <v>18633.481018349496</v>
      </c>
      <c r="R110" s="277">
        <f>IF(H110&gt;0, rate1(1,$L$52,$L$51,$L$54,L110,$L$53,$L$50,P110),"")</f>
        <v>2175.8293971143526</v>
      </c>
      <c r="S110" s="323">
        <f t="shared" si="18"/>
        <v>0.42414766600899301</v>
      </c>
      <c r="T110" s="323">
        <f t="shared" si="19"/>
        <v>0.37457571494433417</v>
      </c>
      <c r="U110" s="328">
        <f t="shared" si="3"/>
        <v>7.5107652036288632</v>
      </c>
      <c r="V110" s="336">
        <f t="shared" si="20"/>
        <v>7.5107652036288632</v>
      </c>
      <c r="W110" s="328">
        <f t="shared" si="21"/>
        <v>3.3941366982475074E-3</v>
      </c>
      <c r="X110" s="328">
        <f t="shared" si="22"/>
        <v>18369.989422037987</v>
      </c>
      <c r="Y110" s="328">
        <f t="shared" si="5"/>
        <v>137.46680424646894</v>
      </c>
      <c r="Z110" s="108">
        <f>IF(H110&gt;0, rate1(1,$L$52,$L$51,$L$54,U110,$L$53,$L$50,Y110),"")</f>
        <v>2173.8217497843311</v>
      </c>
      <c r="AA110" s="336">
        <f t="shared" si="23"/>
        <v>0.41853608043494306</v>
      </c>
      <c r="AB110" s="336">
        <f t="shared" si="24"/>
        <v>5.8372266688298882E-3</v>
      </c>
      <c r="AC110" s="328">
        <f t="shared" si="25"/>
        <v>0.37457571494433417</v>
      </c>
      <c r="AD110" s="328">
        <f t="shared" si="26"/>
        <v>0.10678748889512076</v>
      </c>
      <c r="AE110" s="328">
        <f t="shared" si="27"/>
        <v>-7.7956992124862956E-3</v>
      </c>
      <c r="AF110" s="328">
        <f t="shared" si="28"/>
        <v>2968.2280446894642</v>
      </c>
      <c r="AG110" s="328">
        <f t="shared" si="29"/>
        <v>2948.1082726712907</v>
      </c>
      <c r="AH110" s="328">
        <f t="shared" si="30"/>
        <v>7.5513525961849277</v>
      </c>
      <c r="AI110" s="328">
        <f t="shared" si="31"/>
        <v>172.15307203823389</v>
      </c>
      <c r="AJ110" s="328">
        <f t="shared" si="32"/>
        <v>2.6641007119854239</v>
      </c>
      <c r="AK110" s="337">
        <f t="shared" si="33"/>
        <v>71.136732202149545</v>
      </c>
      <c r="AL110" s="42">
        <f t="shared" si="34"/>
        <v>8.0058180674428971</v>
      </c>
      <c r="BA110" s="8"/>
    </row>
    <row r="111" spans="1:53" ht="15" x14ac:dyDescent="0.15">
      <c r="A111" s="116"/>
      <c r="B111" s="328">
        <f t="shared" si="6"/>
        <v>2968.2280446894642</v>
      </c>
      <c r="C111" s="328">
        <f t="shared" si="7"/>
        <v>2948.1082726712907</v>
      </c>
      <c r="D111" s="328">
        <f t="shared" si="8"/>
        <v>7.5513525961849277</v>
      </c>
      <c r="E111" s="328">
        <f t="shared" si="0"/>
        <v>163.44806226325204</v>
      </c>
      <c r="F111" s="328">
        <f t="shared" si="9"/>
        <v>162.52538994100627</v>
      </c>
      <c r="G111" s="328">
        <f t="shared" si="10"/>
        <v>20074.452175934875</v>
      </c>
      <c r="H111" s="313">
        <f t="shared" si="35"/>
        <v>0.04</v>
      </c>
      <c r="I111" s="328">
        <f t="shared" si="12"/>
        <v>16.095817614538827</v>
      </c>
      <c r="J111" s="328">
        <f t="shared" si="1"/>
        <v>850</v>
      </c>
      <c r="K111" s="335">
        <f t="shared" si="13"/>
        <v>1</v>
      </c>
      <c r="L111" s="323">
        <f t="shared" si="14"/>
        <v>7.5913525961849277</v>
      </c>
      <c r="M111" s="323">
        <f t="shared" si="15"/>
        <v>7.5713525961849282</v>
      </c>
      <c r="N111" s="328">
        <f t="shared" si="16"/>
        <v>0.21688283684452614</v>
      </c>
      <c r="O111" s="328">
        <f t="shared" si="2"/>
        <v>20.150554897337475</v>
      </c>
      <c r="P111" s="332">
        <f t="shared" si="4"/>
        <v>139.19306347434122</v>
      </c>
      <c r="Q111" s="328">
        <f t="shared" si="17"/>
        <v>19176.302053959935</v>
      </c>
      <c r="R111" s="277">
        <f>IF(H111&gt;0, rate1(1,$L$52,$L$51,$L$54,L111,$L$53,$L$50,P111),"")</f>
        <v>2178.5214378816354</v>
      </c>
      <c r="S111" s="323">
        <f t="shared" si="18"/>
        <v>0.43683357797311101</v>
      </c>
      <c r="T111" s="323">
        <f t="shared" si="19"/>
        <v>0.38511322472661697</v>
      </c>
      <c r="U111" s="328">
        <f t="shared" si="3"/>
        <v>7.5513525961849277</v>
      </c>
      <c r="V111" s="336">
        <f t="shared" si="20"/>
        <v>7.5513525961849277</v>
      </c>
      <c r="W111" s="328">
        <f t="shared" si="21"/>
        <v>3.4309189362460302E-3</v>
      </c>
      <c r="X111" s="328">
        <f t="shared" si="22"/>
        <v>18905.864359871364</v>
      </c>
      <c r="Y111" s="328">
        <f t="shared" si="5"/>
        <v>138.45866776383377</v>
      </c>
      <c r="Z111" s="108">
        <f>IF(H111&gt;0, rate1(1,$L$52,$L$51,$L$54,U111,$L$53,$L$50,Y111),"")</f>
        <v>2176.5339140195165</v>
      </c>
      <c r="AA111" s="336">
        <f t="shared" si="23"/>
        <v>0.43106631715338356</v>
      </c>
      <c r="AB111" s="336">
        <f t="shared" si="24"/>
        <v>6.0304373597282685E-3</v>
      </c>
      <c r="AC111" s="328">
        <f t="shared" si="25"/>
        <v>0.38511322472661697</v>
      </c>
      <c r="AD111" s="328">
        <f t="shared" si="26"/>
        <v>0.10386555805346617</v>
      </c>
      <c r="AE111" s="328">
        <f t="shared" si="27"/>
        <v>-7.692440126665992E-3</v>
      </c>
      <c r="AF111" s="328">
        <f t="shared" si="28"/>
        <v>2968.0598143015823</v>
      </c>
      <c r="AG111" s="328">
        <f t="shared" si="29"/>
        <v>2947.7231594465643</v>
      </c>
      <c r="AH111" s="328">
        <f t="shared" si="30"/>
        <v>7.5919437323568024</v>
      </c>
      <c r="AI111" s="328">
        <f t="shared" si="31"/>
        <v>176.77733991045588</v>
      </c>
      <c r="AJ111" s="328">
        <f t="shared" si="32"/>
        <v>2.713205528627217</v>
      </c>
      <c r="AK111" s="337">
        <f t="shared" si="33"/>
        <v>74.499157040098069</v>
      </c>
      <c r="AL111" s="42">
        <f t="shared" si="34"/>
        <v>8.1521481786753967</v>
      </c>
      <c r="BA111" s="8"/>
    </row>
    <row r="112" spans="1:53" ht="15" x14ac:dyDescent="0.15">
      <c r="A112" s="116"/>
      <c r="B112" s="328">
        <f t="shared" si="6"/>
        <v>2968.0598143015823</v>
      </c>
      <c r="C112" s="328">
        <f t="shared" si="7"/>
        <v>2947.7231594465643</v>
      </c>
      <c r="D112" s="328">
        <f t="shared" si="8"/>
        <v>7.5919437323568024</v>
      </c>
      <c r="E112" s="328">
        <f t="shared" si="0"/>
        <v>165.32314394587615</v>
      </c>
      <c r="F112" s="328">
        <f t="shared" si="9"/>
        <v>164.3856031045641</v>
      </c>
      <c r="G112" s="328">
        <f t="shared" si="10"/>
        <v>20631.668572111623</v>
      </c>
      <c r="H112" s="313">
        <f t="shared" si="35"/>
        <v>0.04</v>
      </c>
      <c r="I112" s="328">
        <f t="shared" si="12"/>
        <v>16.269323884014376</v>
      </c>
      <c r="J112" s="328">
        <f t="shared" si="1"/>
        <v>850</v>
      </c>
      <c r="K112" s="335">
        <f t="shared" si="13"/>
        <v>1</v>
      </c>
      <c r="L112" s="323">
        <f t="shared" si="14"/>
        <v>7.6319437323568025</v>
      </c>
      <c r="M112" s="323">
        <f t="shared" si="15"/>
        <v>7.6119437323568029</v>
      </c>
      <c r="N112" s="328">
        <f t="shared" si="16"/>
        <v>0.21806568131363946</v>
      </c>
      <c r="O112" s="328">
        <f t="shared" si="2"/>
        <v>20.108061019608712</v>
      </c>
      <c r="P112" s="332">
        <f t="shared" si="4"/>
        <v>140.18811187700641</v>
      </c>
      <c r="Q112" s="328">
        <f t="shared" si="17"/>
        <v>19733.581090806536</v>
      </c>
      <c r="R112" s="277">
        <f>IF(H112&gt;0, rate1(1,$L$52,$L$51,$L$54,L112,$L$53,$L$50,P112),"")</f>
        <v>2181.1868404945935</v>
      </c>
      <c r="S112" s="323">
        <f t="shared" si="18"/>
        <v>0.44992781378292668</v>
      </c>
      <c r="T112" s="323">
        <f t="shared" si="19"/>
        <v>0.39643102628640248</v>
      </c>
      <c r="U112" s="328">
        <f t="shared" si="3"/>
        <v>7.5919437323568024</v>
      </c>
      <c r="V112" s="336">
        <f t="shared" si="20"/>
        <v>7.5919437323568024</v>
      </c>
      <c r="W112" s="328">
        <f t="shared" si="21"/>
        <v>3.4679028260669043E-3</v>
      </c>
      <c r="X112" s="328">
        <f t="shared" si="22"/>
        <v>19455.94906293281</v>
      </c>
      <c r="Y112" s="328">
        <f t="shared" si="5"/>
        <v>139.4524052129176</v>
      </c>
      <c r="Z112" s="108">
        <f>IF(H112&gt;0, rate1(1,$L$52,$L$51,$L$54,U112,$L$53,$L$50,Y112),"")</f>
        <v>2179.2191628230053</v>
      </c>
      <c r="AA112" s="336">
        <f t="shared" si="23"/>
        <v>0.44399830987237926</v>
      </c>
      <c r="AB112" s="336">
        <f t="shared" si="24"/>
        <v>6.2372163388044839E-3</v>
      </c>
      <c r="AC112" s="328">
        <f t="shared" si="25"/>
        <v>0.39643102628640248</v>
      </c>
      <c r="AD112" s="328">
        <f t="shared" si="26"/>
        <v>0.10090027608258369</v>
      </c>
      <c r="AE112" s="328">
        <f t="shared" si="27"/>
        <v>-7.5882637919451297E-3</v>
      </c>
      <c r="AF112" s="328">
        <f t="shared" si="28"/>
        <v>2967.8814489566093</v>
      </c>
      <c r="AG112" s="328">
        <f t="shared" si="29"/>
        <v>2947.326728420278</v>
      </c>
      <c r="AH112" s="328">
        <f t="shared" si="30"/>
        <v>7.6325386094773693</v>
      </c>
      <c r="AI112" s="328">
        <f t="shared" si="31"/>
        <v>181.75014580434109</v>
      </c>
      <c r="AJ112" s="328">
        <f t="shared" si="32"/>
        <v>2.7636916802395342</v>
      </c>
      <c r="AK112" s="337">
        <f t="shared" si="33"/>
        <v>78.047865295919493</v>
      </c>
      <c r="AL112" s="42">
        <f t="shared" si="34"/>
        <v>8.3024089175992835</v>
      </c>
      <c r="BA112" s="8"/>
    </row>
    <row r="113" spans="1:53" ht="15" x14ac:dyDescent="0.15">
      <c r="A113" s="116"/>
      <c r="B113" s="328">
        <f t="shared" si="6"/>
        <v>2967.8814489566093</v>
      </c>
      <c r="C113" s="328">
        <f t="shared" si="7"/>
        <v>2947.326728420278</v>
      </c>
      <c r="D113" s="328">
        <f t="shared" si="8"/>
        <v>7.6325386094773693</v>
      </c>
      <c r="E113" s="328">
        <f t="shared" si="0"/>
        <v>167.22971831042258</v>
      </c>
      <c r="F113" s="328">
        <f t="shared" si="9"/>
        <v>166.27643112814937</v>
      </c>
      <c r="G113" s="328">
        <f t="shared" si="10"/>
        <v>21203.772380726299</v>
      </c>
      <c r="H113" s="313">
        <f t="shared" si="35"/>
        <v>0.04</v>
      </c>
      <c r="I113" s="328">
        <f t="shared" si="12"/>
        <v>16.44377642906511</v>
      </c>
      <c r="J113" s="328">
        <f t="shared" si="1"/>
        <v>850</v>
      </c>
      <c r="K113" s="335">
        <f t="shared" si="13"/>
        <v>1</v>
      </c>
      <c r="L113" s="323">
        <f t="shared" si="14"/>
        <v>7.6725386094773693</v>
      </c>
      <c r="M113" s="323">
        <f t="shared" si="15"/>
        <v>7.6525386094773697</v>
      </c>
      <c r="N113" s="328">
        <f t="shared" si="16"/>
        <v>0.21924883309147702</v>
      </c>
      <c r="O113" s="328">
        <f t="shared" si="2"/>
        <v>20.063064998529878</v>
      </c>
      <c r="P113" s="332">
        <f t="shared" si="4"/>
        <v>141.18502376395506</v>
      </c>
      <c r="Q113" s="328">
        <f t="shared" si="17"/>
        <v>20305.856746657773</v>
      </c>
      <c r="R113" s="277">
        <f>IF(H113&gt;0, rate1(1,$L$52,$L$51,$L$54,L113,$L$53,$L$50,P113),"")</f>
        <v>2183.8259689954261</v>
      </c>
      <c r="S113" s="323">
        <f t="shared" si="18"/>
        <v>0.46345333508566849</v>
      </c>
      <c r="T113" s="323">
        <f t="shared" si="19"/>
        <v>0.40862957022849761</v>
      </c>
      <c r="U113" s="328">
        <f t="shared" si="3"/>
        <v>7.6325386094773693</v>
      </c>
      <c r="V113" s="336">
        <f t="shared" si="20"/>
        <v>7.6325386094773693</v>
      </c>
      <c r="W113" s="328">
        <f t="shared" si="21"/>
        <v>3.5050884201694998E-3</v>
      </c>
      <c r="X113" s="328">
        <f t="shared" si="22"/>
        <v>20020.76149792469</v>
      </c>
      <c r="Y113" s="328">
        <f t="shared" si="5"/>
        <v>140.44801066753692</v>
      </c>
      <c r="Z113" s="108">
        <f>IF(H113&gt;0, rate1(1,$L$52,$L$51,$L$54,U113,$L$53,$L$50,Y113),"")</f>
        <v>2181.8778650341692</v>
      </c>
      <c r="AA113" s="336">
        <f t="shared" si="23"/>
        <v>0.45735441459486831</v>
      </c>
      <c r="AB113" s="336">
        <f t="shared" si="24"/>
        <v>6.4592590715589239E-3</v>
      </c>
      <c r="AC113" s="328">
        <f t="shared" si="25"/>
        <v>0.40862957022849761</v>
      </c>
      <c r="AD113" s="328">
        <f t="shared" si="26"/>
        <v>9.788816795033406E-2</v>
      </c>
      <c r="AE113" s="328">
        <f t="shared" si="27"/>
        <v>-7.482935185969891E-3</v>
      </c>
      <c r="AF113" s="328">
        <f t="shared" si="28"/>
        <v>2967.6920682194723</v>
      </c>
      <c r="AG113" s="328">
        <f t="shared" si="29"/>
        <v>2946.9180988500493</v>
      </c>
      <c r="AH113" s="328">
        <f t="shared" si="30"/>
        <v>7.6731372249262781</v>
      </c>
      <c r="AI113" s="328">
        <f t="shared" si="31"/>
        <v>187.11636184840762</v>
      </c>
      <c r="AJ113" s="328">
        <f t="shared" si="32"/>
        <v>2.8156684474196472</v>
      </c>
      <c r="AK113" s="337">
        <f t="shared" si="33"/>
        <v>81.797674067087627</v>
      </c>
      <c r="AL113" s="42">
        <f t="shared" si="34"/>
        <v>8.4568965415329735</v>
      </c>
      <c r="BA113" s="8"/>
    </row>
    <row r="114" spans="1:53" ht="15" x14ac:dyDescent="0.15">
      <c r="A114" s="116"/>
      <c r="B114" s="328">
        <f t="shared" si="6"/>
        <v>2967.6920682194723</v>
      </c>
      <c r="C114" s="328">
        <f t="shared" si="7"/>
        <v>2946.9180988500493</v>
      </c>
      <c r="D114" s="328">
        <f t="shared" si="8"/>
        <v>7.6731372249262781</v>
      </c>
      <c r="E114" s="328">
        <f t="shared" si="0"/>
        <v>169.16976561660891</v>
      </c>
      <c r="F114" s="328">
        <f t="shared" si="9"/>
        <v>168.19974196351575</v>
      </c>
      <c r="G114" s="328">
        <f t="shared" si="10"/>
        <v>21791.332458584406</v>
      </c>
      <c r="H114" s="313">
        <f t="shared" si="35"/>
        <v>0.04</v>
      </c>
      <c r="I114" s="328">
        <f t="shared" si="12"/>
        <v>16.619175495538368</v>
      </c>
      <c r="J114" s="328">
        <f t="shared" si="1"/>
        <v>850</v>
      </c>
      <c r="K114" s="335">
        <f t="shared" si="13"/>
        <v>1</v>
      </c>
      <c r="L114" s="323">
        <f t="shared" si="14"/>
        <v>7.7131372249262782</v>
      </c>
      <c r="M114" s="323">
        <f t="shared" si="15"/>
        <v>7.6931372249262786</v>
      </c>
      <c r="N114" s="328">
        <f t="shared" si="16"/>
        <v>0.22043229215648807</v>
      </c>
      <c r="O114" s="328">
        <f t="shared" si="2"/>
        <v>20.01535821426112</v>
      </c>
      <c r="P114" s="332">
        <f t="shared" si="4"/>
        <v>142.18379330212281</v>
      </c>
      <c r="Q114" s="328">
        <f t="shared" si="17"/>
        <v>20893.715457544062</v>
      </c>
      <c r="R114" s="277">
        <f>IF(H114&gt;0, rate1(1,$L$52,$L$51,$L$54,L114,$L$53,$L$50,P114),"")</f>
        <v>2186.4391811709288</v>
      </c>
      <c r="S114" s="323">
        <f t="shared" si="18"/>
        <v>0.47743571924381994</v>
      </c>
      <c r="T114" s="323">
        <f t="shared" si="19"/>
        <v>0.42182808943142852</v>
      </c>
      <c r="U114" s="328">
        <f t="shared" si="3"/>
        <v>7.6731372249262781</v>
      </c>
      <c r="V114" s="336">
        <f t="shared" si="20"/>
        <v>7.6731372249262781</v>
      </c>
      <c r="W114" s="328">
        <f t="shared" si="21"/>
        <v>3.5424757709208166E-3</v>
      </c>
      <c r="X114" s="328">
        <f t="shared" si="22"/>
        <v>20600.864109234095</v>
      </c>
      <c r="Y114" s="328">
        <f t="shared" si="5"/>
        <v>141.44547825508849</v>
      </c>
      <c r="Z114" s="108">
        <f>IF(H114&gt;0, rate1(1,$L$52,$L$51,$L$54,U114,$L$53,$L$50,Y114),"")</f>
        <v>2184.5103831384522</v>
      </c>
      <c r="AA114" s="336">
        <f t="shared" si="23"/>
        <v>0.47115950518279615</v>
      </c>
      <c r="AB114" s="336">
        <f t="shared" si="24"/>
        <v>6.6985713190236872E-3</v>
      </c>
      <c r="AC114" s="328">
        <f t="shared" si="25"/>
        <v>0.42182808943142852</v>
      </c>
      <c r="AD114" s="328">
        <f t="shared" si="26"/>
        <v>9.4825358960601694E-2</v>
      </c>
      <c r="AE114" s="328">
        <f t="shared" si="27"/>
        <v>-7.3761954125068615E-3</v>
      </c>
      <c r="AF114" s="328">
        <f t="shared" si="28"/>
        <v>2967.4906724221973</v>
      </c>
      <c r="AG114" s="328">
        <f t="shared" si="29"/>
        <v>2946.4962707606178</v>
      </c>
      <c r="AH114" s="328">
        <f t="shared" si="30"/>
        <v>7.7137395761288126</v>
      </c>
      <c r="AI114" s="328">
        <f t="shared" si="31"/>
        <v>192.9292582497182</v>
      </c>
      <c r="AJ114" s="328">
        <f t="shared" si="32"/>
        <v>2.8692599080445689</v>
      </c>
      <c r="AK114" s="337">
        <f t="shared" si="33"/>
        <v>85.765246812430874</v>
      </c>
      <c r="AL114" s="42">
        <f t="shared" si="34"/>
        <v>8.6159454491041192</v>
      </c>
      <c r="BA114" s="8"/>
    </row>
    <row r="115" spans="1:53" ht="15" x14ac:dyDescent="0.15">
      <c r="A115" s="116"/>
      <c r="B115" s="328">
        <f t="shared" si="6"/>
        <v>2967.4906724221973</v>
      </c>
      <c r="C115" s="328">
        <f t="shared" si="7"/>
        <v>2946.4962707606178</v>
      </c>
      <c r="D115" s="328">
        <f t="shared" si="8"/>
        <v>7.7137395761288126</v>
      </c>
      <c r="E115" s="328">
        <f t="shared" si="0"/>
        <v>171.14553261863591</v>
      </c>
      <c r="F115" s="328">
        <f t="shared" si="9"/>
        <v>170.15764911762241</v>
      </c>
      <c r="G115" s="328">
        <f t="shared" si="10"/>
        <v>22394.970236124576</v>
      </c>
      <c r="H115" s="313">
        <f t="shared" si="35"/>
        <v>0.04</v>
      </c>
      <c r="I115" s="328">
        <f t="shared" si="12"/>
        <v>16.795521329263646</v>
      </c>
      <c r="J115" s="328">
        <f t="shared" si="1"/>
        <v>850</v>
      </c>
      <c r="K115" s="335">
        <f t="shared" si="13"/>
        <v>1</v>
      </c>
      <c r="L115" s="323">
        <f t="shared" si="14"/>
        <v>7.7537395761288126</v>
      </c>
      <c r="M115" s="323">
        <f t="shared" si="15"/>
        <v>7.7337395761288121</v>
      </c>
      <c r="N115" s="328">
        <f t="shared" si="16"/>
        <v>0.22161605848835109</v>
      </c>
      <c r="O115" s="328">
        <f t="shared" si="2"/>
        <v>19.964705179768192</v>
      </c>
      <c r="P115" s="332">
        <f t="shared" si="4"/>
        <v>143.18441471071796</v>
      </c>
      <c r="Q115" s="328">
        <f t="shared" si="17"/>
        <v>21497.799660162462</v>
      </c>
      <c r="R115" s="277">
        <f>IF(H115&gt;0, rate1(1,$L$52,$L$51,$L$54,L115,$L$53,$L$50,P115),"")</f>
        <v>2189.0268286801238</v>
      </c>
      <c r="S115" s="323">
        <f t="shared" si="18"/>
        <v>0.49190362803951942</v>
      </c>
      <c r="T115" s="323">
        <f t="shared" si="19"/>
        <v>0.43616933857104628</v>
      </c>
      <c r="U115" s="328">
        <f t="shared" si="3"/>
        <v>7.7137395761288126</v>
      </c>
      <c r="V115" s="336">
        <f t="shared" si="20"/>
        <v>7.7137395761288126</v>
      </c>
      <c r="W115" s="328">
        <f t="shared" si="21"/>
        <v>3.5800649306949595E-3</v>
      </c>
      <c r="X115" s="328">
        <f t="shared" si="22"/>
        <v>21196.8712295728</v>
      </c>
      <c r="Y115" s="328">
        <f t="shared" si="5"/>
        <v>142.44480215579051</v>
      </c>
      <c r="Z115" s="108">
        <f>IF(H115&gt;0, rate1(1,$L$52,$L$51,$L$54,U115,$L$53,$L$50,Y115),"")</f>
        <v>2187.1170733973127</v>
      </c>
      <c r="AA115" s="336">
        <f t="shared" si="23"/>
        <v>0.48544141980735039</v>
      </c>
      <c r="AB115" s="336">
        <f t="shared" si="24"/>
        <v>6.9575458820540729E-3</v>
      </c>
      <c r="AC115" s="328">
        <f t="shared" si="25"/>
        <v>0.43616933857104628</v>
      </c>
      <c r="AD115" s="328">
        <f t="shared" si="26"/>
        <v>9.1707500878089626E-2</v>
      </c>
      <c r="AE115" s="328">
        <f t="shared" si="27"/>
        <v>-7.2677562443767014E-3</v>
      </c>
      <c r="AF115" s="328">
        <f t="shared" si="28"/>
        <v>2967.2761191421146</v>
      </c>
      <c r="AG115" s="328">
        <f t="shared" si="29"/>
        <v>2946.060101422047</v>
      </c>
      <c r="AH115" s="328">
        <f t="shared" si="30"/>
        <v>7.7543456605550434</v>
      </c>
      <c r="AI115" s="328">
        <f t="shared" si="31"/>
        <v>199.25262352039562</v>
      </c>
      <c r="AJ115" s="328">
        <f t="shared" si="32"/>
        <v>2.9246078590224567</v>
      </c>
      <c r="AK115" s="337">
        <f t="shared" si="33"/>
        <v>89.96943241993857</v>
      </c>
      <c r="AL115" s="42">
        <f t="shared" si="34"/>
        <v>8.7799353186163795</v>
      </c>
      <c r="BA115" s="8"/>
    </row>
    <row r="116" spans="1:53" ht="15" x14ac:dyDescent="0.15">
      <c r="A116" s="116"/>
      <c r="B116" s="328">
        <f t="shared" si="6"/>
        <v>2967.2761191421146</v>
      </c>
      <c r="C116" s="328">
        <f t="shared" si="7"/>
        <v>2946.060101422047</v>
      </c>
      <c r="D116" s="328">
        <f t="shared" si="8"/>
        <v>7.7543456605550434</v>
      </c>
      <c r="E116" s="328">
        <f t="shared" si="0"/>
        <v>173.15958499360391</v>
      </c>
      <c r="F116" s="328">
        <f t="shared" si="9"/>
        <v>172.15255880611991</v>
      </c>
      <c r="G116" s="328">
        <f t="shared" si="10"/>
        <v>23015.369018685138</v>
      </c>
      <c r="H116" s="313">
        <f t="shared" si="35"/>
        <v>0.04</v>
      </c>
      <c r="I116" s="328">
        <f t="shared" si="12"/>
        <v>16.97281417605409</v>
      </c>
      <c r="J116" s="328">
        <f t="shared" si="1"/>
        <v>850</v>
      </c>
      <c r="K116" s="335">
        <f t="shared" si="13"/>
        <v>1</v>
      </c>
      <c r="L116" s="323">
        <f t="shared" si="14"/>
        <v>7.7943456605550434</v>
      </c>
      <c r="M116" s="323">
        <f t="shared" si="15"/>
        <v>7.7743456605550438</v>
      </c>
      <c r="N116" s="328">
        <f t="shared" si="16"/>
        <v>0.22280013206807325</v>
      </c>
      <c r="O116" s="328">
        <f t="shared" si="2"/>
        <v>19.910838517190392</v>
      </c>
      <c r="P116" s="332">
        <f t="shared" si="4"/>
        <v>144.18688226049454</v>
      </c>
      <c r="Q116" s="328">
        <f t="shared" si="17"/>
        <v>22118.817970819895</v>
      </c>
      <c r="R116" s="277">
        <f>IF(H116&gt;0, rate1(1,$L$52,$L$51,$L$54,L116,$L$53,$L$50,P116),"")</f>
        <v>2191.5892571789536</v>
      </c>
      <c r="S116" s="323">
        <f t="shared" si="18"/>
        <v>0.50688939078763429</v>
      </c>
      <c r="T116" s="323">
        <f t="shared" si="19"/>
        <v>0.45182587416633929</v>
      </c>
      <c r="U116" s="328">
        <f t="shared" si="3"/>
        <v>7.7543456605550434</v>
      </c>
      <c r="V116" s="336">
        <f t="shared" si="20"/>
        <v>7.7543456605550434</v>
      </c>
      <c r="W116" s="328">
        <f t="shared" si="21"/>
        <v>3.6178559519512987E-3</v>
      </c>
      <c r="X116" s="328">
        <f t="shared" si="22"/>
        <v>21809.458254943143</v>
      </c>
      <c r="Y116" s="328">
        <f t="shared" si="5"/>
        <v>143.44597660194509</v>
      </c>
      <c r="Z116" s="108">
        <f>IF(H116&gt;0, rate1(1,$L$52,$L$51,$L$54,U116,$L$53,$L$50,Y116),"")</f>
        <v>2189.6982859751561</v>
      </c>
      <c r="AA116" s="336">
        <f t="shared" si="23"/>
        <v>0.50023151519484288</v>
      </c>
      <c r="AB116" s="336">
        <f t="shared" si="24"/>
        <v>7.2390638104397054E-3</v>
      </c>
      <c r="AC116" s="328">
        <f t="shared" si="25"/>
        <v>0.45182587416633929</v>
      </c>
      <c r="AD116" s="328">
        <f t="shared" si="26"/>
        <v>8.8529679876797038E-2</v>
      </c>
      <c r="AE116" s="328">
        <f t="shared" si="27"/>
        <v>-7.1572930928229962E-3</v>
      </c>
      <c r="AF116" s="328">
        <f t="shared" si="28"/>
        <v>2967.0470934000164</v>
      </c>
      <c r="AG116" s="328">
        <f t="shared" si="29"/>
        <v>2945.6082755478806</v>
      </c>
      <c r="AH116" s="328">
        <f t="shared" si="30"/>
        <v>7.7949554757191635</v>
      </c>
      <c r="AI116" s="328">
        <f t="shared" si="31"/>
        <v>206.16357407589064</v>
      </c>
      <c r="AJ116" s="328">
        <f t="shared" si="32"/>
        <v>2.9818755184879819</v>
      </c>
      <c r="AK116" s="337">
        <f t="shared" si="33"/>
        <v>94.43168899314756</v>
      </c>
      <c r="AL116" s="42">
        <f t="shared" si="34"/>
        <v>8.9493000486087162</v>
      </c>
      <c r="BA116" s="8"/>
    </row>
    <row r="117" spans="1:53" ht="15" x14ac:dyDescent="0.15">
      <c r="A117" s="116"/>
      <c r="B117" s="328">
        <f t="shared" si="6"/>
        <v>2967.0470934000164</v>
      </c>
      <c r="C117" s="328">
        <f t="shared" si="7"/>
        <v>2945.6082755478806</v>
      </c>
      <c r="D117" s="328">
        <f t="shared" si="8"/>
        <v>7.7949554757191635</v>
      </c>
      <c r="E117" s="328">
        <f t="shared" si="0"/>
        <v>175.21487374432883</v>
      </c>
      <c r="F117" s="328">
        <f t="shared" si="9"/>
        <v>174.18722936896637</v>
      </c>
      <c r="G117" s="328">
        <f t="shared" si="10"/>
        <v>23472.969778271861</v>
      </c>
      <c r="H117" s="313">
        <f t="shared" si="35"/>
        <v>0.02</v>
      </c>
      <c r="I117" s="328">
        <f t="shared" si="12"/>
        <v>17.151054281708639</v>
      </c>
      <c r="J117" s="328">
        <f t="shared" si="1"/>
        <v>850</v>
      </c>
      <c r="K117" s="335">
        <f t="shared" si="13"/>
        <v>1</v>
      </c>
      <c r="L117" s="323">
        <f t="shared" si="14"/>
        <v>7.814955475719163</v>
      </c>
      <c r="M117" s="323">
        <f t="shared" si="15"/>
        <v>7.8049554757191633</v>
      </c>
      <c r="N117" s="328">
        <f t="shared" si="16"/>
        <v>0.11374960755735941</v>
      </c>
      <c r="O117" s="328">
        <f t="shared" si="2"/>
        <v>19.85345266654425</v>
      </c>
      <c r="P117" s="332">
        <f t="shared" si="4"/>
        <v>144.81985534334626</v>
      </c>
      <c r="Q117" s="328">
        <f t="shared" si="17"/>
        <v>22667.049371000376</v>
      </c>
      <c r="R117" s="277">
        <f>IF(H117&gt;0, rate1(1,$L$52,$L$51,$L$54,L117,$L$53,$L$50,P117),"")</f>
        <v>2193.1919853838986</v>
      </c>
      <c r="S117" s="323">
        <f t="shared" si="18"/>
        <v>0.52057378672900989</v>
      </c>
      <c r="T117" s="323">
        <f t="shared" si="19"/>
        <v>0.23726196943066141</v>
      </c>
      <c r="U117" s="328">
        <f t="shared" si="3"/>
        <v>7.7949554757191635</v>
      </c>
      <c r="V117" s="336">
        <f t="shared" si="20"/>
        <v>7.7949554757191635</v>
      </c>
      <c r="W117" s="328">
        <f t="shared" si="21"/>
        <v>3.6558488870142014E-3</v>
      </c>
      <c r="X117" s="328">
        <f t="shared" si="22"/>
        <v>22439.373132185774</v>
      </c>
      <c r="Y117" s="328">
        <f t="shared" si="5"/>
        <v>144.44899587721838</v>
      </c>
      <c r="Z117" s="108">
        <f>IF(H117&gt;0, rate1(1,$L$52,$L$51,$L$54,U117,$L$53,$L$50,Y117),"")</f>
        <v>2192.2543650633284</v>
      </c>
      <c r="AA117" s="336">
        <f t="shared" si="23"/>
        <v>0.51556536223640081</v>
      </c>
      <c r="AB117" s="336">
        <f t="shared" si="24"/>
        <v>7.5466298278989517E-3</v>
      </c>
      <c r="AC117" s="328">
        <f t="shared" si="25"/>
        <v>0.23726196943066141</v>
      </c>
      <c r="AD117" s="328">
        <f t="shared" si="26"/>
        <v>8.42950096384701E-2</v>
      </c>
      <c r="AE117" s="328">
        <f t="shared" si="27"/>
        <v>-1.2290654312582824E-2</v>
      </c>
      <c r="AF117" s="328">
        <f t="shared" si="28"/>
        <v>2966.9235810381429</v>
      </c>
      <c r="AG117" s="328">
        <f t="shared" si="29"/>
        <v>2945.3710135784499</v>
      </c>
      <c r="AH117" s="328">
        <f t="shared" si="30"/>
        <v>7.815607270037396</v>
      </c>
      <c r="AI117" s="328">
        <f t="shared" si="31"/>
        <v>108.18112185884668</v>
      </c>
      <c r="AJ117" s="328">
        <f t="shared" si="32"/>
        <v>3.0119258301154392</v>
      </c>
      <c r="AK117" s="337">
        <f t="shared" si="33"/>
        <v>99.17661972871521</v>
      </c>
      <c r="AL117" s="42">
        <f t="shared" si="34"/>
        <v>9.1245390865732237</v>
      </c>
      <c r="BA117" s="8"/>
    </row>
    <row r="118" spans="1:53" ht="15" x14ac:dyDescent="0.15">
      <c r="A118" s="116"/>
      <c r="B118" s="328">
        <f t="shared" si="6"/>
        <v>2966.9235810381429</v>
      </c>
      <c r="C118" s="328">
        <f t="shared" si="7"/>
        <v>2945.3710135784499</v>
      </c>
      <c r="D118" s="328">
        <f t="shared" si="8"/>
        <v>7.815607270037396</v>
      </c>
      <c r="E118" s="328">
        <f t="shared" si="0"/>
        <v>176.27942863654789</v>
      </c>
      <c r="F118" s="328">
        <f t="shared" si="9"/>
        <v>175.74715119043836</v>
      </c>
      <c r="G118" s="328">
        <f t="shared" si="10"/>
        <v>23871.433065139154</v>
      </c>
      <c r="H118" s="313">
        <f t="shared" si="35"/>
        <v>0.02</v>
      </c>
      <c r="I118" s="328">
        <f t="shared" si="12"/>
        <v>17.242053967754327</v>
      </c>
      <c r="J118" s="328">
        <f t="shared" si="1"/>
        <v>850</v>
      </c>
      <c r="K118" s="335">
        <f t="shared" si="13"/>
        <v>1</v>
      </c>
      <c r="L118" s="323">
        <f t="shared" si="14"/>
        <v>7.8356072700373955</v>
      </c>
      <c r="M118" s="323">
        <f t="shared" si="15"/>
        <v>7.8256072700373958</v>
      </c>
      <c r="N118" s="328">
        <f t="shared" si="16"/>
        <v>0.11406049783860084</v>
      </c>
      <c r="O118" s="328">
        <f t="shared" si="2"/>
        <v>19.792195914724385</v>
      </c>
      <c r="P118" s="332">
        <f t="shared" si="4"/>
        <v>145.33093039756466</v>
      </c>
      <c r="Q118" s="328">
        <f t="shared" si="17"/>
        <v>22998.241014875985</v>
      </c>
      <c r="R118" s="277">
        <f>IF(H118&gt;0, rate1(1,$L$52,$L$51,$L$54,L118,$L$53,$L$50,P118),"")</f>
        <v>2194.4775650681372</v>
      </c>
      <c r="S118" s="323">
        <f t="shared" si="18"/>
        <v>0.52950430390366021</v>
      </c>
      <c r="T118" s="323">
        <f t="shared" si="19"/>
        <v>0.2424262300058225</v>
      </c>
      <c r="U118" s="328">
        <f t="shared" si="3"/>
        <v>7.815607270037396</v>
      </c>
      <c r="V118" s="336">
        <f t="shared" si="20"/>
        <v>7.815607270037396</v>
      </c>
      <c r="W118" s="328">
        <f t="shared" si="21"/>
        <v>3.6752460095144102E-3</v>
      </c>
      <c r="X118" s="328">
        <f t="shared" si="22"/>
        <v>22835.199638121576</v>
      </c>
      <c r="Y118" s="328">
        <f t="shared" si="5"/>
        <v>144.95974367843152</v>
      </c>
      <c r="Z118" s="108">
        <f>IF(H118&gt;0, rate1(1,$L$52,$L$51,$L$54,U118,$L$53,$L$50,Y118),"")</f>
        <v>2193.5446174384169</v>
      </c>
      <c r="AA118" s="336">
        <f t="shared" si="23"/>
        <v>0.52597409988640753</v>
      </c>
      <c r="AB118" s="336">
        <f t="shared" si="24"/>
        <v>7.7532599139281174E-3</v>
      </c>
      <c r="AC118" s="328">
        <f t="shared" si="25"/>
        <v>0.2424262300058225</v>
      </c>
      <c r="AD118" s="328">
        <f t="shared" si="26"/>
        <v>8.2499323606689129E-2</v>
      </c>
      <c r="AE118" s="328">
        <f t="shared" si="27"/>
        <v>-7.486888499197865E-3</v>
      </c>
      <c r="AF118" s="328">
        <f t="shared" si="28"/>
        <v>2966.7952153059755</v>
      </c>
      <c r="AG118" s="328">
        <f t="shared" si="29"/>
        <v>2945.1285873484439</v>
      </c>
      <c r="AH118" s="328">
        <f t="shared" si="30"/>
        <v>7.8362608588214346</v>
      </c>
      <c r="AI118" s="328">
        <f t="shared" si="31"/>
        <v>110.47104507459173</v>
      </c>
      <c r="AJ118" s="328">
        <f t="shared" si="32"/>
        <v>3.0426122315250481</v>
      </c>
      <c r="AK118" s="337">
        <f t="shared" si="33"/>
        <v>101.71595193268746</v>
      </c>
      <c r="AL118" s="42">
        <f t="shared" si="34"/>
        <v>9.2164930401532441</v>
      </c>
      <c r="BA118" s="8"/>
    </row>
    <row r="119" spans="1:53" ht="15" x14ac:dyDescent="0.15">
      <c r="A119" s="116"/>
      <c r="B119" s="328">
        <f t="shared" si="6"/>
        <v>2966.7952153059755</v>
      </c>
      <c r="C119" s="328">
        <f t="shared" si="7"/>
        <v>2945.1285873484439</v>
      </c>
      <c r="D119" s="328">
        <f t="shared" si="8"/>
        <v>7.8362608588214346</v>
      </c>
      <c r="E119" s="328">
        <f t="shared" si="0"/>
        <v>177.35727254665164</v>
      </c>
      <c r="F119" s="328">
        <f t="shared" si="9"/>
        <v>176.81835059159977</v>
      </c>
      <c r="G119" s="328">
        <f t="shared" si="10"/>
        <v>24207.349974108336</v>
      </c>
      <c r="H119" s="313">
        <f t="shared" si="35"/>
        <v>0.02</v>
      </c>
      <c r="I119" s="328">
        <f t="shared" si="12"/>
        <v>17.333302366025237</v>
      </c>
      <c r="J119" s="328">
        <f t="shared" si="1"/>
        <v>850</v>
      </c>
      <c r="K119" s="335">
        <f t="shared" si="13"/>
        <v>1</v>
      </c>
      <c r="L119" s="323">
        <f t="shared" si="14"/>
        <v>7.8562608588214342</v>
      </c>
      <c r="M119" s="323">
        <f t="shared" si="15"/>
        <v>7.8462608588214344</v>
      </c>
      <c r="N119" s="328">
        <f t="shared" si="16"/>
        <v>0.11437146646265717</v>
      </c>
      <c r="O119" s="328">
        <f t="shared" si="2"/>
        <v>19.759160475001952</v>
      </c>
      <c r="P119" s="332">
        <f t="shared" si="4"/>
        <v>145.84250030642642</v>
      </c>
      <c r="Q119" s="328">
        <f t="shared" si="17"/>
        <v>23334.538290893845</v>
      </c>
      <c r="R119" s="277">
        <f>IF(H119&gt;0, rate1(1,$L$52,$L$51,$L$54,L119,$L$53,$L$50,P119),"")</f>
        <v>2195.7568606928467</v>
      </c>
      <c r="S119" s="323">
        <f t="shared" si="18"/>
        <v>0.53783179812640769</v>
      </c>
      <c r="T119" s="323">
        <f t="shared" si="19"/>
        <v>0.24746719051419924</v>
      </c>
      <c r="U119" s="328">
        <f t="shared" si="3"/>
        <v>7.8362608588214346</v>
      </c>
      <c r="V119" s="336">
        <f t="shared" si="20"/>
        <v>7.8362608588214346</v>
      </c>
      <c r="W119" s="328">
        <f t="shared" si="21"/>
        <v>3.6946961465247341E-3</v>
      </c>
      <c r="X119" s="328">
        <f t="shared" si="22"/>
        <v>23168.979976730461</v>
      </c>
      <c r="Y119" s="328">
        <f t="shared" si="5"/>
        <v>145.470986880227</v>
      </c>
      <c r="Z119" s="108">
        <f>IF(H119&gt;0, rate1(1,$L$52,$L$51,$L$54,U119,$L$53,$L$50,Y119),"")</f>
        <v>2194.8285538276978</v>
      </c>
      <c r="AA119" s="336">
        <f t="shared" si="23"/>
        <v>0.53424174995922102</v>
      </c>
      <c r="AB119" s="336">
        <f t="shared" si="24"/>
        <v>7.9326477763974092E-3</v>
      </c>
      <c r="AC119" s="328">
        <f t="shared" si="25"/>
        <v>0.24746719051419924</v>
      </c>
      <c r="AD119" s="328">
        <f t="shared" si="26"/>
        <v>8.0818794436721242E-2</v>
      </c>
      <c r="AE119" s="328">
        <f t="shared" si="27"/>
        <v>-6.8607950202066639E-3</v>
      </c>
      <c r="AF119" s="328">
        <f t="shared" si="28"/>
        <v>2966.6621195819239</v>
      </c>
      <c r="AG119" s="328">
        <f t="shared" si="29"/>
        <v>2944.8811201579297</v>
      </c>
      <c r="AH119" s="328">
        <f t="shared" si="30"/>
        <v>7.8569162420498495</v>
      </c>
      <c r="AI119" s="328">
        <f t="shared" si="31"/>
        <v>112.70245578834887</v>
      </c>
      <c r="AJ119" s="328">
        <f t="shared" si="32"/>
        <v>3.0739184692440338</v>
      </c>
      <c r="AK119" s="337">
        <f t="shared" si="33"/>
        <v>104.35305409082154</v>
      </c>
      <c r="AL119" s="42">
        <f t="shared" si="34"/>
        <v>9.3103934284666465</v>
      </c>
      <c r="BA119" s="8"/>
    </row>
    <row r="120" spans="1:53" ht="15" x14ac:dyDescent="0.15">
      <c r="A120" s="116"/>
      <c r="B120" s="328">
        <f t="shared" si="6"/>
        <v>2966.6621195819239</v>
      </c>
      <c r="C120" s="328">
        <f t="shared" si="7"/>
        <v>2944.8811201579297</v>
      </c>
      <c r="D120" s="328">
        <f t="shared" si="8"/>
        <v>7.8569162420498495</v>
      </c>
      <c r="E120" s="328">
        <f t="shared" si="0"/>
        <v>178.44803523753183</v>
      </c>
      <c r="F120" s="328">
        <f t="shared" si="9"/>
        <v>177.90265389209173</v>
      </c>
      <c r="G120" s="328">
        <f t="shared" si="10"/>
        <v>24548.408923577477</v>
      </c>
      <c r="H120" s="313">
        <f t="shared" si="35"/>
        <v>0.02</v>
      </c>
      <c r="I120" s="328">
        <f t="shared" si="12"/>
        <v>17.424799539195373</v>
      </c>
      <c r="J120" s="328">
        <f t="shared" si="1"/>
        <v>850</v>
      </c>
      <c r="K120" s="335">
        <f t="shared" si="13"/>
        <v>1</v>
      </c>
      <c r="L120" s="323">
        <f t="shared" si="14"/>
        <v>7.8769162420498491</v>
      </c>
      <c r="M120" s="323">
        <f t="shared" si="15"/>
        <v>7.8669162420498493</v>
      </c>
      <c r="N120" s="328">
        <f t="shared" si="16"/>
        <v>0.1146825134424958</v>
      </c>
      <c r="O120" s="328">
        <f t="shared" si="2"/>
        <v>19.724826920504917</v>
      </c>
      <c r="P120" s="332">
        <f t="shared" si="4"/>
        <v>146.35456439714795</v>
      </c>
      <c r="Q120" s="328">
        <f t="shared" si="17"/>
        <v>23675.954638219235</v>
      </c>
      <c r="R120" s="277">
        <f>IF(H120&gt;0, rate1(1,$L$52,$L$51,$L$54,L120,$L$53,$L$50,P120),"")</f>
        <v>2197.0299147712713</v>
      </c>
      <c r="S120" s="323">
        <f t="shared" si="18"/>
        <v>0.5463341245477642</v>
      </c>
      <c r="T120" s="323">
        <f t="shared" si="19"/>
        <v>0.25279069828246348</v>
      </c>
      <c r="U120" s="328">
        <f t="shared" si="3"/>
        <v>7.8569162420498495</v>
      </c>
      <c r="V120" s="336">
        <f t="shared" si="20"/>
        <v>7.8569162420498495</v>
      </c>
      <c r="W120" s="328">
        <f t="shared" si="21"/>
        <v>3.7141993113323224E-3</v>
      </c>
      <c r="X120" s="328">
        <f t="shared" si="22"/>
        <v>23507.873357015676</v>
      </c>
      <c r="Y120" s="328">
        <f t="shared" si="5"/>
        <v>145.98272480745575</v>
      </c>
      <c r="Z120" s="108">
        <f>IF(H120&gt;0, rate1(1,$L$52,$L$51,$L$54,U120,$L$53,$L$50,Y120),"")</f>
        <v>2196.1062170186437</v>
      </c>
      <c r="AA120" s="336">
        <f t="shared" si="23"/>
        <v>0.5426837281815251</v>
      </c>
      <c r="AB120" s="336">
        <f t="shared" si="24"/>
        <v>8.1217300590752228E-3</v>
      </c>
      <c r="AC120" s="328">
        <f t="shared" si="25"/>
        <v>0.25279069828246348</v>
      </c>
      <c r="AD120" s="328">
        <f t="shared" si="26"/>
        <v>7.9116835136284897E-2</v>
      </c>
      <c r="AE120" s="328">
        <f t="shared" si="27"/>
        <v>-6.8043276819893684E-3</v>
      </c>
      <c r="AF120" s="328">
        <f t="shared" si="28"/>
        <v>2966.524011397084</v>
      </c>
      <c r="AG120" s="328">
        <f t="shared" si="29"/>
        <v>2944.6283294596474</v>
      </c>
      <c r="AH120" s="328">
        <f t="shared" si="30"/>
        <v>7.87757341970259</v>
      </c>
      <c r="AI120" s="328">
        <f t="shared" si="31"/>
        <v>115.06019858122006</v>
      </c>
      <c r="AJ120" s="328">
        <f t="shared" si="32"/>
        <v>3.1058796355165947</v>
      </c>
      <c r="AK120" s="337">
        <f t="shared" si="33"/>
        <v>107.08128188103157</v>
      </c>
      <c r="AL120" s="42">
        <f t="shared" si="34"/>
        <v>9.4061905158867436</v>
      </c>
      <c r="BA120" s="8"/>
    </row>
    <row r="121" spans="1:53" ht="15" x14ac:dyDescent="0.15">
      <c r="A121" s="116"/>
      <c r="B121" s="328">
        <f t="shared" si="6"/>
        <v>2966.524011397084</v>
      </c>
      <c r="C121" s="328">
        <f t="shared" si="7"/>
        <v>2944.6283294596474</v>
      </c>
      <c r="D121" s="328">
        <f t="shared" si="8"/>
        <v>7.87757341970259</v>
      </c>
      <c r="E121" s="328">
        <f t="shared" si="0"/>
        <v>179.55235077073706</v>
      </c>
      <c r="F121" s="328">
        <f t="shared" si="9"/>
        <v>179.00019300413445</v>
      </c>
      <c r="G121" s="328">
        <f t="shared" si="10"/>
        <v>24894.692532970555</v>
      </c>
      <c r="H121" s="313">
        <f t="shared" si="35"/>
        <v>0.02</v>
      </c>
      <c r="I121" s="328">
        <f t="shared" si="12"/>
        <v>17.516545549949296</v>
      </c>
      <c r="J121" s="328">
        <f t="shared" si="1"/>
        <v>850</v>
      </c>
      <c r="K121" s="335">
        <f t="shared" si="13"/>
        <v>1</v>
      </c>
      <c r="L121" s="323">
        <f t="shared" si="14"/>
        <v>7.8975734197025895</v>
      </c>
      <c r="M121" s="323">
        <f t="shared" si="15"/>
        <v>7.8875734197025897</v>
      </c>
      <c r="N121" s="328">
        <f t="shared" si="16"/>
        <v>0.11499363879125468</v>
      </c>
      <c r="O121" s="328">
        <f t="shared" si="2"/>
        <v>19.68922825084525</v>
      </c>
      <c r="P121" s="332">
        <f t="shared" si="4"/>
        <v>146.86712200003112</v>
      </c>
      <c r="Q121" s="328">
        <f t="shared" si="17"/>
        <v>24022.641541795059</v>
      </c>
      <c r="R121" s="277">
        <f>IF(H121&gt;0, rate1(1,$L$52,$L$51,$L$54,L121,$L$53,$L$50,P121),"")</f>
        <v>2198.2967694540098</v>
      </c>
      <c r="S121" s="323">
        <f t="shared" si="18"/>
        <v>0.5550163098683446</v>
      </c>
      <c r="T121" s="323">
        <f t="shared" si="19"/>
        <v>0.25842214297164917</v>
      </c>
      <c r="U121" s="328">
        <f t="shared" si="3"/>
        <v>7.87757341970259</v>
      </c>
      <c r="V121" s="336">
        <f t="shared" si="20"/>
        <v>7.87757341970259</v>
      </c>
      <c r="W121" s="328">
        <f t="shared" si="21"/>
        <v>3.733755517387749E-3</v>
      </c>
      <c r="X121" s="328">
        <f t="shared" si="22"/>
        <v>23851.961980162308</v>
      </c>
      <c r="Y121" s="328">
        <f t="shared" si="5"/>
        <v>146.49495678807043</v>
      </c>
      <c r="Z121" s="108">
        <f>IF(H121&gt;0, rate1(1,$L$52,$L$51,$L$54,U121,$L$53,$L$50,Y121),"")</f>
        <v>2197.3776494332847</v>
      </c>
      <c r="AA121" s="336">
        <f t="shared" si="23"/>
        <v>0.55130345219072097</v>
      </c>
      <c r="AB121" s="336">
        <f t="shared" si="24"/>
        <v>8.3213377406567493E-3</v>
      </c>
      <c r="AC121" s="328">
        <f t="shared" si="25"/>
        <v>0.25842214297164917</v>
      </c>
      <c r="AD121" s="328">
        <f t="shared" si="26"/>
        <v>7.7392748817945334E-2</v>
      </c>
      <c r="AE121" s="328">
        <f t="shared" si="27"/>
        <v>-6.745082201417384E-3</v>
      </c>
      <c r="AF121" s="328">
        <f t="shared" si="28"/>
        <v>2966.3805828929035</v>
      </c>
      <c r="AG121" s="328">
        <f t="shared" si="29"/>
        <v>2944.3699073166758</v>
      </c>
      <c r="AH121" s="328">
        <f t="shared" si="30"/>
        <v>7.89823239176095</v>
      </c>
      <c r="AI121" s="328">
        <f t="shared" si="31"/>
        <v>117.55562149865389</v>
      </c>
      <c r="AJ121" s="328">
        <f t="shared" si="32"/>
        <v>3.1385339748217764</v>
      </c>
      <c r="AK121" s="337">
        <f t="shared" si="33"/>
        <v>109.90582668663139</v>
      </c>
      <c r="AL121" s="42">
        <f t="shared" si="34"/>
        <v>9.5039916846807806</v>
      </c>
      <c r="BA121" s="8"/>
    </row>
    <row r="122" spans="1:53" ht="15" x14ac:dyDescent="0.15">
      <c r="A122" s="116"/>
      <c r="B122" s="328">
        <f t="shared" si="6"/>
        <v>2966.3805828929035</v>
      </c>
      <c r="C122" s="328">
        <f t="shared" si="7"/>
        <v>2944.3699073166758</v>
      </c>
      <c r="D122" s="328">
        <f t="shared" si="8"/>
        <v>7.89823239176095</v>
      </c>
      <c r="E122" s="328">
        <f t="shared" si="0"/>
        <v>180.67090956850592</v>
      </c>
      <c r="F122" s="328">
        <f t="shared" si="9"/>
        <v>180.11163016962149</v>
      </c>
      <c r="G122" s="328">
        <f t="shared" si="10"/>
        <v>25246.358863843514</v>
      </c>
      <c r="H122" s="313">
        <f t="shared" si="35"/>
        <v>0.02</v>
      </c>
      <c r="I122" s="328">
        <f t="shared" si="12"/>
        <v>17.608540460982113</v>
      </c>
      <c r="J122" s="328">
        <f t="shared" si="1"/>
        <v>850</v>
      </c>
      <c r="K122" s="335">
        <f t="shared" si="13"/>
        <v>1</v>
      </c>
      <c r="L122" s="323">
        <f t="shared" si="14"/>
        <v>7.9182323917609496</v>
      </c>
      <c r="M122" s="323">
        <f t="shared" si="15"/>
        <v>7.9082323917609498</v>
      </c>
      <c r="N122" s="328">
        <f t="shared" si="16"/>
        <v>0.115304842522022</v>
      </c>
      <c r="O122" s="328">
        <f t="shared" si="2"/>
        <v>19.652288915006739</v>
      </c>
      <c r="P122" s="332">
        <f t="shared" si="4"/>
        <v>147.38017244844093</v>
      </c>
      <c r="Q122" s="328">
        <f t="shared" si="17"/>
        <v>24374.761644772472</v>
      </c>
      <c r="R122" s="277">
        <f>IF(H122&gt;0, rate1(1,$L$52,$L$51,$L$54,L122,$L$53,$L$50,P122),"")</f>
        <v>2199.5574665327008</v>
      </c>
      <c r="S122" s="323">
        <f t="shared" si="18"/>
        <v>0.56388679475501868</v>
      </c>
      <c r="T122" s="323">
        <f t="shared" si="19"/>
        <v>0.26439199991032353</v>
      </c>
      <c r="U122" s="328">
        <f t="shared" si="3"/>
        <v>7.89823239176095</v>
      </c>
      <c r="V122" s="336">
        <f t="shared" si="20"/>
        <v>7.89823239176095</v>
      </c>
      <c r="W122" s="328">
        <f t="shared" si="21"/>
        <v>3.7533647779994794E-3</v>
      </c>
      <c r="X122" s="328">
        <f t="shared" si="22"/>
        <v>24201.40291115523</v>
      </c>
      <c r="Y122" s="328">
        <f t="shared" si="5"/>
        <v>147.00768215310308</v>
      </c>
      <c r="Z122" s="108">
        <f>IF(H122&gt;0, rate1(1,$L$52,$L$51,$L$54,U122,$L$53,$L$50,Y122),"")</f>
        <v>2198.6428931319165</v>
      </c>
      <c r="AA122" s="336">
        <f t="shared" si="23"/>
        <v>0.56010919902508771</v>
      </c>
      <c r="AB122" s="336">
        <f t="shared" si="24"/>
        <v>8.5324920859473491E-3</v>
      </c>
      <c r="AC122" s="328">
        <f t="shared" si="25"/>
        <v>0.26439199991032353</v>
      </c>
      <c r="AD122" s="328">
        <f t="shared" si="26"/>
        <v>7.564525404242034E-2</v>
      </c>
      <c r="AE122" s="328">
        <f t="shared" si="27"/>
        <v>-6.6849560185654631E-3</v>
      </c>
      <c r="AF122" s="328">
        <f t="shared" si="28"/>
        <v>2966.2314957355152</v>
      </c>
      <c r="AG122" s="328">
        <f t="shared" si="29"/>
        <v>2944.1055153167654</v>
      </c>
      <c r="AH122" s="328">
        <f t="shared" si="30"/>
        <v>7.9188931582076458</v>
      </c>
      <c r="AI122" s="328">
        <f t="shared" si="31"/>
        <v>120.20236067171324</v>
      </c>
      <c r="AJ122" s="328">
        <f t="shared" si="32"/>
        <v>3.1719235194528079</v>
      </c>
      <c r="AK122" s="337">
        <f t="shared" si="33"/>
        <v>112.83233773936264</v>
      </c>
      <c r="AL122" s="42">
        <f t="shared" si="34"/>
        <v>9.6039139629546355</v>
      </c>
      <c r="BA122" s="8"/>
    </row>
    <row r="123" spans="1:53" ht="15" x14ac:dyDescent="0.15">
      <c r="A123" s="116"/>
      <c r="B123" s="328">
        <f t="shared" si="6"/>
        <v>2966.2314957355152</v>
      </c>
      <c r="C123" s="328">
        <f t="shared" si="7"/>
        <v>2944.1055153167654</v>
      </c>
      <c r="D123" s="328">
        <f t="shared" si="8"/>
        <v>7.9188931582076458</v>
      </c>
      <c r="E123" s="328">
        <f t="shared" si="0"/>
        <v>181.80447010982277</v>
      </c>
      <c r="F123" s="328">
        <f t="shared" si="9"/>
        <v>181.23768983916435</v>
      </c>
      <c r="G123" s="328">
        <f t="shared" si="10"/>
        <v>25603.578215044286</v>
      </c>
      <c r="H123" s="313">
        <f t="shared" si="35"/>
        <v>0.02</v>
      </c>
      <c r="I123" s="328">
        <f t="shared" si="12"/>
        <v>17.700784334999845</v>
      </c>
      <c r="J123" s="328">
        <f t="shared" si="1"/>
        <v>850</v>
      </c>
      <c r="K123" s="335">
        <f t="shared" si="13"/>
        <v>1</v>
      </c>
      <c r="L123" s="323">
        <f t="shared" si="14"/>
        <v>7.9388931582076454</v>
      </c>
      <c r="M123" s="323">
        <f>IF(H123&gt;0, (D123+L123)/2,"")</f>
        <v>7.9288931582076456</v>
      </c>
      <c r="N123" s="328">
        <f t="shared" si="16"/>
        <v>0.11561612464791438</v>
      </c>
      <c r="O123" s="328">
        <f t="shared" si="2"/>
        <v>19.613926571088591</v>
      </c>
      <c r="P123" s="332">
        <f t="shared" si="4"/>
        <v>147.8937150787869</v>
      </c>
      <c r="Q123" s="328">
        <f t="shared" si="17"/>
        <v>24732.490742509523</v>
      </c>
      <c r="R123" s="277">
        <f>IF(H123&gt;0, rate1(1,$L$52,$L$51,$L$54,L123,$L$53,$L$50,P123),"")</f>
        <v>2200.8120474436719</v>
      </c>
      <c r="S123" s="323">
        <f t="shared" si="18"/>
        <v>0.57295479104087732</v>
      </c>
      <c r="T123" s="323">
        <f t="shared" si="19"/>
        <v>0.27073509366775567</v>
      </c>
      <c r="U123" s="328">
        <f t="shared" si="3"/>
        <v>7.9188931582076458</v>
      </c>
      <c r="V123" s="336">
        <f t="shared" si="20"/>
        <v>7.9188931582076458</v>
      </c>
      <c r="W123" s="328">
        <f t="shared" si="21"/>
        <v>3.773027106525717E-3</v>
      </c>
      <c r="X123" s="328">
        <f t="shared" si="22"/>
        <v>24556.3653681135</v>
      </c>
      <c r="Y123" s="328">
        <f t="shared" si="5"/>
        <v>147.52090023664607</v>
      </c>
      <c r="Z123" s="108">
        <f>IF(H123&gt;0, rate1(1,$L$52,$L$51,$L$54,U123,$L$53,$L$50,Y123),"")</f>
        <v>2199.901989816788</v>
      </c>
      <c r="AA123" s="336">
        <f t="shared" si="23"/>
        <v>0.56910998964224335</v>
      </c>
      <c r="AB123" s="336">
        <f t="shared" si="24"/>
        <v>8.7563578078616207E-3</v>
      </c>
      <c r="AC123" s="328">
        <f t="shared" si="25"/>
        <v>0.27073509366775567</v>
      </c>
      <c r="AD123" s="328">
        <f t="shared" si="26"/>
        <v>7.3872949860515194E-2</v>
      </c>
      <c r="AE123" s="328">
        <f t="shared" si="27"/>
        <v>-6.6238626418811779E-3</v>
      </c>
      <c r="AF123" s="328">
        <f t="shared" si="28"/>
        <v>2966.0763767664953</v>
      </c>
      <c r="AG123" s="328">
        <f t="shared" si="29"/>
        <v>2943.8347802230978</v>
      </c>
      <c r="AH123" s="328">
        <f t="shared" si="30"/>
        <v>7.9395557190264654</v>
      </c>
      <c r="AI123" s="328">
        <f t="shared" si="31"/>
        <v>123.01599947266054</v>
      </c>
      <c r="AJ123" s="328">
        <f t="shared" si="32"/>
        <v>3.2060946304174358</v>
      </c>
      <c r="AK123" s="337">
        <f t="shared" si="33"/>
        <v>115.86700967316186</v>
      </c>
      <c r="AL123" s="42">
        <f t="shared" si="34"/>
        <v>9.7060859695255921</v>
      </c>
      <c r="BA123" s="8"/>
    </row>
    <row r="124" spans="1:53" ht="15" x14ac:dyDescent="0.15">
      <c r="A124" s="116"/>
      <c r="B124" s="328">
        <f t="shared" si="6"/>
        <v>2966.0763767664953</v>
      </c>
      <c r="C124" s="328">
        <f t="shared" si="7"/>
        <v>2943.8347802230978</v>
      </c>
      <c r="D124" s="328">
        <f t="shared" si="8"/>
        <v>7.9395557190264654</v>
      </c>
      <c r="E124" s="328">
        <f t="shared" si="0"/>
        <v>182.95386862509605</v>
      </c>
      <c r="F124" s="328">
        <f t="shared" si="9"/>
        <v>182.37916936745941</v>
      </c>
      <c r="G124" s="328">
        <f t="shared" si="10"/>
        <v>25966.535030348503</v>
      </c>
      <c r="H124" s="313">
        <f t="shared" si="35"/>
        <v>0.02</v>
      </c>
      <c r="I124" s="328">
        <f t="shared" si="12"/>
        <v>17.793277234717973</v>
      </c>
      <c r="J124" s="328">
        <f t="shared" si="1"/>
        <v>850</v>
      </c>
      <c r="K124" s="335">
        <f t="shared" si="13"/>
        <v>1</v>
      </c>
      <c r="L124" s="323">
        <f t="shared" si="14"/>
        <v>7.959555719026465</v>
      </c>
      <c r="M124" s="323">
        <f t="shared" si="15"/>
        <v>7.9495557190264652</v>
      </c>
      <c r="N124" s="328">
        <f t="shared" si="16"/>
        <v>0.11592748518206264</v>
      </c>
      <c r="O124" s="328">
        <f t="shared" si="2"/>
        <v>19.574050726059134</v>
      </c>
      <c r="P124" s="332">
        <f t="shared" si="4"/>
        <v>148.40774923049355</v>
      </c>
      <c r="Q124" s="328">
        <f t="shared" si="17"/>
        <v>25096.019575275634</v>
      </c>
      <c r="R124" s="277">
        <f>IF(H124&gt;0, rate1(1,$L$52,$L$51,$L$54,L124,$L$53,$L$50,P124),"")</f>
        <v>2202.0605532715172</v>
      </c>
      <c r="S124" s="323">
        <f t="shared" si="18"/>
        <v>0.58223040032871065</v>
      </c>
      <c r="T124" s="323">
        <f t="shared" si="19"/>
        <v>0.27749143373112123</v>
      </c>
      <c r="U124" s="328">
        <f t="shared" si="3"/>
        <v>7.9395557190264654</v>
      </c>
      <c r="V124" s="336">
        <f t="shared" si="20"/>
        <v>7.9395557190264654</v>
      </c>
      <c r="W124" s="328">
        <f t="shared" si="21"/>
        <v>3.7927425163672979E-3</v>
      </c>
      <c r="X124" s="328">
        <f t="shared" si="22"/>
        <v>24917.032616333679</v>
      </c>
      <c r="Y124" s="328">
        <f t="shared" si="5"/>
        <v>148.03461037582269</v>
      </c>
      <c r="Z124" s="108">
        <f>IF(H124&gt;0, rate1(1,$L$52,$L$51,$L$54,U124,$L$53,$L$50,Y124),"")</f>
        <v>2201.1549808357081</v>
      </c>
      <c r="AA124" s="336">
        <f t="shared" si="23"/>
        <v>0.57831570907372576</v>
      </c>
      <c r="AB124" s="336">
        <f t="shared" si="24"/>
        <v>8.9942703533872157E-3</v>
      </c>
      <c r="AC124" s="328">
        <f t="shared" si="25"/>
        <v>0.27749143373112123</v>
      </c>
      <c r="AD124" s="328">
        <f t="shared" si="26"/>
        <v>7.207429696507045E-2</v>
      </c>
      <c r="AE124" s="328">
        <f t="shared" si="27"/>
        <v>-6.5617142022610878E-3</v>
      </c>
      <c r="AF124" s="328">
        <f t="shared" si="28"/>
        <v>2965.9148128179463</v>
      </c>
      <c r="AG124" s="328">
        <f t="shared" si="29"/>
        <v>2943.5572887893668</v>
      </c>
      <c r="AH124" s="328">
        <f t="shared" si="30"/>
        <v>7.9602200742027396</v>
      </c>
      <c r="AI124" s="328">
        <f t="shared" si="31"/>
        <v>126.01444284484495</v>
      </c>
      <c r="AJ124" s="328">
        <f t="shared" si="32"/>
        <v>3.2410986423187818</v>
      </c>
      <c r="AK124" s="337">
        <f t="shared" si="33"/>
        <v>119.01665943736197</v>
      </c>
      <c r="AL124" s="42">
        <f t="shared" si="34"/>
        <v>9.8106495690773539</v>
      </c>
      <c r="BA124" s="8"/>
    </row>
    <row r="125" spans="1:53" ht="15" x14ac:dyDescent="0.15">
      <c r="A125" s="116"/>
      <c r="B125" s="328">
        <f t="shared" si="6"/>
        <v>2965.9148128179463</v>
      </c>
      <c r="C125" s="328">
        <f t="shared" si="7"/>
        <v>2943.5572887893668</v>
      </c>
      <c r="D125" s="328">
        <f t="shared" si="8"/>
        <v>7.9602200742027396</v>
      </c>
      <c r="E125" s="328">
        <f t="shared" si="0"/>
        <v>184.12003065322904</v>
      </c>
      <c r="F125" s="328">
        <f t="shared" si="9"/>
        <v>183.53694963916254</v>
      </c>
      <c r="G125" s="328">
        <f t="shared" si="10"/>
        <v>26335.429873159148</v>
      </c>
      <c r="H125" s="313">
        <f t="shared" si="35"/>
        <v>0.02</v>
      </c>
      <c r="I125" s="328">
        <f t="shared" si="12"/>
        <v>17.886019222863617</v>
      </c>
      <c r="J125" s="328">
        <f t="shared" si="1"/>
        <v>850</v>
      </c>
      <c r="K125" s="335">
        <f t="shared" si="13"/>
        <v>1</v>
      </c>
      <c r="L125" s="323">
        <f t="shared" si="14"/>
        <v>7.9802200742027392</v>
      </c>
      <c r="M125" s="323">
        <f t="shared" si="15"/>
        <v>7.9702200742027394</v>
      </c>
      <c r="N125" s="328">
        <f t="shared" si="16"/>
        <v>0.11623892413763315</v>
      </c>
      <c r="O125" s="328">
        <f t="shared" si="2"/>
        <v>19.532561572478613</v>
      </c>
      <c r="P125" s="332">
        <f t="shared" si="4"/>
        <v>148.92227424599159</v>
      </c>
      <c r="Q125" s="328">
        <f t="shared" si="17"/>
        <v>25465.555957841443</v>
      </c>
      <c r="R125" s="277">
        <f>IF(H125&gt;0, rate1(1,$L$52,$L$51,$L$54,L125,$L$53,$L$50,P125),"")</f>
        <v>2203.3030247526854</v>
      </c>
      <c r="S125" s="323">
        <f t="shared" si="18"/>
        <v>0.5917247425258676</v>
      </c>
      <c r="T125" s="323">
        <f t="shared" si="19"/>
        <v>0.28470724593198704</v>
      </c>
      <c r="U125" s="328">
        <f t="shared" si="3"/>
        <v>7.9602200742027396</v>
      </c>
      <c r="V125" s="336">
        <f t="shared" si="20"/>
        <v>7.9602200742027396</v>
      </c>
      <c r="W125" s="328">
        <f t="shared" si="21"/>
        <v>3.8125110208824253E-3</v>
      </c>
      <c r="X125" s="328">
        <f t="shared" si="22"/>
        <v>25283.603929088851</v>
      </c>
      <c r="Y125" s="328">
        <f t="shared" si="5"/>
        <v>148.54881191077797</v>
      </c>
      <c r="Z125" s="108">
        <f>IF(H125&gt;0, rate1(1,$L$52,$L$51,$L$54,U125,$L$53,$L$50,Y125),"")</f>
        <v>2202.401907185666</v>
      </c>
      <c r="AA125" s="336">
        <f t="shared" si="23"/>
        <v>0.58773723019392943</v>
      </c>
      <c r="AB125" s="336">
        <f t="shared" si="24"/>
        <v>9.2477693842590736E-3</v>
      </c>
      <c r="AC125" s="328">
        <f t="shared" si="25"/>
        <v>0.28470724593198704</v>
      </c>
      <c r="AD125" s="328">
        <f t="shared" si="26"/>
        <v>7.0247597438309481E-2</v>
      </c>
      <c r="AE125" s="328">
        <f t="shared" si="27"/>
        <v>-6.4984127243258565E-3</v>
      </c>
      <c r="AF125" s="328">
        <f t="shared" si="28"/>
        <v>2965.7463444961518</v>
      </c>
      <c r="AG125" s="328">
        <f t="shared" si="29"/>
        <v>2943.2725815434346</v>
      </c>
      <c r="AH125" s="328">
        <f t="shared" si="30"/>
        <v>7.9808862237229281</v>
      </c>
      <c r="AI125" s="328">
        <f t="shared" si="31"/>
        <v>129.21837928486693</v>
      </c>
      <c r="AJ125" s="328">
        <f t="shared" si="32"/>
        <v>3.2769926365645783</v>
      </c>
      <c r="AK125" s="337">
        <f t="shared" si="33"/>
        <v>122.28881788182248</v>
      </c>
      <c r="AL125" s="42">
        <f t="shared" si="34"/>
        <v>9.9177618454954715</v>
      </c>
      <c r="BA125" s="8"/>
    </row>
    <row r="126" spans="1:53" ht="15" x14ac:dyDescent="0.15">
      <c r="A126" s="116"/>
      <c r="B126" s="328">
        <f t="shared" si="6"/>
        <v>2965.7463444961518</v>
      </c>
      <c r="C126" s="328">
        <f t="shared" si="7"/>
        <v>2943.2725815434346</v>
      </c>
      <c r="D126" s="328">
        <f t="shared" si="8"/>
        <v>7.9808862237229281</v>
      </c>
      <c r="E126" s="328">
        <f t="shared" ref="E126:E189" si="36">bb2wang($B$6,$H$12,C126,$H$8,$H$9,I126,$H$10,$H$11,$K$10,$K$11,$H$13)</f>
        <v>185.30398489519865</v>
      </c>
      <c r="F126" s="328">
        <f t="shared" si="9"/>
        <v>184.71200777421384</v>
      </c>
      <c r="G126" s="328">
        <f t="shared" si="10"/>
        <v>26710.481779814447</v>
      </c>
      <c r="H126" s="313">
        <f t="shared" ref="H126:H157" si="37">dv(S125)</f>
        <v>0.02</v>
      </c>
      <c r="I126" s="328">
        <f t="shared" si="12"/>
        <v>17.979010362173721</v>
      </c>
      <c r="J126" s="328">
        <f t="shared" ref="J126:J189" si="38">$B$7</f>
        <v>850</v>
      </c>
      <c r="K126" s="335">
        <f t="shared" si="13"/>
        <v>1</v>
      </c>
      <c r="L126" s="323">
        <f t="shared" si="14"/>
        <v>8.0008862237229277</v>
      </c>
      <c r="M126" s="323">
        <f t="shared" si="15"/>
        <v>7.9908862237229279</v>
      </c>
      <c r="N126" s="328">
        <f t="shared" si="16"/>
        <v>0.116550441527842</v>
      </c>
      <c r="O126" s="328">
        <f t="shared" ref="O126:O189" si="39">IF(wh(B125,$F$51,$F$52,$F$53)&gt;0,wh(B125,$F$51,$F$52,$F$53),O125)</f>
        <v>19.489348601706716</v>
      </c>
      <c r="P126" s="332">
        <f t="shared" si="4"/>
        <v>149.43728947068763</v>
      </c>
      <c r="Q126" s="328">
        <f t="shared" si="17"/>
        <v>25841.327324232385</v>
      </c>
      <c r="R126" s="277">
        <f>IF(H126&gt;0, rate1(1,$L$52,$L$51,$L$54,L126,$L$53,$L$50,P126),"")</f>
        <v>2204.5395022789739</v>
      </c>
      <c r="S126" s="323">
        <f t="shared" si="18"/>
        <v>0.60145010934908538</v>
      </c>
      <c r="T126" s="323">
        <f t="shared" si="19"/>
        <v>0.29243626522514149</v>
      </c>
      <c r="U126" s="328">
        <f t="shared" ref="U126:U189" si="40">L126-K126*H126</f>
        <v>7.9808862237229281</v>
      </c>
      <c r="V126" s="336">
        <f t="shared" si="20"/>
        <v>7.9808862237229281</v>
      </c>
      <c r="W126" s="328">
        <f t="shared" si="21"/>
        <v>3.83233263346483E-3</v>
      </c>
      <c r="X126" s="328">
        <f t="shared" si="22"/>
        <v>25656.296924351638</v>
      </c>
      <c r="Y126" s="328">
        <f t="shared" si="5"/>
        <v>149.06350418464854</v>
      </c>
      <c r="Z126" s="108">
        <f>IF(H126&gt;0, rate1(1,$L$52,$L$51,$L$54,U126,$L$53,$L$50,Y126),"")</f>
        <v>2203.6428095163569</v>
      </c>
      <c r="AA126" s="336">
        <f t="shared" si="23"/>
        <v>0.5973865613545245</v>
      </c>
      <c r="AB126" s="336">
        <f t="shared" si="24"/>
        <v>9.5186406255043602E-3</v>
      </c>
      <c r="AC126" s="328">
        <f t="shared" si="25"/>
        <v>0.29243626522514149</v>
      </c>
      <c r="AD126" s="328">
        <f t="shared" si="26"/>
        <v>6.8390970540546173E-2</v>
      </c>
      <c r="AE126" s="328">
        <f t="shared" si="27"/>
        <v>-6.433848295516356E-3</v>
      </c>
      <c r="AF126" s="328">
        <f t="shared" si="28"/>
        <v>2965.5704586724546</v>
      </c>
      <c r="AG126" s="328">
        <f t="shared" si="29"/>
        <v>2942.9801452782094</v>
      </c>
      <c r="AH126" s="328">
        <f t="shared" si="30"/>
        <v>8.001554167574831</v>
      </c>
      <c r="AI126" s="328">
        <f t="shared" si="31"/>
        <v>132.65185991125645</v>
      </c>
      <c r="AJ126" s="328">
        <f t="shared" si="32"/>
        <v>3.3138403754288164</v>
      </c>
      <c r="AK126" s="337">
        <f t="shared" si="33"/>
        <v>125.69183944780238</v>
      </c>
      <c r="AL126" s="42">
        <f t="shared" si="34"/>
        <v>10.027597467887608</v>
      </c>
      <c r="BA126" s="8"/>
    </row>
    <row r="127" spans="1:53" ht="15" x14ac:dyDescent="0.15">
      <c r="A127" s="116"/>
      <c r="B127" s="328">
        <f t="shared" si="6"/>
        <v>2965.5704586724546</v>
      </c>
      <c r="C127" s="328">
        <f t="shared" si="7"/>
        <v>2942.9801452782094</v>
      </c>
      <c r="D127" s="328">
        <f t="shared" si="8"/>
        <v>8.001554167574831</v>
      </c>
      <c r="E127" s="328">
        <f t="shared" si="36"/>
        <v>186.50687994561963</v>
      </c>
      <c r="F127" s="328">
        <f t="shared" si="9"/>
        <v>185.90543242040914</v>
      </c>
      <c r="G127" s="328">
        <f t="shared" si="10"/>
        <v>27091.931083230123</v>
      </c>
      <c r="H127" s="313">
        <f t="shared" si="37"/>
        <v>0.02</v>
      </c>
      <c r="I127" s="328">
        <f t="shared" si="12"/>
        <v>18.072250715396148</v>
      </c>
      <c r="J127" s="328">
        <f t="shared" si="38"/>
        <v>850</v>
      </c>
      <c r="K127" s="335">
        <f t="shared" si="13"/>
        <v>1</v>
      </c>
      <c r="L127" s="323">
        <f t="shared" si="14"/>
        <v>8.0215541675748305</v>
      </c>
      <c r="M127" s="323">
        <f t="shared" si="15"/>
        <v>8.0115541675748307</v>
      </c>
      <c r="N127" s="328">
        <f t="shared" si="16"/>
        <v>0.11686203736584844</v>
      </c>
      <c r="O127" s="328">
        <f t="shared" si="39"/>
        <v>19.444288941237403</v>
      </c>
      <c r="P127" s="332">
        <f t="shared" ref="P127:P190" si="41">IF(H127&gt;0, $C$54*$L$55*$L$55*M127*M127/(($B$19*(B127-C127))^0.333)*1000,"")</f>
        <v>149.95279425294891</v>
      </c>
      <c r="Q127" s="328">
        <f t="shared" si="17"/>
        <v>26223.58379155377</v>
      </c>
      <c r="R127" s="277">
        <f>IF(H127&gt;0, rate1(1,$L$52,$L$51,$L$54,L127,$L$53,$L$50,P127),"")</f>
        <v>2205.7700259010176</v>
      </c>
      <c r="S127" s="323">
        <f t="shared" si="18"/>
        <v>0.61142014892200669</v>
      </c>
      <c r="T127" s="323">
        <f t="shared" si="19"/>
        <v>0.30074137153959796</v>
      </c>
      <c r="U127" s="328">
        <f t="shared" si="40"/>
        <v>8.001554167574831</v>
      </c>
      <c r="V127" s="336">
        <f t="shared" si="20"/>
        <v>8.001554167574831</v>
      </c>
      <c r="W127" s="328">
        <f t="shared" si="21"/>
        <v>3.8522073674585045E-3</v>
      </c>
      <c r="X127" s="328">
        <f t="shared" si="22"/>
        <v>26035.35036851497</v>
      </c>
      <c r="Y127" s="328">
        <f t="shared" ref="Y127:Y190" si="42">IF(H127&gt;0, $C$54*$L$55*$L$55*V127*V127/(($B$19*(B127-C127))^0.333)*1000,"")</f>
        <v>149.57868654354681</v>
      </c>
      <c r="Z127" s="108">
        <f>IF(H127&gt;0, rate1(1,$L$52,$L$51,$L$54,U127,$L$53,$L$50,Y127),"")</f>
        <v>2204.8777281336993</v>
      </c>
      <c r="AA127" s="336">
        <f t="shared" si="23"/>
        <v>0.60727702365441349</v>
      </c>
      <c r="AB127" s="336">
        <f t="shared" si="24"/>
        <v>9.8089686610763945E-3</v>
      </c>
      <c r="AC127" s="328">
        <f t="shared" si="25"/>
        <v>0.30074137153959796</v>
      </c>
      <c r="AD127" s="328">
        <f t="shared" si="26"/>
        <v>6.6502323566635213E-2</v>
      </c>
      <c r="AE127" s="328">
        <f t="shared" si="27"/>
        <v>-6.3678967542062518E-3</v>
      </c>
      <c r="AF127" s="328">
        <f t="shared" si="28"/>
        <v>2965.3865793382811</v>
      </c>
      <c r="AG127" s="328">
        <f t="shared" si="29"/>
        <v>2942.6794039066699</v>
      </c>
      <c r="AH127" s="328">
        <f t="shared" si="30"/>
        <v>8.0222239057474241</v>
      </c>
      <c r="AI127" s="328">
        <f t="shared" si="31"/>
        <v>136.34303123543012</v>
      </c>
      <c r="AJ127" s="328">
        <f t="shared" si="32"/>
        <v>3.3517134396608803</v>
      </c>
      <c r="AK127" s="337">
        <f t="shared" si="33"/>
        <v>129.2350345350205</v>
      </c>
      <c r="AL127" s="42">
        <f t="shared" si="34"/>
        <v>10.140351548812175</v>
      </c>
      <c r="BA127" s="8"/>
    </row>
    <row r="128" spans="1:53" ht="15" x14ac:dyDescent="0.15">
      <c r="A128" s="116"/>
      <c r="B128" s="328">
        <f t="shared" ref="B128:B191" si="43">IF(H128&gt;0, AF127,"")</f>
        <v>2965.3865793382811</v>
      </c>
      <c r="C128" s="328">
        <f t="shared" ref="C128:C191" si="44">IF(H128&gt;0, AG127,"")</f>
        <v>2942.6794039066699</v>
      </c>
      <c r="D128" s="328">
        <f t="shared" ref="D128:D191" si="45">IF(H128&gt;0, AH127,"")</f>
        <v>8.0222239057474241</v>
      </c>
      <c r="E128" s="328">
        <f t="shared" si="36"/>
        <v>187.73000466536752</v>
      </c>
      <c r="F128" s="328">
        <f t="shared" ref="F128:F191" si="46">IF(H128&gt;0, (E128+E127)/2,"")</f>
        <v>187.11844230549357</v>
      </c>
      <c r="G128" s="328">
        <f t="shared" ref="G128:G191" si="47">IF(H128&gt;0, F128*$S$53*$C$55*(B128-C128+N128)^1.5,"")</f>
        <v>27480.042827674293</v>
      </c>
      <c r="H128" s="313">
        <f t="shared" si="37"/>
        <v>0.02</v>
      </c>
      <c r="I128" s="328">
        <f t="shared" ref="I128:I191" si="48">IF(H128&gt;0, (B128-C128)*B$19,"")</f>
        <v>18.165740345288942</v>
      </c>
      <c r="J128" s="328">
        <f t="shared" si="38"/>
        <v>850</v>
      </c>
      <c r="K128" s="335">
        <f t="shared" ref="K128:K191" si="49">IF(H128&gt;0, IF((1-S127-0.015)&gt;0,1,-1),"")</f>
        <v>1</v>
      </c>
      <c r="L128" s="323">
        <f t="shared" ref="L128:L191" si="50">IF(H128&gt;0, D128+K128*H128,"")</f>
        <v>8.0422239057474236</v>
      </c>
      <c r="M128" s="323">
        <f t="shared" ref="M128:M191" si="51">IF(H128&gt;0, (D128+L128)/2,"")</f>
        <v>8.0322239057474238</v>
      </c>
      <c r="N128" s="328">
        <f t="shared" ref="N128:N191" si="52">IF(H128&gt;0, 2*($P$53*M128/$S$52/$S$51)^2-(B128-C128)*2,"")</f>
        <v>0.11717371166488988</v>
      </c>
      <c r="O128" s="328">
        <f t="shared" si="39"/>
        <v>19.397245346259201</v>
      </c>
      <c r="P128" s="332">
        <f t="shared" si="41"/>
        <v>150.46878794407979</v>
      </c>
      <c r="Q128" s="328">
        <f t="shared" ref="Q128:Q191" si="53">IF(H128&gt;0, M128/$S$54*(B128-C128+N128/2)*E128-J128,"")</f>
        <v>26612.601878965648</v>
      </c>
      <c r="R128" s="277">
        <f>IF(H128&gt;0, rate1(1,$L$52,$L$51,$L$54,L128,$L$53,$L$50,P128),"")</f>
        <v>2206.9946353317164</v>
      </c>
      <c r="S128" s="323">
        <f t="shared" ref="S128:S191" si="54">IF(H128&gt;0, Q128/O128/R128,"")</f>
        <v>0.62165008950888867</v>
      </c>
      <c r="T128" s="323">
        <f t="shared" ref="T128:T191" si="55">IF(H128&gt;0, N128/(1-S128),"")</f>
        <v>0.3096966813413391</v>
      </c>
      <c r="U128" s="328">
        <f t="shared" si="40"/>
        <v>8.0222239057474241</v>
      </c>
      <c r="V128" s="336">
        <f t="shared" ref="V128:V191" si="56">IF(H128&gt;0, (D128+U128)/2,"")</f>
        <v>8.0222239057474241</v>
      </c>
      <c r="W128" s="328">
        <f t="shared" ref="W128:W191" si="57">IF(H128&gt;0, 2*($P$53*V128/$S$52/$S$51)^2-(B128-C128)*2,"")</f>
        <v>3.8721352362500738E-3</v>
      </c>
      <c r="X128" s="328">
        <f t="shared" ref="X128:X191" si="58">IF(H128&gt;0, V128/$S$54*(B128-C128+W128/2)*F128-J128,"")</f>
        <v>26421.027567048452</v>
      </c>
      <c r="Y128" s="328">
        <f t="shared" si="42"/>
        <v>150.09435833653768</v>
      </c>
      <c r="Z128" s="108">
        <f>IF(H128&gt;0, rate1(1,$L$52,$L$51,$L$54,U128,$L$53,$L$50,Y128),"")</f>
        <v>2206.106703003295</v>
      </c>
      <c r="AA128" s="336">
        <f t="shared" ref="AA128:AA191" si="59">IF(H128&gt;0, X128/O128/Z128,"")</f>
        <v>0.61742346543974447</v>
      </c>
      <c r="AB128" s="336">
        <f t="shared" ref="AB128:AB191" si="60">IF(H128&gt;0, W128/(1-AA128),"")</f>
        <v>1.0121204220485758E-2</v>
      </c>
      <c r="AC128" s="328">
        <f t="shared" ref="AC128:AC191" si="61">IF(H128&gt;0, delta_z(N128,S128,H128,AE127,AB128),"")</f>
        <v>0.3096966813413391</v>
      </c>
      <c r="AD128" s="328">
        <f t="shared" ref="AD128:AD191" si="62">IF(H128&gt;0, H128/AC128*K128,"")</f>
        <v>6.4579316489208852E-2</v>
      </c>
      <c r="AE128" s="328">
        <f t="shared" ref="AE128:AE191" si="63">IF(H128&gt;0, (AD128-AD127)/(AC128+AC127)*2,"")</f>
        <v>-6.3004167854569665E-3</v>
      </c>
      <c r="AF128" s="328">
        <f t="shared" ref="AF128:AF191" si="64">IF(H128&gt;0, B128-(AC128-N128),"")</f>
        <v>2965.1940563686048</v>
      </c>
      <c r="AG128" s="328">
        <f t="shared" ref="AG128:AG191" si="65">IF(H128&gt;0, C128-AC128,"")</f>
        <v>2942.3697072253285</v>
      </c>
      <c r="AH128" s="328">
        <f t="shared" ref="AH128:AH191" si="66">IF(H128&gt;0, $S$54*$S$53*$C$55*SQRT(AF128-AG128),"")</f>
        <v>8.0428954382309978</v>
      </c>
      <c r="AI128" s="328">
        <f t="shared" ref="AI128:AI191" si="67">IF(H128&gt;0, AC128/R128*1000000,"")</f>
        <v>140.32507210639005</v>
      </c>
      <c r="AJ128" s="328">
        <f t="shared" ref="AJ128:AJ191" si="68">IF(H128&gt;0, AJ127+AI128/3600,"")</f>
        <v>3.3906926263570996</v>
      </c>
      <c r="AK128" s="337">
        <f t="shared" ref="AK128:AK191" si="69">IF(H128&gt;0, AK127+AI127*G127/1000000,"")</f>
        <v>132.92883054092948</v>
      </c>
      <c r="AL128" s="42">
        <f t="shared" ref="AL128:AL191" si="70">IF(H128&gt;0, AL127+AI127*J127/1000000,"")</f>
        <v>10.256243125362291</v>
      </c>
      <c r="BA128" s="8"/>
    </row>
    <row r="129" spans="1:53" ht="15" x14ac:dyDescent="0.15">
      <c r="A129" s="116"/>
      <c r="B129" s="328">
        <f t="shared" si="43"/>
        <v>2965.1940563686048</v>
      </c>
      <c r="C129" s="328">
        <f t="shared" si="44"/>
        <v>2942.3697072253285</v>
      </c>
      <c r="D129" s="328">
        <f t="shared" si="45"/>
        <v>8.0428954382309978</v>
      </c>
      <c r="E129" s="328">
        <f t="shared" si="36"/>
        <v>188.97481320873052</v>
      </c>
      <c r="F129" s="328">
        <f t="shared" si="46"/>
        <v>188.35240893704901</v>
      </c>
      <c r="G129" s="328">
        <f t="shared" si="47"/>
        <v>27875.1109340029</v>
      </c>
      <c r="H129" s="313">
        <f t="shared" si="37"/>
        <v>0.02</v>
      </c>
      <c r="I129" s="328">
        <f t="shared" si="48"/>
        <v>18.259479314621057</v>
      </c>
      <c r="J129" s="328">
        <f t="shared" si="38"/>
        <v>850</v>
      </c>
      <c r="K129" s="335">
        <f t="shared" si="49"/>
        <v>1</v>
      </c>
      <c r="L129" s="323">
        <f t="shared" si="50"/>
        <v>8.0628954382309974</v>
      </c>
      <c r="M129" s="323">
        <f t="shared" si="51"/>
        <v>8.0528954382309976</v>
      </c>
      <c r="N129" s="328">
        <f t="shared" si="52"/>
        <v>0.11748546443820373</v>
      </c>
      <c r="O129" s="328">
        <f t="shared" si="39"/>
        <v>19.348063753678922</v>
      </c>
      <c r="P129" s="332">
        <f t="shared" si="41"/>
        <v>150.98526989830509</v>
      </c>
      <c r="Q129" s="328">
        <f t="shared" si="53"/>
        <v>27008.689062217516</v>
      </c>
      <c r="R129" s="277">
        <f>IF(H129&gt;0, rate1(1,$L$52,$L$51,$L$54,L129,$L$53,$L$50,P129),"")</f>
        <v>2208.2133699496399</v>
      </c>
      <c r="S129" s="323">
        <f t="shared" si="54"/>
        <v>0.6321570130029629</v>
      </c>
      <c r="T129" s="323">
        <f t="shared" si="55"/>
        <v>0.31939025233924073</v>
      </c>
      <c r="U129" s="328">
        <f t="shared" si="40"/>
        <v>8.0428954382309978</v>
      </c>
      <c r="V129" s="336">
        <f t="shared" si="56"/>
        <v>8.0428954382309978</v>
      </c>
      <c r="W129" s="328">
        <f t="shared" si="57"/>
        <v>3.8921162532261633E-3</v>
      </c>
      <c r="X129" s="328">
        <f t="shared" si="58"/>
        <v>26813.620500283057</v>
      </c>
      <c r="Y129" s="328">
        <f t="shared" si="42"/>
        <v>150.61051891562153</v>
      </c>
      <c r="Z129" s="108">
        <f>IF(H129&gt;0, rate1(1,$L$52,$L$51,$L$54,U129,$L$53,$L$50,Y129),"")</f>
        <v>2207.3297737538646</v>
      </c>
      <c r="AA129" s="336">
        <f t="shared" si="59"/>
        <v>0.6278425240352441</v>
      </c>
      <c r="AB129" s="336">
        <f t="shared" si="60"/>
        <v>1.045825088730652E-2</v>
      </c>
      <c r="AC129" s="328">
        <f t="shared" si="61"/>
        <v>0.31939025233924073</v>
      </c>
      <c r="AD129" s="328">
        <f t="shared" si="62"/>
        <v>6.2619318697168552E-2</v>
      </c>
      <c r="AE129" s="328">
        <f t="shared" si="63"/>
        <v>-6.2312462303834547E-3</v>
      </c>
      <c r="AF129" s="328">
        <f t="shared" si="64"/>
        <v>2964.9921515807036</v>
      </c>
      <c r="AG129" s="328">
        <f t="shared" si="65"/>
        <v>2942.0503169729891</v>
      </c>
      <c r="AH129" s="328">
        <f t="shared" si="66"/>
        <v>8.0635687650169849</v>
      </c>
      <c r="AI129" s="328">
        <f t="shared" si="67"/>
        <v>144.63740537288962</v>
      </c>
      <c r="AJ129" s="328">
        <f t="shared" si="68"/>
        <v>3.4308696834051244</v>
      </c>
      <c r="AK129" s="337">
        <f t="shared" si="69"/>
        <v>136.78496953220957</v>
      </c>
      <c r="AL129" s="42">
        <f t="shared" si="70"/>
        <v>10.375519436652722</v>
      </c>
      <c r="BA129" s="8"/>
    </row>
    <row r="130" spans="1:53" ht="15" x14ac:dyDescent="0.15">
      <c r="A130" s="116"/>
      <c r="B130" s="328">
        <f t="shared" si="43"/>
        <v>2964.9921515807036</v>
      </c>
      <c r="C130" s="328">
        <f t="shared" si="44"/>
        <v>2942.0503169729891</v>
      </c>
      <c r="D130" s="328">
        <f t="shared" si="45"/>
        <v>8.0635687650169849</v>
      </c>
      <c r="E130" s="328">
        <f t="shared" si="36"/>
        <v>190.24295606839772</v>
      </c>
      <c r="F130" s="328">
        <f t="shared" si="46"/>
        <v>189.60888463856412</v>
      </c>
      <c r="G130" s="328">
        <f t="shared" si="47"/>
        <v>28277.463328095473</v>
      </c>
      <c r="H130" s="313">
        <f t="shared" si="37"/>
        <v>0.02</v>
      </c>
      <c r="I130" s="328">
        <f t="shared" si="48"/>
        <v>18.353467686171644</v>
      </c>
      <c r="J130" s="328">
        <f t="shared" si="38"/>
        <v>850</v>
      </c>
      <c r="K130" s="335">
        <f t="shared" si="49"/>
        <v>1</v>
      </c>
      <c r="L130" s="323">
        <f t="shared" si="50"/>
        <v>8.0835687650169845</v>
      </c>
      <c r="M130" s="323">
        <f t="shared" si="51"/>
        <v>8.0735687650169847</v>
      </c>
      <c r="N130" s="328">
        <f t="shared" si="52"/>
        <v>0.11779729569905584</v>
      </c>
      <c r="O130" s="328">
        <f t="shared" si="39"/>
        <v>19.296570276722846</v>
      </c>
      <c r="P130" s="332">
        <f t="shared" si="41"/>
        <v>151.50223947274651</v>
      </c>
      <c r="Q130" s="328">
        <f t="shared" si="53"/>
        <v>27412.189405960107</v>
      </c>
      <c r="R130" s="277">
        <f>IF(H130&gt;0, rate1(1,$L$52,$L$51,$L$54,L130,$L$53,$L$50,P130),"")</f>
        <v>2209.4262688023778</v>
      </c>
      <c r="S130" s="323">
        <f t="shared" si="54"/>
        <v>0.64296019235974067</v>
      </c>
      <c r="T130" s="323">
        <f t="shared" si="55"/>
        <v>0.32992762481472154</v>
      </c>
      <c r="U130" s="328">
        <f t="shared" si="40"/>
        <v>8.0635687650169849</v>
      </c>
      <c r="V130" s="336">
        <f t="shared" si="56"/>
        <v>8.0635687650169849</v>
      </c>
      <c r="W130" s="328">
        <f t="shared" si="57"/>
        <v>3.9121504317520817E-3</v>
      </c>
      <c r="X130" s="328">
        <f t="shared" si="58"/>
        <v>27213.454915546441</v>
      </c>
      <c r="Y130" s="328">
        <f t="shared" si="42"/>
        <v>151.12716763571058</v>
      </c>
      <c r="Z130" s="108">
        <f>IF(H130&gt;0, rate1(1,$L$52,$L$51,$L$54,U130,$L$53,$L$50,Y130),"")</f>
        <v>2208.5469796806251</v>
      </c>
      <c r="AA130" s="336">
        <f t="shared" si="59"/>
        <v>0.63855294803716045</v>
      </c>
      <c r="AB130" s="336">
        <f t="shared" si="60"/>
        <v>1.0823578199094817E-2</v>
      </c>
      <c r="AC130" s="328">
        <f t="shared" si="61"/>
        <v>0.32992762481472154</v>
      </c>
      <c r="AD130" s="328">
        <f t="shared" si="62"/>
        <v>6.0619355566941271E-2</v>
      </c>
      <c r="AE130" s="328">
        <f t="shared" si="63"/>
        <v>-6.1601973412263276E-3</v>
      </c>
      <c r="AF130" s="328">
        <f t="shared" si="64"/>
        <v>2964.7800212515881</v>
      </c>
      <c r="AG130" s="328">
        <f t="shared" si="65"/>
        <v>2941.7203893481742</v>
      </c>
      <c r="AH130" s="328">
        <f t="shared" si="66"/>
        <v>8.0842438860981769</v>
      </c>
      <c r="AI130" s="328">
        <f t="shared" si="67"/>
        <v>149.32728440562954</v>
      </c>
      <c r="AJ130" s="328">
        <f t="shared" si="68"/>
        <v>3.4723494846289102</v>
      </c>
      <c r="AK130" s="337">
        <f t="shared" si="69"/>
        <v>140.81675325218521</v>
      </c>
      <c r="AL130" s="42">
        <f t="shared" si="70"/>
        <v>10.498461231219677</v>
      </c>
      <c r="BA130" s="8"/>
    </row>
    <row r="131" spans="1:53" ht="15" x14ac:dyDescent="0.15">
      <c r="A131" s="116"/>
      <c r="B131" s="328">
        <f t="shared" si="43"/>
        <v>2964.7800212515881</v>
      </c>
      <c r="C131" s="328">
        <f t="shared" si="44"/>
        <v>2941.7203893481742</v>
      </c>
      <c r="D131" s="328">
        <f t="shared" si="45"/>
        <v>8.0842438860981769</v>
      </c>
      <c r="E131" s="328">
        <f t="shared" si="36"/>
        <v>191.53631899815787</v>
      </c>
      <c r="F131" s="328">
        <f t="shared" si="46"/>
        <v>190.88963753327778</v>
      </c>
      <c r="G131" s="328">
        <f t="shared" si="47"/>
        <v>28687.468320459262</v>
      </c>
      <c r="H131" s="313">
        <f t="shared" si="37"/>
        <v>0.02</v>
      </c>
      <c r="I131" s="328">
        <f t="shared" si="48"/>
        <v>18.447705522731123</v>
      </c>
      <c r="J131" s="328">
        <f t="shared" si="38"/>
        <v>850</v>
      </c>
      <c r="K131" s="335">
        <f t="shared" si="49"/>
        <v>1</v>
      </c>
      <c r="L131" s="323">
        <f t="shared" si="50"/>
        <v>8.1042438860981765</v>
      </c>
      <c r="M131" s="323">
        <f t="shared" si="51"/>
        <v>8.0942438860981767</v>
      </c>
      <c r="N131" s="328">
        <f t="shared" si="52"/>
        <v>0.11810920546075465</v>
      </c>
      <c r="O131" s="328">
        <f t="shared" si="39"/>
        <v>19.242567476118879</v>
      </c>
      <c r="P131" s="332">
        <f t="shared" si="41"/>
        <v>152.01969602740851</v>
      </c>
      <c r="Q131" s="328">
        <f t="shared" si="53"/>
        <v>27823.490603675113</v>
      </c>
      <c r="R131" s="277">
        <f>IF(H131&gt;0, rate1(1,$L$52,$L$51,$L$54,L131,$L$53,$L$50,P131),"")</f>
        <v>2210.6333706098685</v>
      </c>
      <c r="S131" s="323">
        <f t="shared" si="54"/>
        <v>0.65408151219712485</v>
      </c>
      <c r="T131" s="323">
        <f t="shared" si="55"/>
        <v>0.34143652225971882</v>
      </c>
      <c r="U131" s="328">
        <f t="shared" si="40"/>
        <v>8.0842438860981769</v>
      </c>
      <c r="V131" s="336">
        <f t="shared" si="56"/>
        <v>8.0842438860981769</v>
      </c>
      <c r="W131" s="328">
        <f t="shared" si="57"/>
        <v>3.9322377852357704E-3</v>
      </c>
      <c r="X131" s="328">
        <f t="shared" si="58"/>
        <v>27620.896661562703</v>
      </c>
      <c r="Y131" s="328">
        <f t="shared" si="42"/>
        <v>151.64430385461463</v>
      </c>
      <c r="Z131" s="108">
        <f>IF(H131&gt;0, rate1(1,$L$52,$L$51,$L$54,U131,$L$53,$L$50,Y131),"")</f>
        <v>2209.7583597486473</v>
      </c>
      <c r="AA131" s="336">
        <f t="shared" si="59"/>
        <v>0.64957599817236999</v>
      </c>
      <c r="AB131" s="336">
        <f t="shared" si="60"/>
        <v>1.1221371152453188E-2</v>
      </c>
      <c r="AC131" s="328">
        <f t="shared" si="61"/>
        <v>0.34143652225971882</v>
      </c>
      <c r="AD131" s="328">
        <f t="shared" si="62"/>
        <v>5.8576041800199395E-2</v>
      </c>
      <c r="AE131" s="328">
        <f t="shared" si="63"/>
        <v>-6.087050598831919E-3</v>
      </c>
      <c r="AF131" s="328">
        <f t="shared" si="64"/>
        <v>2964.5566939347891</v>
      </c>
      <c r="AG131" s="328">
        <f t="shared" si="65"/>
        <v>2941.3789528259144</v>
      </c>
      <c r="AH131" s="328">
        <f t="shared" si="66"/>
        <v>8.1049208014683991</v>
      </c>
      <c r="AI131" s="328">
        <f t="shared" si="67"/>
        <v>154.45189907973003</v>
      </c>
      <c r="AJ131" s="328">
        <f t="shared" si="68"/>
        <v>3.5152527899288351</v>
      </c>
      <c r="AK131" s="337">
        <f t="shared" si="69"/>
        <v>145.03935006084947</v>
      </c>
      <c r="AL131" s="42">
        <f t="shared" si="70"/>
        <v>10.625389422964462</v>
      </c>
      <c r="BA131" s="8"/>
    </row>
    <row r="132" spans="1:53" ht="15" x14ac:dyDescent="0.15">
      <c r="A132" s="116"/>
      <c r="B132" s="328">
        <f t="shared" si="43"/>
        <v>2964.5566939347891</v>
      </c>
      <c r="C132" s="328">
        <f t="shared" si="44"/>
        <v>2941.3789528259144</v>
      </c>
      <c r="D132" s="328">
        <f t="shared" si="45"/>
        <v>8.1049208014683991</v>
      </c>
      <c r="E132" s="328">
        <f t="shared" si="36"/>
        <v>192.85707238995511</v>
      </c>
      <c r="F132" s="328">
        <f t="shared" si="46"/>
        <v>192.19669569405647</v>
      </c>
      <c r="G132" s="328">
        <f t="shared" si="47"/>
        <v>29105.54263260643</v>
      </c>
      <c r="H132" s="313">
        <f t="shared" si="37"/>
        <v>0.02</v>
      </c>
      <c r="I132" s="328">
        <f t="shared" si="48"/>
        <v>18.542192887099738</v>
      </c>
      <c r="J132" s="328">
        <f t="shared" si="38"/>
        <v>850</v>
      </c>
      <c r="K132" s="335">
        <f t="shared" si="49"/>
        <v>1</v>
      </c>
      <c r="L132" s="323">
        <f t="shared" si="50"/>
        <v>8.1249208014683987</v>
      </c>
      <c r="M132" s="323">
        <f t="shared" si="51"/>
        <v>8.1149208014683989</v>
      </c>
      <c r="N132" s="328">
        <f t="shared" si="52"/>
        <v>0.11842119373656601</v>
      </c>
      <c r="O132" s="328">
        <f t="shared" si="39"/>
        <v>19.185829684091438</v>
      </c>
      <c r="P132" s="332">
        <f t="shared" si="41"/>
        <v>152.53763892515121</v>
      </c>
      <c r="Q132" s="328">
        <f t="shared" si="53"/>
        <v>28243.032881315008</v>
      </c>
      <c r="R132" s="277">
        <f>IF(H132&gt;0, rate1(1,$L$52,$L$51,$L$54,L132,$L$53,$L$50,P132),"")</f>
        <v>2211.8347137676669</v>
      </c>
      <c r="S132" s="323">
        <f t="shared" si="54"/>
        <v>0.66554599898592071</v>
      </c>
      <c r="T132" s="323">
        <f t="shared" si="55"/>
        <v>0.35407318608091914</v>
      </c>
      <c r="U132" s="328">
        <f t="shared" si="40"/>
        <v>8.1049208014683991</v>
      </c>
      <c r="V132" s="336">
        <f t="shared" si="56"/>
        <v>8.1049208014683991</v>
      </c>
      <c r="W132" s="328">
        <f t="shared" si="57"/>
        <v>3.9523783270567492E-3</v>
      </c>
      <c r="X132" s="328">
        <f t="shared" si="58"/>
        <v>28036.359657896101</v>
      </c>
      <c r="Y132" s="328">
        <f t="shared" si="42"/>
        <v>152.16192693301394</v>
      </c>
      <c r="Z132" s="108">
        <f>IF(H132&gt;0, rate1(1,$L$52,$L$51,$L$54,U132,$L$53,$L$50,Y132),"")</f>
        <v>2210.9639525961547</v>
      </c>
      <c r="AA132" s="336">
        <f t="shared" si="59"/>
        <v>0.66093595139484751</v>
      </c>
      <c r="AB132" s="336">
        <f t="shared" si="60"/>
        <v>1.1656730766107792E-2</v>
      </c>
      <c r="AC132" s="328">
        <f t="shared" si="61"/>
        <v>0.35407318608091914</v>
      </c>
      <c r="AD132" s="328">
        <f t="shared" si="62"/>
        <v>5.6485497310234736E-2</v>
      </c>
      <c r="AE132" s="328">
        <f t="shared" si="63"/>
        <v>-6.0115465388752799E-3</v>
      </c>
      <c r="AF132" s="328">
        <f t="shared" si="64"/>
        <v>2964.3210419424449</v>
      </c>
      <c r="AG132" s="328">
        <f t="shared" si="65"/>
        <v>2941.0248796398337</v>
      </c>
      <c r="AH132" s="328">
        <f t="shared" si="66"/>
        <v>8.1255995111228039</v>
      </c>
      <c r="AI132" s="328">
        <f t="shared" si="67"/>
        <v>160.08121397000161</v>
      </c>
      <c r="AJ132" s="328">
        <f t="shared" si="68"/>
        <v>3.559719793809391</v>
      </c>
      <c r="AK132" s="337">
        <f t="shared" si="69"/>
        <v>149.470184022734</v>
      </c>
      <c r="AL132" s="42">
        <f t="shared" si="70"/>
        <v>10.756673537182232</v>
      </c>
      <c r="BA132" s="8"/>
    </row>
    <row r="133" spans="1:53" ht="15" x14ac:dyDescent="0.15">
      <c r="A133" s="116"/>
      <c r="B133" s="328">
        <f t="shared" si="43"/>
        <v>2964.3210419424449</v>
      </c>
      <c r="C133" s="328">
        <f t="shared" si="44"/>
        <v>2941.0248796398337</v>
      </c>
      <c r="D133" s="328">
        <f t="shared" si="45"/>
        <v>8.1255995111228039</v>
      </c>
      <c r="E133" s="328">
        <f t="shared" si="36"/>
        <v>194.20773473639574</v>
      </c>
      <c r="F133" s="328">
        <f t="shared" si="46"/>
        <v>193.53240356317542</v>
      </c>
      <c r="G133" s="328">
        <f t="shared" si="47"/>
        <v>29532.161622732627</v>
      </c>
      <c r="H133" s="313">
        <f t="shared" si="37"/>
        <v>0.02</v>
      </c>
      <c r="I133" s="328">
        <f t="shared" si="48"/>
        <v>18.636929842089014</v>
      </c>
      <c r="J133" s="328">
        <f t="shared" si="38"/>
        <v>850</v>
      </c>
      <c r="K133" s="335">
        <f t="shared" si="49"/>
        <v>1</v>
      </c>
      <c r="L133" s="323">
        <f t="shared" si="50"/>
        <v>8.1455995111228034</v>
      </c>
      <c r="M133" s="323">
        <f t="shared" si="51"/>
        <v>8.1355995111228037</v>
      </c>
      <c r="N133" s="328">
        <f t="shared" si="52"/>
        <v>0.11873326053981259</v>
      </c>
      <c r="O133" s="328">
        <f t="shared" si="39"/>
        <v>19.126097071091603</v>
      </c>
      <c r="P133" s="332">
        <f t="shared" si="41"/>
        <v>153.05606753167854</v>
      </c>
      <c r="Q133" s="328">
        <f t="shared" si="53"/>
        <v>28671.3204062324</v>
      </c>
      <c r="R133" s="277">
        <f>IF(H133&gt;0, rate1(1,$L$52,$L$51,$L$54,L133,$L$53,$L$50,P133),"")</f>
        <v>2213.0303363501989</v>
      </c>
      <c r="S133" s="323">
        <f t="shared" si="54"/>
        <v>0.67738249775254256</v>
      </c>
      <c r="T133" s="323">
        <f t="shared" si="55"/>
        <v>0.36803105756097687</v>
      </c>
      <c r="U133" s="328">
        <f t="shared" si="40"/>
        <v>8.1255995111228039</v>
      </c>
      <c r="V133" s="336">
        <f t="shared" si="56"/>
        <v>8.1255995111228039</v>
      </c>
      <c r="W133" s="328">
        <f t="shared" si="57"/>
        <v>3.9725720705874323E-3</v>
      </c>
      <c r="X133" s="328">
        <f t="shared" si="58"/>
        <v>28460.316048019609</v>
      </c>
      <c r="Y133" s="328">
        <f t="shared" si="42"/>
        <v>152.68003623444687</v>
      </c>
      <c r="Z133" s="108">
        <f>IF(H133&gt;0, rate1(1,$L$52,$L$51,$L$54,U133,$L$53,$L$50,Y133),"")</f>
        <v>2212.1637965378054</v>
      </c>
      <c r="AA133" s="336">
        <f t="shared" si="59"/>
        <v>0.67266074257045616</v>
      </c>
      <c r="AB133" s="336">
        <f t="shared" si="60"/>
        <v>1.2135947584724038E-2</v>
      </c>
      <c r="AC133" s="328">
        <f t="shared" si="61"/>
        <v>0.36803105756097687</v>
      </c>
      <c r="AD133" s="328">
        <f t="shared" si="62"/>
        <v>5.434323975955839E-2</v>
      </c>
      <c r="AE133" s="328">
        <f t="shared" si="63"/>
        <v>-5.9333747711327088E-3</v>
      </c>
      <c r="AF133" s="328">
        <f t="shared" si="64"/>
        <v>2964.071744145424</v>
      </c>
      <c r="AG133" s="328">
        <f t="shared" si="65"/>
        <v>2940.6568485822727</v>
      </c>
      <c r="AH133" s="328">
        <f t="shared" si="66"/>
        <v>8.146280015057707</v>
      </c>
      <c r="AI133" s="328">
        <f t="shared" si="67"/>
        <v>166.30185836853261</v>
      </c>
      <c r="AJ133" s="328">
        <f t="shared" si="68"/>
        <v>3.6059147544673165</v>
      </c>
      <c r="AK133" s="337">
        <f t="shared" si="69"/>
        <v>154.12943462061727</v>
      </c>
      <c r="AL133" s="42">
        <f t="shared" si="70"/>
        <v>10.892742569056734</v>
      </c>
      <c r="BA133" s="8"/>
    </row>
    <row r="134" spans="1:53" ht="15" x14ac:dyDescent="0.15">
      <c r="A134" s="116"/>
      <c r="B134" s="328">
        <f t="shared" si="43"/>
        <v>2964.071744145424</v>
      </c>
      <c r="C134" s="328">
        <f t="shared" si="44"/>
        <v>2940.6568485822727</v>
      </c>
      <c r="D134" s="328">
        <f t="shared" si="45"/>
        <v>8.146280015057707</v>
      </c>
      <c r="E134" s="328">
        <f t="shared" si="36"/>
        <v>195.591255393306</v>
      </c>
      <c r="F134" s="328">
        <f t="shared" si="46"/>
        <v>194.89949506485087</v>
      </c>
      <c r="G134" s="328">
        <f t="shared" si="47"/>
        <v>29967.872496513915</v>
      </c>
      <c r="H134" s="313">
        <f t="shared" si="37"/>
        <v>0.02</v>
      </c>
      <c r="I134" s="328">
        <f t="shared" si="48"/>
        <v>18.731916450521023</v>
      </c>
      <c r="J134" s="328">
        <f t="shared" si="38"/>
        <v>850</v>
      </c>
      <c r="K134" s="335">
        <f t="shared" si="49"/>
        <v>1</v>
      </c>
      <c r="L134" s="323">
        <f t="shared" si="50"/>
        <v>8.1662800150577066</v>
      </c>
      <c r="M134" s="323">
        <f t="shared" si="51"/>
        <v>8.1562800150577068</v>
      </c>
      <c r="N134" s="328">
        <f t="shared" si="52"/>
        <v>0.11904540588382417</v>
      </c>
      <c r="O134" s="328">
        <f t="shared" si="39"/>
        <v>19.063068018205946</v>
      </c>
      <c r="P134" s="332">
        <f t="shared" si="41"/>
        <v>153.57498121551538</v>
      </c>
      <c r="Q134" s="328">
        <f t="shared" si="53"/>
        <v>29108.936121051171</v>
      </c>
      <c r="R134" s="277">
        <f>IF(H134&gt;0, rate1(1,$L$52,$L$51,$L$54,L134,$L$53,$L$50,P134),"")</f>
        <v>2214.2202761139633</v>
      </c>
      <c r="S134" s="323">
        <f t="shared" si="54"/>
        <v>0.68962454782247817</v>
      </c>
      <c r="T134" s="323">
        <f t="shared" si="55"/>
        <v>0.38355290358380262</v>
      </c>
      <c r="U134" s="328">
        <f t="shared" si="40"/>
        <v>8.146280015057707</v>
      </c>
      <c r="V134" s="336">
        <f t="shared" si="56"/>
        <v>8.146280015057707</v>
      </c>
      <c r="W134" s="328">
        <f t="shared" si="57"/>
        <v>3.9928190292215504E-3</v>
      </c>
      <c r="X134" s="328">
        <f t="shared" si="58"/>
        <v>28893.309316207749</v>
      </c>
      <c r="Y134" s="328">
        <f t="shared" si="42"/>
        <v>153.19863112528733</v>
      </c>
      <c r="Z134" s="108">
        <f>IF(H134&gt;0, rate1(1,$L$52,$L$51,$L$54,U134,$L$53,$L$50,Y134),"")</f>
        <v>2213.3579295679215</v>
      </c>
      <c r="AA134" s="336">
        <f t="shared" si="59"/>
        <v>0.68478279242826734</v>
      </c>
      <c r="AB134" s="336">
        <f t="shared" si="60"/>
        <v>1.2666881544888127E-2</v>
      </c>
      <c r="AC134" s="328">
        <f t="shared" si="61"/>
        <v>0.38355290358380262</v>
      </c>
      <c r="AD134" s="328">
        <f t="shared" si="62"/>
        <v>5.2144045353655348E-2</v>
      </c>
      <c r="AE134" s="328">
        <f t="shared" si="63"/>
        <v>-5.8521589592021792E-3</v>
      </c>
      <c r="AF134" s="328">
        <f t="shared" si="64"/>
        <v>2963.807236647724</v>
      </c>
      <c r="AG134" s="328">
        <f t="shared" si="65"/>
        <v>2940.273295678689</v>
      </c>
      <c r="AH134" s="328">
        <f t="shared" si="66"/>
        <v>8.1669623132704849</v>
      </c>
      <c r="AI134" s="328">
        <f t="shared" si="67"/>
        <v>173.22255952644053</v>
      </c>
      <c r="AJ134" s="328">
        <f t="shared" si="68"/>
        <v>3.6540321321135498</v>
      </c>
      <c r="AK134" s="337">
        <f t="shared" si="69"/>
        <v>159.04068798011758</v>
      </c>
      <c r="AL134" s="42">
        <f t="shared" si="70"/>
        <v>11.034099148669988</v>
      </c>
      <c r="BA134" s="8"/>
    </row>
    <row r="135" spans="1:53" ht="15" x14ac:dyDescent="0.15">
      <c r="A135" s="116"/>
      <c r="B135" s="328">
        <f t="shared" si="43"/>
        <v>2963.807236647724</v>
      </c>
      <c r="C135" s="328">
        <f t="shared" si="44"/>
        <v>2940.273295678689</v>
      </c>
      <c r="D135" s="328">
        <f t="shared" si="45"/>
        <v>8.1669623132704849</v>
      </c>
      <c r="E135" s="328">
        <f t="shared" si="36"/>
        <v>197.01112429105947</v>
      </c>
      <c r="F135" s="328">
        <f t="shared" si="46"/>
        <v>196.30118984218274</v>
      </c>
      <c r="G135" s="328">
        <f t="shared" si="47"/>
        <v>30413.311643635931</v>
      </c>
      <c r="H135" s="313">
        <f t="shared" si="37"/>
        <v>0.02</v>
      </c>
      <c r="I135" s="328">
        <f t="shared" si="48"/>
        <v>18.827152775228026</v>
      </c>
      <c r="J135" s="328">
        <f t="shared" si="38"/>
        <v>850</v>
      </c>
      <c r="K135" s="335">
        <f t="shared" si="49"/>
        <v>1</v>
      </c>
      <c r="L135" s="323">
        <f t="shared" si="50"/>
        <v>8.1869623132704845</v>
      </c>
      <c r="M135" s="323">
        <f t="shared" si="51"/>
        <v>8.1769623132704847</v>
      </c>
      <c r="N135" s="328">
        <f t="shared" si="52"/>
        <v>0.11935762978195896</v>
      </c>
      <c r="O135" s="328">
        <f t="shared" si="39"/>
        <v>18.996389167429403</v>
      </c>
      <c r="P135" s="332">
        <f t="shared" si="41"/>
        <v>154.09437934798652</v>
      </c>
      <c r="Q135" s="328">
        <f t="shared" si="53"/>
        <v>29556.561348977921</v>
      </c>
      <c r="R135" s="277">
        <f>IF(H135&gt;0, rate1(1,$L$52,$L$51,$L$54,L135,$L$53,$L$50,P135),"")</f>
        <v>2215.4045705006938</v>
      </c>
      <c r="S135" s="323">
        <f t="shared" si="54"/>
        <v>0.70231153385828871</v>
      </c>
      <c r="T135" s="323">
        <f t="shared" si="55"/>
        <v>0.40094811642833378</v>
      </c>
      <c r="U135" s="328">
        <f t="shared" si="40"/>
        <v>8.1669623132704849</v>
      </c>
      <c r="V135" s="336">
        <f t="shared" si="56"/>
        <v>8.1669623132704849</v>
      </c>
      <c r="W135" s="328">
        <f t="shared" si="57"/>
        <v>4.0131192163457285E-3</v>
      </c>
      <c r="X135" s="328">
        <f t="shared" si="58"/>
        <v>29335.97150070771</v>
      </c>
      <c r="Y135" s="328">
        <f t="shared" si="42"/>
        <v>153.71771097472327</v>
      </c>
      <c r="Z135" s="108">
        <f>IF(H135&gt;0, rate1(1,$L$52,$L$51,$L$54,U135,$L$53,$L$50,Y135),"")</f>
        <v>2214.5463893636797</v>
      </c>
      <c r="AA135" s="336">
        <f t="shared" si="59"/>
        <v>0.6973400921296099</v>
      </c>
      <c r="AB135" s="336">
        <f t="shared" si="60"/>
        <v>1.3259500554874586E-2</v>
      </c>
      <c r="AC135" s="328">
        <f t="shared" si="61"/>
        <v>0.40094811642833378</v>
      </c>
      <c r="AD135" s="328">
        <f t="shared" si="62"/>
        <v>4.9881765696172906E-2</v>
      </c>
      <c r="AE135" s="328">
        <f t="shared" si="63"/>
        <v>-5.7674358599239155E-3</v>
      </c>
      <c r="AF135" s="328">
        <f t="shared" si="64"/>
        <v>2963.5256461610775</v>
      </c>
      <c r="AG135" s="328">
        <f t="shared" si="65"/>
        <v>2939.8723475622605</v>
      </c>
      <c r="AH135" s="328">
        <f t="shared" si="66"/>
        <v>8.1876464057598035</v>
      </c>
      <c r="AI135" s="328">
        <f t="shared" si="67"/>
        <v>180.98189457906429</v>
      </c>
      <c r="AJ135" s="328">
        <f t="shared" si="68"/>
        <v>3.7043048806077343</v>
      </c>
      <c r="AK135" s="337">
        <f t="shared" si="69"/>
        <v>164.23179955752573</v>
      </c>
      <c r="AL135" s="42">
        <f t="shared" si="70"/>
        <v>11.181338324267463</v>
      </c>
      <c r="BA135" s="8"/>
    </row>
    <row r="136" spans="1:53" ht="15" x14ac:dyDescent="0.15">
      <c r="A136" s="116"/>
      <c r="B136" s="328">
        <f t="shared" si="43"/>
        <v>2963.5256461610775</v>
      </c>
      <c r="C136" s="328">
        <f t="shared" si="44"/>
        <v>2939.8723475622605</v>
      </c>
      <c r="D136" s="328">
        <f t="shared" si="45"/>
        <v>8.1876464057598035</v>
      </c>
      <c r="E136" s="328">
        <f t="shared" si="36"/>
        <v>198.47152008336519</v>
      </c>
      <c r="F136" s="328">
        <f t="shared" si="46"/>
        <v>197.74132218721235</v>
      </c>
      <c r="G136" s="328">
        <f t="shared" si="47"/>
        <v>30869.22779383427</v>
      </c>
      <c r="H136" s="313">
        <f t="shared" si="37"/>
        <v>0.02</v>
      </c>
      <c r="I136" s="328">
        <f t="shared" si="48"/>
        <v>18.922638879053558</v>
      </c>
      <c r="J136" s="328">
        <f t="shared" si="38"/>
        <v>850</v>
      </c>
      <c r="K136" s="335">
        <f t="shared" si="49"/>
        <v>1</v>
      </c>
      <c r="L136" s="323">
        <f t="shared" si="50"/>
        <v>8.2076464057598031</v>
      </c>
      <c r="M136" s="323">
        <f t="shared" si="51"/>
        <v>8.1976464057598033</v>
      </c>
      <c r="N136" s="328">
        <f t="shared" si="52"/>
        <v>0.11966993224763911</v>
      </c>
      <c r="O136" s="328">
        <f t="shared" si="39"/>
        <v>18.925642228711265</v>
      </c>
      <c r="P136" s="332">
        <f t="shared" si="41"/>
        <v>154.61426130320353</v>
      </c>
      <c r="Q136" s="328">
        <f t="shared" si="53"/>
        <v>30015.002189380899</v>
      </c>
      <c r="R136" s="277">
        <f>IF(H136&gt;0, rate1(1,$L$52,$L$51,$L$54,L136,$L$53,$L$50,P136),"")</f>
        <v>2216.5832566405056</v>
      </c>
      <c r="S136" s="323">
        <f t="shared" si="54"/>
        <v>0.71549022541323548</v>
      </c>
      <c r="T136" s="323">
        <f t="shared" si="55"/>
        <v>0.42061799957999119</v>
      </c>
      <c r="U136" s="328">
        <f t="shared" si="40"/>
        <v>8.1876464057598035</v>
      </c>
      <c r="V136" s="336">
        <f t="shared" si="56"/>
        <v>8.1876464057598035</v>
      </c>
      <c r="W136" s="328">
        <f t="shared" si="57"/>
        <v>4.0334726454247516E-3</v>
      </c>
      <c r="X136" s="328">
        <f t="shared" si="58"/>
        <v>29789.046184844548</v>
      </c>
      <c r="Y136" s="328">
        <f t="shared" si="42"/>
        <v>154.2372751547438</v>
      </c>
      <c r="Z136" s="108">
        <f>IF(H136&gt;0, rate1(1,$L$52,$L$51,$L$54,U136,$L$53,$L$50,Y136),"")</f>
        <v>2215.7292132882844</v>
      </c>
      <c r="AA136" s="336">
        <f t="shared" si="59"/>
        <v>0.71037764838923301</v>
      </c>
      <c r="AB136" s="336">
        <f t="shared" si="60"/>
        <v>1.3926662161922738E-2</v>
      </c>
      <c r="AC136" s="328">
        <f t="shared" si="61"/>
        <v>0.42061799957999119</v>
      </c>
      <c r="AD136" s="328">
        <f t="shared" si="62"/>
        <v>4.7549082587932598E-2</v>
      </c>
      <c r="AE136" s="328">
        <f t="shared" si="63"/>
        <v>-5.67862540284383E-3</v>
      </c>
      <c r="AF136" s="328">
        <f t="shared" si="64"/>
        <v>2963.2246980937452</v>
      </c>
      <c r="AG136" s="328">
        <f t="shared" si="65"/>
        <v>2939.4517295626806</v>
      </c>
      <c r="AH136" s="328">
        <f t="shared" si="66"/>
        <v>8.2083322925254389</v>
      </c>
      <c r="AI136" s="328">
        <f t="shared" si="67"/>
        <v>189.75962139923746</v>
      </c>
      <c r="AJ136" s="328">
        <f t="shared" si="68"/>
        <v>3.7570158865519669</v>
      </c>
      <c r="AK136" s="337">
        <f t="shared" si="69"/>
        <v>169.73605831921449</v>
      </c>
      <c r="AL136" s="42">
        <f t="shared" si="70"/>
        <v>11.335172934659667</v>
      </c>
      <c r="BA136" s="8"/>
    </row>
    <row r="137" spans="1:53" ht="15" x14ac:dyDescent="0.15">
      <c r="A137" s="116"/>
      <c r="B137" s="328">
        <f t="shared" si="43"/>
        <v>2963.2246980937452</v>
      </c>
      <c r="C137" s="328">
        <f t="shared" si="44"/>
        <v>2939.4517295626806</v>
      </c>
      <c r="D137" s="328">
        <f t="shared" si="45"/>
        <v>8.2083322925254389</v>
      </c>
      <c r="E137" s="328">
        <f t="shared" si="36"/>
        <v>199.9775144607782</v>
      </c>
      <c r="F137" s="328">
        <f t="shared" si="46"/>
        <v>199.22451727207169</v>
      </c>
      <c r="G137" s="328">
        <f t="shared" si="47"/>
        <v>31336.513573422959</v>
      </c>
      <c r="H137" s="313">
        <f t="shared" si="37"/>
        <v>0.02</v>
      </c>
      <c r="I137" s="328">
        <f t="shared" si="48"/>
        <v>19.018374824851708</v>
      </c>
      <c r="J137" s="328">
        <f t="shared" si="38"/>
        <v>850</v>
      </c>
      <c r="K137" s="335">
        <f t="shared" si="49"/>
        <v>1</v>
      </c>
      <c r="L137" s="323">
        <f t="shared" si="50"/>
        <v>8.2283322925254385</v>
      </c>
      <c r="M137" s="323">
        <f t="shared" si="51"/>
        <v>8.2183322925254387</v>
      </c>
      <c r="N137" s="328">
        <f t="shared" si="52"/>
        <v>0.11998231329423703</v>
      </c>
      <c r="O137" s="328">
        <f t="shared" si="39"/>
        <v>18.850326159882862</v>
      </c>
      <c r="P137" s="332">
        <f t="shared" si="41"/>
        <v>155.13462645804228</v>
      </c>
      <c r="Q137" s="328">
        <f t="shared" si="53"/>
        <v>30485.225813109955</v>
      </c>
      <c r="R137" s="277">
        <f>IF(H137&gt;0, rate1(1,$L$52,$L$51,$L$54,L137,$L$53,$L$50,P137),"")</f>
        <v>2217.756371354983</v>
      </c>
      <c r="S137" s="323">
        <f t="shared" si="54"/>
        <v>0.72921687745617725</v>
      </c>
      <c r="T137" s="323">
        <f t="shared" si="55"/>
        <v>0.44309376510280635</v>
      </c>
      <c r="U137" s="328">
        <f t="shared" si="40"/>
        <v>8.2083322925254389</v>
      </c>
      <c r="V137" s="336">
        <f t="shared" si="56"/>
        <v>8.2083322925254389</v>
      </c>
      <c r="W137" s="328">
        <f t="shared" si="57"/>
        <v>4.0538793297741904E-3</v>
      </c>
      <c r="X137" s="328">
        <f t="shared" si="58"/>
        <v>30253.419828550796</v>
      </c>
      <c r="Y137" s="328">
        <f t="shared" si="42"/>
        <v>154.75732304011606</v>
      </c>
      <c r="Z137" s="108">
        <f>IF(H137&gt;0, rate1(1,$L$52,$L$51,$L$54,U137,$L$53,$L$50,Y137),"")</f>
        <v>2216.9064383940822</v>
      </c>
      <c r="AA137" s="336">
        <f t="shared" si="59"/>
        <v>0.72394944655688898</v>
      </c>
      <c r="AB137" s="336">
        <f t="shared" si="60"/>
        <v>1.4685278762209115E-2</v>
      </c>
      <c r="AC137" s="328">
        <f t="shared" si="61"/>
        <v>0.44309376510280635</v>
      </c>
      <c r="AD137" s="328">
        <f t="shared" si="62"/>
        <v>4.5137173156475384E-2</v>
      </c>
      <c r="AE137" s="328">
        <f t="shared" si="63"/>
        <v>-5.584986867332992E-3</v>
      </c>
      <c r="AF137" s="328">
        <f t="shared" si="64"/>
        <v>2962.9015866419368</v>
      </c>
      <c r="AG137" s="328">
        <f t="shared" si="65"/>
        <v>2939.0086357975779</v>
      </c>
      <c r="AH137" s="328">
        <f t="shared" si="66"/>
        <v>8.229019973568267</v>
      </c>
      <c r="AI137" s="328">
        <f t="shared" si="67"/>
        <v>199.79370629970924</v>
      </c>
      <c r="AJ137" s="328">
        <f t="shared" si="68"/>
        <v>3.8125141383018861</v>
      </c>
      <c r="AK137" s="337">
        <f t="shared" si="69"/>
        <v>175.5937912982593</v>
      </c>
      <c r="AL137" s="42">
        <f t="shared" si="70"/>
        <v>11.49646861284902</v>
      </c>
      <c r="BA137" s="8"/>
    </row>
    <row r="138" spans="1:53" ht="15" x14ac:dyDescent="0.15">
      <c r="A138" s="116"/>
      <c r="B138" s="328">
        <f t="shared" si="43"/>
        <v>2962.9015866419368</v>
      </c>
      <c r="C138" s="328">
        <f t="shared" si="44"/>
        <v>2939.0086357975779</v>
      </c>
      <c r="D138" s="328">
        <f t="shared" si="45"/>
        <v>8.229019973568267</v>
      </c>
      <c r="E138" s="328">
        <f t="shared" si="36"/>
        <v>201.53536083705529</v>
      </c>
      <c r="F138" s="328">
        <f t="shared" si="46"/>
        <v>200.75643764891674</v>
      </c>
      <c r="G138" s="328">
        <f t="shared" si="47"/>
        <v>31816.249512804578</v>
      </c>
      <c r="H138" s="313">
        <f t="shared" si="37"/>
        <v>0.02</v>
      </c>
      <c r="I138" s="328">
        <f t="shared" si="48"/>
        <v>19.114360675487116</v>
      </c>
      <c r="J138" s="328">
        <f t="shared" si="38"/>
        <v>850</v>
      </c>
      <c r="K138" s="335">
        <f t="shared" si="49"/>
        <v>1</v>
      </c>
      <c r="L138" s="323">
        <f t="shared" si="50"/>
        <v>8.2490199735682666</v>
      </c>
      <c r="M138" s="323">
        <f t="shared" si="51"/>
        <v>8.2390199735682668</v>
      </c>
      <c r="N138" s="328">
        <f t="shared" si="52"/>
        <v>0.12029477293511803</v>
      </c>
      <c r="O138" s="328">
        <f t="shared" si="39"/>
        <v>18.769832583473736</v>
      </c>
      <c r="P138" s="332">
        <f t="shared" si="41"/>
        <v>155.65547419212442</v>
      </c>
      <c r="Q138" s="328">
        <f t="shared" si="53"/>
        <v>30968.41159662581</v>
      </c>
      <c r="R138" s="277">
        <f>IF(H138&gt;0, rate1(1,$L$52,$L$51,$L$54,L138,$L$53,$L$50,P138),"")</f>
        <v>2218.9239511602423</v>
      </c>
      <c r="S138" s="323">
        <f t="shared" si="54"/>
        <v>0.74356016230274313</v>
      </c>
      <c r="T138" s="323">
        <f t="shared" si="55"/>
        <v>0.46909549629778458</v>
      </c>
      <c r="U138" s="328">
        <f t="shared" si="40"/>
        <v>8.229019973568267</v>
      </c>
      <c r="V138" s="336">
        <f t="shared" si="56"/>
        <v>8.229019973568267</v>
      </c>
      <c r="W138" s="328">
        <f t="shared" si="57"/>
        <v>4.0743392828161973E-3</v>
      </c>
      <c r="X138" s="328">
        <f t="shared" si="58"/>
        <v>30730.165461786182</v>
      </c>
      <c r="Y138" s="328">
        <f t="shared" si="42"/>
        <v>155.27785400836709</v>
      </c>
      <c r="Z138" s="108">
        <f>IF(H138&gt;0, rate1(1,$L$52,$L$51,$L$54,U138,$L$53,$L$50,Y138),"")</f>
        <v>2218.0781014256531</v>
      </c>
      <c r="AA138" s="336">
        <f t="shared" si="59"/>
        <v>0.73812117688164303</v>
      </c>
      <c r="AB138" s="336">
        <f t="shared" si="60"/>
        <v>1.5558109030354038E-2</v>
      </c>
      <c r="AC138" s="328">
        <f t="shared" si="61"/>
        <v>0.46909549629778458</v>
      </c>
      <c r="AD138" s="328">
        <f t="shared" si="62"/>
        <v>4.2635241987707941E-2</v>
      </c>
      <c r="AE138" s="328">
        <f t="shared" si="63"/>
        <v>-5.4855527786545873E-3</v>
      </c>
      <c r="AF138" s="328">
        <f t="shared" si="64"/>
        <v>2962.552785918574</v>
      </c>
      <c r="AG138" s="328">
        <f t="shared" si="65"/>
        <v>2938.5395403012799</v>
      </c>
      <c r="AH138" s="328">
        <f t="shared" si="66"/>
        <v>8.2497094488903304</v>
      </c>
      <c r="AI138" s="328">
        <f t="shared" si="67"/>
        <v>211.40674787547431</v>
      </c>
      <c r="AJ138" s="328">
        <f t="shared" si="68"/>
        <v>3.8712382349339625</v>
      </c>
      <c r="AK138" s="337">
        <f t="shared" si="69"/>
        <v>181.85462948760463</v>
      </c>
      <c r="AL138" s="42">
        <f t="shared" si="70"/>
        <v>11.666293263203773</v>
      </c>
      <c r="BA138" s="8"/>
    </row>
    <row r="139" spans="1:53" ht="15" x14ac:dyDescent="0.15">
      <c r="A139" s="116"/>
      <c r="B139" s="328">
        <f t="shared" si="43"/>
        <v>2962.552785918574</v>
      </c>
      <c r="C139" s="328">
        <f t="shared" si="44"/>
        <v>2938.5395403012799</v>
      </c>
      <c r="D139" s="328">
        <f t="shared" si="45"/>
        <v>8.2497094488903304</v>
      </c>
      <c r="E139" s="328">
        <f t="shared" si="36"/>
        <v>203.15291391605447</v>
      </c>
      <c r="F139" s="328">
        <f t="shared" si="46"/>
        <v>202.3441373765549</v>
      </c>
      <c r="G139" s="328">
        <f t="shared" si="47"/>
        <v>32309.767081076574</v>
      </c>
      <c r="H139" s="313">
        <f t="shared" si="37"/>
        <v>0.02</v>
      </c>
      <c r="I139" s="328">
        <f t="shared" si="48"/>
        <v>19.210596493835329</v>
      </c>
      <c r="J139" s="328">
        <f t="shared" si="38"/>
        <v>850</v>
      </c>
      <c r="K139" s="335">
        <f t="shared" si="49"/>
        <v>1</v>
      </c>
      <c r="L139" s="323">
        <f t="shared" si="50"/>
        <v>8.26970944889033</v>
      </c>
      <c r="M139" s="323">
        <f t="shared" si="51"/>
        <v>8.2597094488903302</v>
      </c>
      <c r="N139" s="328">
        <f t="shared" si="52"/>
        <v>0.12060731118375401</v>
      </c>
      <c r="O139" s="328">
        <f t="shared" si="39"/>
        <v>18.683411040496697</v>
      </c>
      <c r="P139" s="332">
        <f t="shared" si="41"/>
        <v>156.17680388780104</v>
      </c>
      <c r="Q139" s="328">
        <f t="shared" si="53"/>
        <v>31466.025223727702</v>
      </c>
      <c r="R139" s="277">
        <f>IF(H139&gt;0, rate1(1,$L$52,$L$51,$L$54,L139,$L$53,$L$50,P139),"")</f>
        <v>2220.0860322699623</v>
      </c>
      <c r="S139" s="323">
        <f t="shared" si="54"/>
        <v>0.75860537147147178</v>
      </c>
      <c r="T139" s="323">
        <f t="shared" si="55"/>
        <v>0.4996271537562425</v>
      </c>
      <c r="U139" s="328">
        <f t="shared" si="40"/>
        <v>8.2497094488903304</v>
      </c>
      <c r="V139" s="336">
        <f t="shared" si="56"/>
        <v>8.2497094488903304</v>
      </c>
      <c r="W139" s="328">
        <f t="shared" si="57"/>
        <v>4.0948525179302919E-3</v>
      </c>
      <c r="X139" s="328">
        <f t="shared" si="58"/>
        <v>31220.60526880281</v>
      </c>
      <c r="Y139" s="328">
        <f t="shared" si="42"/>
        <v>155.79886743976695</v>
      </c>
      <c r="Z139" s="108">
        <f>IF(H139&gt;0, rate1(1,$L$52,$L$51,$L$54,U139,$L$53,$L$50,Y139),"")</f>
        <v>2219.2442388228651</v>
      </c>
      <c r="AA139" s="336">
        <f t="shared" si="59"/>
        <v>0.75297411857151797</v>
      </c>
      <c r="AB139" s="336">
        <f t="shared" si="60"/>
        <v>1.6576613325902927E-2</v>
      </c>
      <c r="AC139" s="328">
        <f t="shared" si="61"/>
        <v>0.4996271537562425</v>
      </c>
      <c r="AD139" s="328">
        <f t="shared" si="62"/>
        <v>4.0029849958390325E-2</v>
      </c>
      <c r="AE139" s="328">
        <f t="shared" si="63"/>
        <v>-5.379025728720825E-3</v>
      </c>
      <c r="AF139" s="328">
        <f t="shared" si="64"/>
        <v>2962.1737660760014</v>
      </c>
      <c r="AG139" s="328">
        <f t="shared" si="65"/>
        <v>2938.0399131475237</v>
      </c>
      <c r="AH139" s="328">
        <f t="shared" si="66"/>
        <v>8.2704007184946651</v>
      </c>
      <c r="AI139" s="328">
        <f t="shared" si="67"/>
        <v>225.04855509828633</v>
      </c>
      <c r="AJ139" s="328">
        <f t="shared" si="68"/>
        <v>3.9337517224612641</v>
      </c>
      <c r="AK139" s="337">
        <f t="shared" si="69"/>
        <v>188.58079932670128</v>
      </c>
      <c r="AL139" s="42">
        <f t="shared" si="70"/>
        <v>11.845988998897926</v>
      </c>
      <c r="BA139" s="8"/>
    </row>
    <row r="140" spans="1:53" ht="15" x14ac:dyDescent="0.15">
      <c r="A140" s="116"/>
      <c r="B140" s="328">
        <f t="shared" si="43"/>
        <v>2962.1737660760014</v>
      </c>
      <c r="C140" s="328">
        <f t="shared" si="44"/>
        <v>2938.0399131475237</v>
      </c>
      <c r="D140" s="328">
        <f t="shared" si="45"/>
        <v>8.2704007184946651</v>
      </c>
      <c r="E140" s="328">
        <f t="shared" si="36"/>
        <v>204.840260064191</v>
      </c>
      <c r="F140" s="328">
        <f t="shared" si="46"/>
        <v>203.99658699012275</v>
      </c>
      <c r="G140" s="328">
        <f t="shared" si="47"/>
        <v>32818.741855193824</v>
      </c>
      <c r="H140" s="313">
        <f t="shared" si="37"/>
        <v>0.02</v>
      </c>
      <c r="I140" s="328">
        <f t="shared" si="48"/>
        <v>19.307082342782088</v>
      </c>
      <c r="J140" s="328">
        <f t="shared" si="38"/>
        <v>850</v>
      </c>
      <c r="K140" s="335">
        <f t="shared" si="49"/>
        <v>1</v>
      </c>
      <c r="L140" s="323">
        <f t="shared" si="50"/>
        <v>8.2904007184946646</v>
      </c>
      <c r="M140" s="323">
        <f t="shared" si="51"/>
        <v>8.2804007184946649</v>
      </c>
      <c r="N140" s="328">
        <f t="shared" si="52"/>
        <v>0.12091992805359553</v>
      </c>
      <c r="O140" s="328">
        <f t="shared" si="39"/>
        <v>18.590118473687944</v>
      </c>
      <c r="P140" s="332">
        <f t="shared" si="41"/>
        <v>156.69861493013062</v>
      </c>
      <c r="Q140" s="328">
        <f t="shared" si="53"/>
        <v>31979.929699974899</v>
      </c>
      <c r="R140" s="277">
        <f>IF(H140&gt;0, rate1(1,$L$52,$L$51,$L$54,L140,$L$53,$L$50,P140),"")</f>
        <v>2221.2426505983672</v>
      </c>
      <c r="S140" s="323">
        <f t="shared" si="54"/>
        <v>0.77446062680212424</v>
      </c>
      <c r="T140" s="323">
        <f t="shared" si="55"/>
        <v>0.53613666801985427</v>
      </c>
      <c r="U140" s="328">
        <f t="shared" si="40"/>
        <v>8.2704007184946651</v>
      </c>
      <c r="V140" s="336">
        <f t="shared" si="56"/>
        <v>8.2704007184946651</v>
      </c>
      <c r="W140" s="328">
        <f t="shared" si="57"/>
        <v>4.1154190486096809E-3</v>
      </c>
      <c r="X140" s="328">
        <f t="shared" si="58"/>
        <v>31726.403091016633</v>
      </c>
      <c r="Y140" s="328">
        <f t="shared" si="42"/>
        <v>156.32036271730689</v>
      </c>
      <c r="Z140" s="108">
        <f>IF(H140&gt;0, rate1(1,$L$52,$L$51,$L$54,U140,$L$53,$L$50,Y140),"")</f>
        <v>2220.4048867238839</v>
      </c>
      <c r="AA140" s="336">
        <f t="shared" si="59"/>
        <v>0.76861084101550936</v>
      </c>
      <c r="AB140" s="336">
        <f t="shared" si="60"/>
        <v>1.7785703818930972E-2</v>
      </c>
      <c r="AC140" s="328">
        <f t="shared" si="61"/>
        <v>0.53613666801985427</v>
      </c>
      <c r="AD140" s="328">
        <f t="shared" si="62"/>
        <v>3.7303921169703241E-2</v>
      </c>
      <c r="AE140" s="328">
        <f t="shared" si="63"/>
        <v>-5.2636107409365631E-3</v>
      </c>
      <c r="AF140" s="328">
        <f t="shared" si="64"/>
        <v>2961.7585493360352</v>
      </c>
      <c r="AG140" s="328">
        <f t="shared" si="65"/>
        <v>2937.5037764795038</v>
      </c>
      <c r="AH140" s="328">
        <f t="shared" si="66"/>
        <v>8.2910937823856727</v>
      </c>
      <c r="AI140" s="328">
        <f t="shared" si="67"/>
        <v>241.36789732334179</v>
      </c>
      <c r="AJ140" s="328">
        <f t="shared" si="68"/>
        <v>4.0007983606066366</v>
      </c>
      <c r="AK140" s="337">
        <f t="shared" si="69"/>
        <v>195.85206572385974</v>
      </c>
      <c r="AL140" s="42">
        <f t="shared" si="70"/>
        <v>12.03728027073147</v>
      </c>
      <c r="BA140" s="8"/>
    </row>
    <row r="141" spans="1:53" ht="15" x14ac:dyDescent="0.15">
      <c r="A141" s="116"/>
      <c r="B141" s="328">
        <f t="shared" si="43"/>
        <v>2961.7585493360352</v>
      </c>
      <c r="C141" s="328">
        <f t="shared" si="44"/>
        <v>2937.5037764795038</v>
      </c>
      <c r="D141" s="328">
        <f t="shared" si="45"/>
        <v>8.2910937823856727</v>
      </c>
      <c r="E141" s="328">
        <f t="shared" si="36"/>
        <v>206.61070275348112</v>
      </c>
      <c r="F141" s="328">
        <f t="shared" si="46"/>
        <v>205.72548140883606</v>
      </c>
      <c r="G141" s="328">
        <f t="shared" si="47"/>
        <v>33345.336483168961</v>
      </c>
      <c r="H141" s="313">
        <f t="shared" si="37"/>
        <v>0.02</v>
      </c>
      <c r="I141" s="328">
        <f t="shared" si="48"/>
        <v>19.403818285225135</v>
      </c>
      <c r="J141" s="328">
        <f t="shared" si="38"/>
        <v>850</v>
      </c>
      <c r="K141" s="335">
        <f t="shared" si="49"/>
        <v>1</v>
      </c>
      <c r="L141" s="323">
        <f t="shared" si="50"/>
        <v>8.3110937823856723</v>
      </c>
      <c r="M141" s="323">
        <f t="shared" si="51"/>
        <v>8.3010937823856725</v>
      </c>
      <c r="N141" s="328">
        <f t="shared" si="52"/>
        <v>0.12123262355811448</v>
      </c>
      <c r="O141" s="328">
        <f t="shared" si="39"/>
        <v>18.488743299794503</v>
      </c>
      <c r="P141" s="332">
        <f t="shared" si="41"/>
        <v>157.22090670687061</v>
      </c>
      <c r="Q141" s="328">
        <f t="shared" si="53"/>
        <v>32512.558407107164</v>
      </c>
      <c r="R141" s="277">
        <f>IF(H141&gt;0, rate1(1,$L$52,$L$51,$L$54,L141,$L$53,$L$50,P141),"")</f>
        <v>2222.393841763208</v>
      </c>
      <c r="S141" s="323">
        <f t="shared" si="54"/>
        <v>0.79126640603364262</v>
      </c>
      <c r="T141" s="323">
        <f t="shared" si="55"/>
        <v>0.58080072907504354</v>
      </c>
      <c r="U141" s="328">
        <f t="shared" si="40"/>
        <v>8.2910937823856727</v>
      </c>
      <c r="V141" s="336">
        <f t="shared" si="56"/>
        <v>8.2910937823856727</v>
      </c>
      <c r="W141" s="328">
        <f t="shared" si="57"/>
        <v>4.1360388881557242E-3</v>
      </c>
      <c r="X141" s="328">
        <f t="shared" si="58"/>
        <v>32249.706366812883</v>
      </c>
      <c r="Y141" s="328">
        <f t="shared" si="42"/>
        <v>156.84233922669054</v>
      </c>
      <c r="Z141" s="108">
        <f>IF(H141&gt;0, rate1(1,$L$52,$L$51,$L$54,U141,$L$53,$L$50,Y141),"")</f>
        <v>2221.5600809681814</v>
      </c>
      <c r="AA141" s="336">
        <f t="shared" si="59"/>
        <v>0.78516387378844366</v>
      </c>
      <c r="AB141" s="336">
        <f t="shared" si="60"/>
        <v>1.925206417138069E-2</v>
      </c>
      <c r="AC141" s="328">
        <f t="shared" si="61"/>
        <v>0.58080072907504354</v>
      </c>
      <c r="AD141" s="328">
        <f t="shared" si="62"/>
        <v>3.4435218481648738E-2</v>
      </c>
      <c r="AE141" s="328">
        <f t="shared" si="63"/>
        <v>-5.1367295884547602E-3</v>
      </c>
      <c r="AF141" s="328">
        <f t="shared" si="64"/>
        <v>2961.2989812305182</v>
      </c>
      <c r="AG141" s="328">
        <f t="shared" si="65"/>
        <v>2936.9229757504286</v>
      </c>
      <c r="AH141" s="328">
        <f t="shared" si="66"/>
        <v>8.3117886405685706</v>
      </c>
      <c r="AI141" s="328">
        <f t="shared" si="67"/>
        <v>261.34014509968517</v>
      </c>
      <c r="AJ141" s="328">
        <f t="shared" si="68"/>
        <v>4.0733928453565493</v>
      </c>
      <c r="AK141" s="337">
        <f t="shared" si="69"/>
        <v>203.77345643824543</v>
      </c>
      <c r="AL141" s="42">
        <f t="shared" si="70"/>
        <v>12.242442983456311</v>
      </c>
      <c r="BA141" s="8"/>
    </row>
    <row r="142" spans="1:53" ht="15" x14ac:dyDescent="0.15">
      <c r="A142" s="116"/>
      <c r="B142" s="328">
        <f t="shared" si="43"/>
        <v>2961.2989812305182</v>
      </c>
      <c r="C142" s="328">
        <f t="shared" si="44"/>
        <v>2936.9229757504286</v>
      </c>
      <c r="D142" s="328">
        <f t="shared" si="45"/>
        <v>8.3117886405685706</v>
      </c>
      <c r="E142" s="328">
        <f t="shared" si="36"/>
        <v>208.48237933066724</v>
      </c>
      <c r="F142" s="328">
        <f t="shared" si="46"/>
        <v>207.54654104207418</v>
      </c>
      <c r="G142" s="328">
        <f t="shared" si="47"/>
        <v>33892.430249363737</v>
      </c>
      <c r="H142" s="313">
        <f t="shared" si="37"/>
        <v>0.02</v>
      </c>
      <c r="I142" s="328">
        <f t="shared" si="48"/>
        <v>19.500804384071671</v>
      </c>
      <c r="J142" s="328">
        <f t="shared" si="38"/>
        <v>850</v>
      </c>
      <c r="K142" s="335">
        <f t="shared" si="49"/>
        <v>1</v>
      </c>
      <c r="L142" s="323">
        <f t="shared" si="50"/>
        <v>8.3317886405685702</v>
      </c>
      <c r="M142" s="323">
        <f t="shared" si="51"/>
        <v>8.3217886405685704</v>
      </c>
      <c r="N142" s="328">
        <f t="shared" si="52"/>
        <v>0.12154539771078277</v>
      </c>
      <c r="O142" s="328">
        <f t="shared" si="39"/>
        <v>18.377686662411563</v>
      </c>
      <c r="P142" s="332">
        <f t="shared" si="41"/>
        <v>157.74367860844603</v>
      </c>
      <c r="Q142" s="328">
        <f t="shared" si="53"/>
        <v>33067.198231607719</v>
      </c>
      <c r="R142" s="277">
        <f>IF(H142&gt;0, rate1(1,$L$52,$L$51,$L$54,L142,$L$53,$L$50,P142),"")</f>
        <v>2223.5396410886565</v>
      </c>
      <c r="S142" s="323">
        <f t="shared" si="54"/>
        <v>0.80921081774530712</v>
      </c>
      <c r="T142" s="323">
        <f t="shared" si="55"/>
        <v>0.63706650594333203</v>
      </c>
      <c r="U142" s="328">
        <f t="shared" si="40"/>
        <v>8.3117886405685706</v>
      </c>
      <c r="V142" s="336">
        <f t="shared" si="56"/>
        <v>8.3117886405685706</v>
      </c>
      <c r="W142" s="328">
        <f t="shared" si="57"/>
        <v>4.1567120500474175E-3</v>
      </c>
      <c r="X142" s="328">
        <f t="shared" si="58"/>
        <v>32793.374051905834</v>
      </c>
      <c r="Y142" s="328">
        <f t="shared" si="42"/>
        <v>157.36479635630263</v>
      </c>
      <c r="Z142" s="108">
        <f>IF(H142&gt;0, rate1(1,$L$52,$L$51,$L$54,U142,$L$53,$L$50,Y142),"")</f>
        <v>2222.7098570994517</v>
      </c>
      <c r="AA142" s="336">
        <f t="shared" si="59"/>
        <v>0.80280946607878101</v>
      </c>
      <c r="AB142" s="336">
        <f t="shared" si="60"/>
        <v>2.1079673386898458E-2</v>
      </c>
      <c r="AC142" s="328">
        <f t="shared" si="61"/>
        <v>0.63706650594333203</v>
      </c>
      <c r="AD142" s="328">
        <f t="shared" si="62"/>
        <v>3.1393896576598593E-2</v>
      </c>
      <c r="AE142" s="328">
        <f t="shared" si="63"/>
        <v>-4.9945048484767839E-3</v>
      </c>
      <c r="AF142" s="328">
        <f t="shared" si="64"/>
        <v>2960.7834601222858</v>
      </c>
      <c r="AG142" s="328">
        <f t="shared" si="65"/>
        <v>2936.2859092444851</v>
      </c>
      <c r="AH142" s="328">
        <f t="shared" si="66"/>
        <v>8.3324852930498334</v>
      </c>
      <c r="AI142" s="328">
        <f t="shared" si="67"/>
        <v>286.51007347520056</v>
      </c>
      <c r="AJ142" s="328">
        <f t="shared" si="68"/>
        <v>4.1529789768774386</v>
      </c>
      <c r="AK142" s="337">
        <f t="shared" si="69"/>
        <v>212.48793151315465</v>
      </c>
      <c r="AL142" s="42">
        <f t="shared" si="70"/>
        <v>12.464582106791044</v>
      </c>
      <c r="BA142" s="8"/>
    </row>
    <row r="143" spans="1:53" ht="15" x14ac:dyDescent="0.15">
      <c r="A143" s="116"/>
      <c r="B143" s="328">
        <f t="shared" si="43"/>
        <v>2960.7834601222858</v>
      </c>
      <c r="C143" s="328">
        <f t="shared" si="44"/>
        <v>2936.2859092444851</v>
      </c>
      <c r="D143" s="328">
        <f t="shared" si="45"/>
        <v>8.3324852930498334</v>
      </c>
      <c r="E143" s="328">
        <f t="shared" si="36"/>
        <v>210.4810779948038</v>
      </c>
      <c r="F143" s="328">
        <f t="shared" si="46"/>
        <v>209.48172866273552</v>
      </c>
      <c r="G143" s="328">
        <f t="shared" si="47"/>
        <v>34340.492419056391</v>
      </c>
      <c r="H143" s="313">
        <f t="shared" si="37"/>
        <v>0.01</v>
      </c>
      <c r="I143" s="328">
        <f t="shared" si="48"/>
        <v>19.598040702240542</v>
      </c>
      <c r="J143" s="328">
        <f t="shared" si="38"/>
        <v>850</v>
      </c>
      <c r="K143" s="335">
        <f t="shared" si="49"/>
        <v>1</v>
      </c>
      <c r="L143" s="323">
        <f t="shared" si="50"/>
        <v>8.3424852930498332</v>
      </c>
      <c r="M143" s="323">
        <f t="shared" si="51"/>
        <v>8.3374852930498342</v>
      </c>
      <c r="N143" s="328">
        <f t="shared" si="52"/>
        <v>6.3000201205113626E-2</v>
      </c>
      <c r="O143" s="328">
        <f t="shared" si="39"/>
        <v>18.254767513122598</v>
      </c>
      <c r="P143" s="332">
        <f t="shared" si="41"/>
        <v>158.07727491141867</v>
      </c>
      <c r="Q143" s="328">
        <f t="shared" si="53"/>
        <v>33586.489540042552</v>
      </c>
      <c r="R143" s="277">
        <f>IF(H143&gt;0, rate1(1,$L$52,$L$51,$L$54,L143,$L$53,$L$50,P143),"")</f>
        <v>2224.2674617737648</v>
      </c>
      <c r="S143" s="323">
        <f t="shared" si="54"/>
        <v>0.82718242554246557</v>
      </c>
      <c r="T143" s="323">
        <f t="shared" si="55"/>
        <v>0.36454742177043076</v>
      </c>
      <c r="U143" s="328">
        <f t="shared" si="40"/>
        <v>8.3324852930498334</v>
      </c>
      <c r="V143" s="336">
        <f t="shared" si="56"/>
        <v>8.3324852930498334</v>
      </c>
      <c r="W143" s="328">
        <f t="shared" si="57"/>
        <v>4.1774385476571751E-3</v>
      </c>
      <c r="X143" s="328">
        <f t="shared" si="58"/>
        <v>33361.363827967871</v>
      </c>
      <c r="Y143" s="328">
        <f t="shared" si="42"/>
        <v>157.88773349720256</v>
      </c>
      <c r="Z143" s="108">
        <f>IF(H143&gt;0, rate1(1,$L$52,$L$51,$L$54,U143,$L$53,$L$50,Y143),"")</f>
        <v>2223.8542503685558</v>
      </c>
      <c r="AA143" s="336">
        <f t="shared" si="59"/>
        <v>0.82179060069796039</v>
      </c>
      <c r="AB143" s="336">
        <f t="shared" si="60"/>
        <v>2.3441179668514625E-2</v>
      </c>
      <c r="AC143" s="328">
        <f t="shared" si="61"/>
        <v>0.36454742177043076</v>
      </c>
      <c r="AD143" s="328">
        <f t="shared" si="62"/>
        <v>2.7431273416870787E-2</v>
      </c>
      <c r="AE143" s="328">
        <f t="shared" si="63"/>
        <v>-7.9124761549047243E-3</v>
      </c>
      <c r="AF143" s="328">
        <f t="shared" si="64"/>
        <v>2960.4819129017205</v>
      </c>
      <c r="AG143" s="328">
        <f t="shared" si="65"/>
        <v>2935.9213618227145</v>
      </c>
      <c r="AH143" s="328">
        <f t="shared" si="66"/>
        <v>8.3431927140559274</v>
      </c>
      <c r="AI143" s="328">
        <f t="shared" si="67"/>
        <v>163.89549729766702</v>
      </c>
      <c r="AJ143" s="328">
        <f t="shared" si="68"/>
        <v>4.1985055039045687</v>
      </c>
      <c r="AK143" s="337">
        <f t="shared" si="69"/>
        <v>222.19845419415296</v>
      </c>
      <c r="AL143" s="42">
        <f t="shared" si="70"/>
        <v>12.708115669244965</v>
      </c>
      <c r="BA143" s="8"/>
    </row>
    <row r="144" spans="1:53" ht="15" x14ac:dyDescent="0.15">
      <c r="A144" s="116"/>
      <c r="B144" s="328">
        <f t="shared" si="43"/>
        <v>2960.4819129017205</v>
      </c>
      <c r="C144" s="328">
        <f t="shared" si="44"/>
        <v>2935.9213618227145</v>
      </c>
      <c r="D144" s="328">
        <f t="shared" si="45"/>
        <v>8.3431927140559274</v>
      </c>
      <c r="E144" s="328">
        <f t="shared" si="36"/>
        <v>211.59415353065145</v>
      </c>
      <c r="F144" s="328">
        <f t="shared" si="46"/>
        <v>211.03761576272763</v>
      </c>
      <c r="G144" s="328">
        <f t="shared" si="47"/>
        <v>34728.929467212882</v>
      </c>
      <c r="H144" s="313">
        <f t="shared" si="37"/>
        <v>0.01</v>
      </c>
      <c r="I144" s="328">
        <f t="shared" si="48"/>
        <v>19.648440863204815</v>
      </c>
      <c r="J144" s="328">
        <f t="shared" si="38"/>
        <v>850</v>
      </c>
      <c r="K144" s="335">
        <f t="shared" si="49"/>
        <v>1</v>
      </c>
      <c r="L144" s="323">
        <f t="shared" si="50"/>
        <v>8.3531927140559272</v>
      </c>
      <c r="M144" s="323">
        <f t="shared" si="51"/>
        <v>8.3481927140559264</v>
      </c>
      <c r="N144" s="328">
        <f t="shared" si="52"/>
        <v>6.3086510128471218E-2</v>
      </c>
      <c r="O144" s="328">
        <f t="shared" si="39"/>
        <v>18.116882800707373</v>
      </c>
      <c r="P144" s="332">
        <f t="shared" si="41"/>
        <v>158.34806827785735</v>
      </c>
      <c r="Q144" s="328">
        <f t="shared" si="53"/>
        <v>33902.146373558287</v>
      </c>
      <c r="R144" s="277">
        <f>IF(H144&gt;0, rate1(1,$L$52,$L$51,$L$54,L144,$L$53,$L$50,P144),"")</f>
        <v>2224.8563562514805</v>
      </c>
      <c r="S144" s="323">
        <f t="shared" si="54"/>
        <v>0.841088592872415</v>
      </c>
      <c r="T144" s="323">
        <f t="shared" si="55"/>
        <v>0.39699170291671404</v>
      </c>
      <c r="U144" s="328">
        <f t="shared" si="40"/>
        <v>8.3431927140559274</v>
      </c>
      <c r="V144" s="336">
        <f t="shared" si="56"/>
        <v>8.3431927140559274</v>
      </c>
      <c r="W144" s="328">
        <f t="shared" si="57"/>
        <v>4.1881816406927896E-3</v>
      </c>
      <c r="X144" s="328">
        <f t="shared" si="58"/>
        <v>33748.499823692458</v>
      </c>
      <c r="Y144" s="328">
        <f t="shared" si="42"/>
        <v>158.15844562079246</v>
      </c>
      <c r="Z144" s="108">
        <f>IF(H144&gt;0, rate1(1,$L$52,$L$51,$L$54,U144,$L$53,$L$50,Y144),"")</f>
        <v>2224.444162654981</v>
      </c>
      <c r="AA144" s="336">
        <f t="shared" si="59"/>
        <v>0.8374318781112593</v>
      </c>
      <c r="AB144" s="336">
        <f t="shared" si="60"/>
        <v>2.5762625489141846E-2</v>
      </c>
      <c r="AC144" s="328">
        <f t="shared" si="61"/>
        <v>0.39699170291671404</v>
      </c>
      <c r="AD144" s="328">
        <f t="shared" si="62"/>
        <v>2.5189443322189347E-2</v>
      </c>
      <c r="AE144" s="328">
        <f t="shared" si="63"/>
        <v>-5.8876294651372708E-3</v>
      </c>
      <c r="AF144" s="328">
        <f t="shared" si="64"/>
        <v>2960.1480077089323</v>
      </c>
      <c r="AG144" s="328">
        <f t="shared" si="65"/>
        <v>2935.5243701197978</v>
      </c>
      <c r="AH144" s="328">
        <f t="shared" si="66"/>
        <v>8.3539010518037919</v>
      </c>
      <c r="AI144" s="328">
        <f t="shared" si="67"/>
        <v>178.43475683328165</v>
      </c>
      <c r="AJ144" s="328">
        <f t="shared" si="68"/>
        <v>4.2480707141360359</v>
      </c>
      <c r="AK144" s="337">
        <f t="shared" si="69"/>
        <v>227.82670627662097</v>
      </c>
      <c r="AL144" s="42">
        <f t="shared" si="70"/>
        <v>12.847426841947982</v>
      </c>
      <c r="BA144" s="8"/>
    </row>
    <row r="145" spans="1:53" ht="15" x14ac:dyDescent="0.15">
      <c r="A145" s="116"/>
      <c r="B145" s="328">
        <f t="shared" si="43"/>
        <v>2960.1480077089323</v>
      </c>
      <c r="C145" s="328">
        <f t="shared" si="44"/>
        <v>2935.5243701197978</v>
      </c>
      <c r="D145" s="328">
        <f t="shared" si="45"/>
        <v>8.3539010518037919</v>
      </c>
      <c r="E145" s="328">
        <f t="shared" si="36"/>
        <v>212.78048690142501</v>
      </c>
      <c r="F145" s="328">
        <f t="shared" si="46"/>
        <v>212.18732021603824</v>
      </c>
      <c r="G145" s="328">
        <f t="shared" si="47"/>
        <v>35052.589734379857</v>
      </c>
      <c r="H145" s="313">
        <f t="shared" si="37"/>
        <v>0.01</v>
      </c>
      <c r="I145" s="328">
        <f t="shared" si="48"/>
        <v>19.698910071307548</v>
      </c>
      <c r="J145" s="328">
        <f t="shared" si="38"/>
        <v>850</v>
      </c>
      <c r="K145" s="335">
        <f t="shared" si="49"/>
        <v>1</v>
      </c>
      <c r="L145" s="323">
        <f t="shared" si="50"/>
        <v>8.3639010518037917</v>
      </c>
      <c r="M145" s="323">
        <f t="shared" si="51"/>
        <v>8.3589010518037909</v>
      </c>
      <c r="N145" s="328">
        <f t="shared" si="52"/>
        <v>6.3172840239438699E-2</v>
      </c>
      <c r="O145" s="328">
        <f t="shared" si="39"/>
        <v>18.036228970780193</v>
      </c>
      <c r="P145" s="332">
        <f t="shared" si="41"/>
        <v>158.61900083911971</v>
      </c>
      <c r="Q145" s="328">
        <f t="shared" si="53"/>
        <v>34231.642809667355</v>
      </c>
      <c r="R145" s="277">
        <f>IF(H145&gt;0, rate1(1,$L$52,$L$51,$L$54,L145,$L$53,$L$50,P145),"")</f>
        <v>2225.4438517271847</v>
      </c>
      <c r="S145" s="323">
        <f t="shared" si="54"/>
        <v>0.85283567754818113</v>
      </c>
      <c r="T145" s="323">
        <f t="shared" si="55"/>
        <v>0.42926736036936725</v>
      </c>
      <c r="U145" s="328">
        <f t="shared" si="40"/>
        <v>8.3539010518037919</v>
      </c>
      <c r="V145" s="336">
        <f t="shared" si="56"/>
        <v>8.3539010518037919</v>
      </c>
      <c r="W145" s="328">
        <f t="shared" si="57"/>
        <v>4.1989394515766776E-3</v>
      </c>
      <c r="X145" s="328">
        <f t="shared" si="58"/>
        <v>34071.105191023249</v>
      </c>
      <c r="Y145" s="328">
        <f t="shared" si="42"/>
        <v>158.42929700160752</v>
      </c>
      <c r="Z145" s="108">
        <f>IF(H145&gt;0, rate1(1,$L$52,$L$51,$L$54,U145,$L$53,$L$50,Y145),"")</f>
        <v>2225.0326725335658</v>
      </c>
      <c r="AA145" s="336">
        <f t="shared" si="59"/>
        <v>0.84899295941496156</v>
      </c>
      <c r="AB145" s="336">
        <f t="shared" si="60"/>
        <v>2.7806249531869193E-2</v>
      </c>
      <c r="AC145" s="328">
        <f t="shared" si="61"/>
        <v>0.42926736036936725</v>
      </c>
      <c r="AD145" s="328">
        <f t="shared" si="62"/>
        <v>2.3295505140189098E-2</v>
      </c>
      <c r="AE145" s="328">
        <f t="shared" si="63"/>
        <v>-4.5843689132266698E-3</v>
      </c>
      <c r="AF145" s="328">
        <f t="shared" si="64"/>
        <v>2959.7819131888023</v>
      </c>
      <c r="AG145" s="328">
        <f t="shared" si="65"/>
        <v>2935.0951027594283</v>
      </c>
      <c r="AH145" s="328">
        <f t="shared" si="66"/>
        <v>8.3646103063621595</v>
      </c>
      <c r="AI145" s="328">
        <f t="shared" si="67"/>
        <v>192.8906721399461</v>
      </c>
      <c r="AJ145" s="328">
        <f t="shared" si="68"/>
        <v>4.3016514563971322</v>
      </c>
      <c r="AK145" s="337">
        <f t="shared" si="69"/>
        <v>234.0235543611833</v>
      </c>
      <c r="AL145" s="42">
        <f t="shared" si="70"/>
        <v>12.999096385256271</v>
      </c>
      <c r="BA145" s="8"/>
    </row>
    <row r="146" spans="1:53" ht="15" x14ac:dyDescent="0.15">
      <c r="A146" s="116"/>
      <c r="B146" s="328">
        <f t="shared" si="43"/>
        <v>2959.7819131888023</v>
      </c>
      <c r="C146" s="328">
        <f t="shared" si="44"/>
        <v>2935.0951027594283</v>
      </c>
      <c r="D146" s="328">
        <f t="shared" si="45"/>
        <v>8.3646103063621595</v>
      </c>
      <c r="E146" s="328">
        <f t="shared" si="36"/>
        <v>214.03920104313869</v>
      </c>
      <c r="F146" s="328">
        <f t="shared" si="46"/>
        <v>213.40984397228186</v>
      </c>
      <c r="G146" s="328">
        <f t="shared" si="47"/>
        <v>35390.141111419158</v>
      </c>
      <c r="H146" s="313">
        <f t="shared" si="37"/>
        <v>0.01</v>
      </c>
      <c r="I146" s="328">
        <f t="shared" si="48"/>
        <v>19.749448343499171</v>
      </c>
      <c r="J146" s="328">
        <f t="shared" si="38"/>
        <v>850</v>
      </c>
      <c r="K146" s="335">
        <f t="shared" si="49"/>
        <v>1</v>
      </c>
      <c r="L146" s="323">
        <f t="shared" si="50"/>
        <v>8.3746103063621593</v>
      </c>
      <c r="M146" s="323">
        <f t="shared" si="51"/>
        <v>8.3696103063621585</v>
      </c>
      <c r="N146" s="328">
        <f t="shared" si="52"/>
        <v>6.3259191542059057E-2</v>
      </c>
      <c r="O146" s="328">
        <f t="shared" si="39"/>
        <v>17.946920461882421</v>
      </c>
      <c r="P146" s="332">
        <f t="shared" si="41"/>
        <v>158.89007252775409</v>
      </c>
      <c r="Q146" s="328">
        <f t="shared" si="53"/>
        <v>34574.979264854817</v>
      </c>
      <c r="R146" s="277">
        <f>IF(H146&gt;0, rate1(1,$L$52,$L$51,$L$54,L146,$L$53,$L$50,P146),"")</f>
        <v>2226.029952802844</v>
      </c>
      <c r="S146" s="323">
        <f t="shared" si="54"/>
        <v>0.86544801560554918</v>
      </c>
      <c r="T146" s="323">
        <f t="shared" si="55"/>
        <v>0.47014684938877788</v>
      </c>
      <c r="U146" s="328">
        <f t="shared" si="40"/>
        <v>8.3646103063621595</v>
      </c>
      <c r="V146" s="336">
        <f t="shared" si="56"/>
        <v>8.3646103063621595</v>
      </c>
      <c r="W146" s="328">
        <f t="shared" si="57"/>
        <v>4.2097119838828689E-3</v>
      </c>
      <c r="X146" s="328">
        <f t="shared" si="58"/>
        <v>34407.552191908639</v>
      </c>
      <c r="Y146" s="328">
        <f t="shared" si="42"/>
        <v>158.70028757206546</v>
      </c>
      <c r="Z146" s="108">
        <f>IF(H146&gt;0, rate1(1,$L$52,$L$51,$L$54,U146,$L$53,$L$50,Y146),"")</f>
        <v>2225.6197846205882</v>
      </c>
      <c r="AA146" s="336">
        <f t="shared" si="59"/>
        <v>0.86141586471363141</v>
      </c>
      <c r="AB146" s="336">
        <f t="shared" si="60"/>
        <v>3.0376579362305582E-2</v>
      </c>
      <c r="AC146" s="328">
        <f t="shared" si="61"/>
        <v>0.47014684938877788</v>
      </c>
      <c r="AD146" s="328">
        <f t="shared" si="62"/>
        <v>2.1269950044333307E-2</v>
      </c>
      <c r="AE146" s="328">
        <f t="shared" si="63"/>
        <v>-4.5041652085983106E-3</v>
      </c>
      <c r="AF146" s="328">
        <f t="shared" si="64"/>
        <v>2959.3750255309556</v>
      </c>
      <c r="AG146" s="328">
        <f t="shared" si="65"/>
        <v>2934.6249559100397</v>
      </c>
      <c r="AH146" s="328">
        <f t="shared" si="66"/>
        <v>8.3753204777996508</v>
      </c>
      <c r="AI146" s="328">
        <f t="shared" si="67"/>
        <v>211.20418833394649</v>
      </c>
      <c r="AJ146" s="328">
        <f t="shared" si="68"/>
        <v>4.3603192864898954</v>
      </c>
      <c r="AK146" s="337">
        <f t="shared" si="69"/>
        <v>240.7848719552936</v>
      </c>
      <c r="AL146" s="42">
        <f t="shared" si="70"/>
        <v>13.163053456575225</v>
      </c>
      <c r="BA146" s="8"/>
    </row>
    <row r="147" spans="1:53" ht="15" x14ac:dyDescent="0.15">
      <c r="A147" s="116"/>
      <c r="B147" s="328">
        <f t="shared" si="43"/>
        <v>2959.3750255309556</v>
      </c>
      <c r="C147" s="328">
        <f t="shared" si="44"/>
        <v>2934.6249559100397</v>
      </c>
      <c r="D147" s="328">
        <f t="shared" si="45"/>
        <v>8.3753204777996508</v>
      </c>
      <c r="E147" s="328">
        <f t="shared" si="36"/>
        <v>215.38944442720901</v>
      </c>
      <c r="F147" s="328">
        <f t="shared" si="46"/>
        <v>214.71432273517385</v>
      </c>
      <c r="G147" s="328">
        <f t="shared" si="47"/>
        <v>35743.249906581499</v>
      </c>
      <c r="H147" s="313">
        <f t="shared" si="37"/>
        <v>0.01</v>
      </c>
      <c r="I147" s="328">
        <f t="shared" si="48"/>
        <v>19.80005569673267</v>
      </c>
      <c r="J147" s="328">
        <f t="shared" si="38"/>
        <v>850</v>
      </c>
      <c r="K147" s="335">
        <f t="shared" si="49"/>
        <v>1</v>
      </c>
      <c r="L147" s="323">
        <f t="shared" si="50"/>
        <v>8.3853204777996506</v>
      </c>
      <c r="M147" s="323">
        <f t="shared" si="51"/>
        <v>8.3803204777996498</v>
      </c>
      <c r="N147" s="328">
        <f t="shared" si="52"/>
        <v>6.3345564040425018E-2</v>
      </c>
      <c r="O147" s="328">
        <f t="shared" si="39"/>
        <v>17.84900238089832</v>
      </c>
      <c r="P147" s="332">
        <f t="shared" si="41"/>
        <v>159.16128327647198</v>
      </c>
      <c r="Q147" s="328">
        <f t="shared" si="53"/>
        <v>34935.481779303853</v>
      </c>
      <c r="R147" s="277">
        <f>IF(H147&gt;0, rate1(1,$L$52,$L$51,$L$54,L147,$L$53,$L$50,P147),"")</f>
        <v>2226.614664061286</v>
      </c>
      <c r="S147" s="323">
        <f t="shared" si="54"/>
        <v>0.87903815132470342</v>
      </c>
      <c r="T147" s="323">
        <f t="shared" si="55"/>
        <v>0.52368217528211236</v>
      </c>
      <c r="U147" s="328">
        <f t="shared" si="40"/>
        <v>8.3753204777996508</v>
      </c>
      <c r="V147" s="336">
        <f t="shared" si="56"/>
        <v>8.3753204777996508</v>
      </c>
      <c r="W147" s="328">
        <f t="shared" si="57"/>
        <v>4.2204992411853937E-3</v>
      </c>
      <c r="X147" s="328">
        <f t="shared" si="58"/>
        <v>34759.50107995249</v>
      </c>
      <c r="Y147" s="328">
        <f t="shared" si="42"/>
        <v>158.97141726474763</v>
      </c>
      <c r="Z147" s="108">
        <f>IF(H147&gt;0, rate1(1,$L$52,$L$51,$L$54,U147,$L$53,$L$50,Y147),"")</f>
        <v>2226.205503513117</v>
      </c>
      <c r="AA147" s="336">
        <f t="shared" si="59"/>
        <v>0.87477091454223421</v>
      </c>
      <c r="AB147" s="336">
        <f t="shared" si="60"/>
        <v>3.3702228406106031E-2</v>
      </c>
      <c r="AC147" s="328">
        <f t="shared" si="61"/>
        <v>0.52368217528211236</v>
      </c>
      <c r="AD147" s="328">
        <f t="shared" si="62"/>
        <v>1.9095551599809385E-2</v>
      </c>
      <c r="AE147" s="328">
        <f t="shared" si="63"/>
        <v>-4.3757998419174391E-3</v>
      </c>
      <c r="AF147" s="328">
        <f t="shared" si="64"/>
        <v>2958.9146889197141</v>
      </c>
      <c r="AG147" s="328">
        <f t="shared" si="65"/>
        <v>2934.1012737347578</v>
      </c>
      <c r="AH147" s="328">
        <f t="shared" si="66"/>
        <v>8.386031566185089</v>
      </c>
      <c r="AI147" s="328">
        <f t="shared" si="67"/>
        <v>235.19209845089674</v>
      </c>
      <c r="AJ147" s="328">
        <f t="shared" si="68"/>
        <v>4.4256504249484783</v>
      </c>
      <c r="AK147" s="337">
        <f t="shared" si="69"/>
        <v>248.2594179837547</v>
      </c>
      <c r="AL147" s="42">
        <f t="shared" si="70"/>
        <v>13.34257701665908</v>
      </c>
      <c r="BA147" s="8"/>
    </row>
    <row r="148" spans="1:53" ht="15" x14ac:dyDescent="0.15">
      <c r="A148" s="116"/>
      <c r="B148" s="328">
        <f t="shared" si="43"/>
        <v>2958.9146889197141</v>
      </c>
      <c r="C148" s="328">
        <f t="shared" si="44"/>
        <v>2934.1012737347578</v>
      </c>
      <c r="D148" s="328">
        <f t="shared" si="45"/>
        <v>8.386031566185089</v>
      </c>
      <c r="E148" s="328">
        <f t="shared" si="36"/>
        <v>216.85934820306898</v>
      </c>
      <c r="F148" s="328">
        <f t="shared" si="46"/>
        <v>216.12439631513899</v>
      </c>
      <c r="G148" s="328">
        <f t="shared" si="47"/>
        <v>36116.030263569235</v>
      </c>
      <c r="H148" s="313">
        <f t="shared" si="37"/>
        <v>0.01</v>
      </c>
      <c r="I148" s="328">
        <f t="shared" si="48"/>
        <v>19.850732147965029</v>
      </c>
      <c r="J148" s="328">
        <f t="shared" si="38"/>
        <v>850</v>
      </c>
      <c r="K148" s="335">
        <f t="shared" si="49"/>
        <v>1</v>
      </c>
      <c r="L148" s="323">
        <f t="shared" si="50"/>
        <v>8.3960315661850888</v>
      </c>
      <c r="M148" s="323">
        <f t="shared" si="51"/>
        <v>8.3910315661850881</v>
      </c>
      <c r="N148" s="328">
        <f t="shared" si="52"/>
        <v>6.3431957738686151E-2</v>
      </c>
      <c r="O148" s="328">
        <f t="shared" si="39"/>
        <v>17.740173495346252</v>
      </c>
      <c r="P148" s="332">
        <f t="shared" si="41"/>
        <v>159.4326330181552</v>
      </c>
      <c r="Q148" s="328">
        <f t="shared" si="53"/>
        <v>35318.024133281826</v>
      </c>
      <c r="R148" s="277">
        <f>IF(H148&gt;0, rate1(1,$L$52,$L$51,$L$54,L148,$L$53,$L$50,P148),"")</f>
        <v>2227.1979900663118</v>
      </c>
      <c r="S148" s="323">
        <f t="shared" si="54"/>
        <v>0.89388100818332539</v>
      </c>
      <c r="T148" s="323">
        <f t="shared" si="55"/>
        <v>0.5977436899162003</v>
      </c>
      <c r="U148" s="328">
        <f t="shared" si="40"/>
        <v>8.386031566185089</v>
      </c>
      <c r="V148" s="336">
        <f t="shared" si="56"/>
        <v>8.386031566185089</v>
      </c>
      <c r="W148" s="328">
        <f t="shared" si="57"/>
        <v>4.231301227179074E-3</v>
      </c>
      <c r="X148" s="328">
        <f t="shared" si="58"/>
        <v>35131.050825145241</v>
      </c>
      <c r="Y148" s="328">
        <f t="shared" si="42"/>
        <v>159.24268601240595</v>
      </c>
      <c r="Z148" s="108">
        <f>IF(H148&gt;0, rate1(1,$L$52,$L$51,$L$54,U148,$L$53,$L$50,Y148),"")</f>
        <v>2226.7898337891229</v>
      </c>
      <c r="AA148" s="336">
        <f t="shared" si="59"/>
        <v>0.88931178528027222</v>
      </c>
      <c r="AB148" s="336">
        <f t="shared" si="60"/>
        <v>3.8227206373262934E-2</v>
      </c>
      <c r="AC148" s="328">
        <f t="shared" si="61"/>
        <v>0.5977436899162003</v>
      </c>
      <c r="AD148" s="328">
        <f t="shared" si="62"/>
        <v>1.6729578527883638E-2</v>
      </c>
      <c r="AE148" s="328">
        <f t="shared" si="63"/>
        <v>-4.219579992489916E-3</v>
      </c>
      <c r="AF148" s="328">
        <f t="shared" si="64"/>
        <v>2958.3803771875364</v>
      </c>
      <c r="AG148" s="328">
        <f t="shared" si="65"/>
        <v>2933.5035300448417</v>
      </c>
      <c r="AH148" s="328">
        <f t="shared" si="66"/>
        <v>8.3967435715871694</v>
      </c>
      <c r="AI148" s="328">
        <f t="shared" si="67"/>
        <v>268.3837236663469</v>
      </c>
      <c r="AJ148" s="328">
        <f t="shared" si="68"/>
        <v>4.5002014593002411</v>
      </c>
      <c r="AK148" s="337">
        <f t="shared" si="69"/>
        <v>256.66594793473843</v>
      </c>
      <c r="AL148" s="42">
        <f t="shared" si="70"/>
        <v>13.542490300342342</v>
      </c>
      <c r="BA148" s="8"/>
    </row>
    <row r="149" spans="1:53" ht="15" x14ac:dyDescent="0.15">
      <c r="A149" s="116"/>
      <c r="B149" s="328">
        <f t="shared" si="43"/>
        <v>2958.3803771875364</v>
      </c>
      <c r="C149" s="328">
        <f t="shared" si="44"/>
        <v>2933.5035300448417</v>
      </c>
      <c r="D149" s="328">
        <f t="shared" si="45"/>
        <v>8.3967435715871694</v>
      </c>
      <c r="E149" s="328">
        <f t="shared" si="36"/>
        <v>218.49451025447695</v>
      </c>
      <c r="F149" s="328">
        <f t="shared" si="46"/>
        <v>217.67692922877296</v>
      </c>
      <c r="G149" s="328">
        <f t="shared" si="47"/>
        <v>36514.876144521462</v>
      </c>
      <c r="H149" s="313">
        <f t="shared" si="37"/>
        <v>0.01</v>
      </c>
      <c r="I149" s="328">
        <f t="shared" si="48"/>
        <v>19.901477714155774</v>
      </c>
      <c r="J149" s="328">
        <f t="shared" si="38"/>
        <v>850</v>
      </c>
      <c r="K149" s="335">
        <f t="shared" si="49"/>
        <v>1</v>
      </c>
      <c r="L149" s="323">
        <f t="shared" si="50"/>
        <v>8.4067435715871692</v>
      </c>
      <c r="M149" s="323">
        <f t="shared" si="51"/>
        <v>8.4017435715871684</v>
      </c>
      <c r="N149" s="328">
        <f t="shared" si="52"/>
        <v>6.3518372640864129E-2</v>
      </c>
      <c r="O149" s="328">
        <f t="shared" si="39"/>
        <v>17.617048796392865</v>
      </c>
      <c r="P149" s="332">
        <f t="shared" si="41"/>
        <v>159.70412168584662</v>
      </c>
      <c r="Q149" s="328">
        <f t="shared" si="53"/>
        <v>35730.477301858147</v>
      </c>
      <c r="R149" s="277">
        <f>IF(H149&gt;0, rate1(1,$L$52,$L$51,$L$54,L149,$L$53,$L$50,P149),"")</f>
        <v>2227.7799353627706</v>
      </c>
      <c r="S149" s="323">
        <f t="shared" si="54"/>
        <v>0.91040235469296305</v>
      </c>
      <c r="T149" s="323">
        <f t="shared" si="55"/>
        <v>0.70892903963264564</v>
      </c>
      <c r="U149" s="328">
        <f t="shared" si="40"/>
        <v>8.3967435715871694</v>
      </c>
      <c r="V149" s="336">
        <f t="shared" si="56"/>
        <v>8.3967435715871694</v>
      </c>
      <c r="W149" s="328">
        <f t="shared" si="57"/>
        <v>4.2421179454166236E-3</v>
      </c>
      <c r="X149" s="328">
        <f t="shared" si="58"/>
        <v>35528.571779394231</v>
      </c>
      <c r="Y149" s="328">
        <f t="shared" si="42"/>
        <v>159.51409374795406</v>
      </c>
      <c r="Z149" s="108">
        <f>IF(H149&gt;0, rate1(1,$L$52,$L$51,$L$54,U149,$L$53,$L$50,Y149),"")</f>
        <v>2227.3727800075521</v>
      </c>
      <c r="AA149" s="336">
        <f t="shared" si="59"/>
        <v>0.90542333738525671</v>
      </c>
      <c r="AB149" s="336">
        <f t="shared" si="60"/>
        <v>4.4853749626341033E-2</v>
      </c>
      <c r="AC149" s="328">
        <f t="shared" si="61"/>
        <v>0.70892903963264564</v>
      </c>
      <c r="AD149" s="328">
        <f t="shared" si="62"/>
        <v>1.4105784134871695E-2</v>
      </c>
      <c r="AE149" s="328">
        <f t="shared" si="63"/>
        <v>-4.0159931919874969E-3</v>
      </c>
      <c r="AF149" s="328">
        <f t="shared" si="64"/>
        <v>2957.7349665205447</v>
      </c>
      <c r="AG149" s="328">
        <f t="shared" si="65"/>
        <v>2932.7946010052092</v>
      </c>
      <c r="AH149" s="328">
        <f t="shared" si="66"/>
        <v>8.4074564940747898</v>
      </c>
      <c r="AI149" s="328">
        <f t="shared" si="67"/>
        <v>318.22220336013754</v>
      </c>
      <c r="AJ149" s="328">
        <f t="shared" si="68"/>
        <v>4.5885965157891686</v>
      </c>
      <c r="AK149" s="337">
        <f t="shared" si="69"/>
        <v>266.35890262092164</v>
      </c>
      <c r="AL149" s="42">
        <f t="shared" si="70"/>
        <v>13.770616465458737</v>
      </c>
      <c r="BA149" s="8"/>
    </row>
    <row r="150" spans="1:53" ht="15" x14ac:dyDescent="0.15">
      <c r="A150" s="116"/>
      <c r="B150" s="328">
        <f t="shared" si="43"/>
        <v>2957.7349665205447</v>
      </c>
      <c r="C150" s="328">
        <f t="shared" si="44"/>
        <v>2932.7946010052092</v>
      </c>
      <c r="D150" s="328">
        <f t="shared" si="45"/>
        <v>8.4074564940747898</v>
      </c>
      <c r="E150" s="328">
        <f t="shared" si="36"/>
        <v>220.3773332745989</v>
      </c>
      <c r="F150" s="328">
        <f t="shared" si="46"/>
        <v>219.43592176453791</v>
      </c>
      <c r="G150" s="328">
        <f t="shared" si="47"/>
        <v>36885.073830813519</v>
      </c>
      <c r="H150" s="313">
        <f t="shared" si="37"/>
        <v>5.0000000000000001E-3</v>
      </c>
      <c r="I150" s="328">
        <f t="shared" si="48"/>
        <v>19.952292412268434</v>
      </c>
      <c r="J150" s="328">
        <f t="shared" si="38"/>
        <v>850</v>
      </c>
      <c r="K150" s="335">
        <f t="shared" si="49"/>
        <v>1</v>
      </c>
      <c r="L150" s="323">
        <f t="shared" si="50"/>
        <v>8.4124564940747906</v>
      </c>
      <c r="M150" s="323">
        <f t="shared" si="51"/>
        <v>8.4099564940747911</v>
      </c>
      <c r="N150" s="328">
        <f t="shared" si="52"/>
        <v>3.3924468242517491E-2</v>
      </c>
      <c r="O150" s="328">
        <f t="shared" si="39"/>
        <v>17.474138218426408</v>
      </c>
      <c r="P150" s="332">
        <f t="shared" si="41"/>
        <v>159.88068068036262</v>
      </c>
      <c r="Q150" s="328">
        <f t="shared" si="53"/>
        <v>36154.005939362898</v>
      </c>
      <c r="R150" s="277">
        <f>IF(H150&gt;0, rate1(1,$L$52,$L$51,$L$54,L150,$L$53,$L$50,P150),"")</f>
        <v>2228.1574976364136</v>
      </c>
      <c r="S150" s="323">
        <f t="shared" si="54"/>
        <v>0.92857026552247857</v>
      </c>
      <c r="T150" s="323">
        <f t="shared" si="55"/>
        <v>0.47493482218099725</v>
      </c>
      <c r="U150" s="328">
        <f t="shared" si="40"/>
        <v>8.4074564940747898</v>
      </c>
      <c r="V150" s="336">
        <f t="shared" si="56"/>
        <v>8.4074564940747898</v>
      </c>
      <c r="W150" s="328">
        <f t="shared" si="57"/>
        <v>4.2529493995218104E-3</v>
      </c>
      <c r="X150" s="328">
        <f t="shared" si="58"/>
        <v>35963.082180985242</v>
      </c>
      <c r="Y150" s="328">
        <f t="shared" si="42"/>
        <v>159.78564040447534</v>
      </c>
      <c r="Z150" s="108">
        <f>IF(H150&gt;0, rate1(1,$L$52,$L$51,$L$54,U150,$L$53,$L$50,Y150),"")</f>
        <v>2227.9543467084441</v>
      </c>
      <c r="AA150" s="336">
        <f t="shared" si="59"/>
        <v>0.92375085084933783</v>
      </c>
      <c r="AB150" s="336">
        <f t="shared" si="60"/>
        <v>5.5777007965273497E-2</v>
      </c>
      <c r="AC150" s="328">
        <f t="shared" si="61"/>
        <v>0.47493482218099725</v>
      </c>
      <c r="AD150" s="328">
        <f t="shared" si="62"/>
        <v>1.0527760371494731E-2</v>
      </c>
      <c r="AE150" s="328">
        <f t="shared" si="63"/>
        <v>-6.0446540836131988E-3</v>
      </c>
      <c r="AF150" s="328">
        <f t="shared" si="64"/>
        <v>2957.2939561666062</v>
      </c>
      <c r="AG150" s="328">
        <f t="shared" si="65"/>
        <v>2932.3196661830284</v>
      </c>
      <c r="AH150" s="328">
        <f t="shared" si="66"/>
        <v>8.413172560392054</v>
      </c>
      <c r="AI150" s="328">
        <f t="shared" si="67"/>
        <v>213.15136954402863</v>
      </c>
      <c r="AJ150" s="328">
        <f t="shared" si="68"/>
        <v>4.6478052295513992</v>
      </c>
      <c r="AK150" s="337">
        <f t="shared" si="69"/>
        <v>277.97874696305377</v>
      </c>
      <c r="AL150" s="42">
        <f t="shared" si="70"/>
        <v>14.041105338314853</v>
      </c>
      <c r="BA150" s="8"/>
    </row>
    <row r="151" spans="1:53" ht="15" x14ac:dyDescent="0.15">
      <c r="A151" s="116"/>
      <c r="B151" s="328">
        <f t="shared" si="43"/>
        <v>2957.2939561666062</v>
      </c>
      <c r="C151" s="328">
        <f t="shared" si="44"/>
        <v>2932.3196661830284</v>
      </c>
      <c r="D151" s="328">
        <f t="shared" si="45"/>
        <v>8.413172560392054</v>
      </c>
      <c r="E151" s="328">
        <f t="shared" si="36"/>
        <v>221.5977784589991</v>
      </c>
      <c r="F151" s="328">
        <f t="shared" si="46"/>
        <v>220.987555866799</v>
      </c>
      <c r="G151" s="328">
        <f t="shared" si="47"/>
        <v>37221.65939282559</v>
      </c>
      <c r="H151" s="313">
        <f t="shared" si="37"/>
        <v>5.0000000000000001E-3</v>
      </c>
      <c r="I151" s="328">
        <f t="shared" si="48"/>
        <v>19.979431986862256</v>
      </c>
      <c r="J151" s="328">
        <f t="shared" si="38"/>
        <v>850</v>
      </c>
      <c r="K151" s="335">
        <f t="shared" si="49"/>
        <v>1</v>
      </c>
      <c r="L151" s="323">
        <f t="shared" si="50"/>
        <v>8.4181725603920547</v>
      </c>
      <c r="M151" s="323">
        <f t="shared" si="51"/>
        <v>8.4156725603920535</v>
      </c>
      <c r="N151" s="328">
        <f t="shared" si="52"/>
        <v>3.3950423294001553E-2</v>
      </c>
      <c r="O151" s="328">
        <f t="shared" si="39"/>
        <v>17.301512378695037</v>
      </c>
      <c r="P151" s="332">
        <f t="shared" si="41"/>
        <v>160.0256379925284</v>
      </c>
      <c r="Q151" s="328">
        <f t="shared" si="53"/>
        <v>36434.855282010423</v>
      </c>
      <c r="R151" s="277">
        <f>IF(H151&gt;0, rate1(1,$L$52,$L$51,$L$54,L151,$L$53,$L$50,P151),"")</f>
        <v>2228.4669539451907</v>
      </c>
      <c r="S151" s="323">
        <f t="shared" si="54"/>
        <v>0.94498906431073915</v>
      </c>
      <c r="T151" s="323">
        <f t="shared" si="55"/>
        <v>0.6171577136185542</v>
      </c>
      <c r="U151" s="328">
        <f t="shared" si="40"/>
        <v>8.413172560392054</v>
      </c>
      <c r="V151" s="336">
        <f t="shared" si="56"/>
        <v>8.413172560392054</v>
      </c>
      <c r="W151" s="328">
        <f t="shared" si="57"/>
        <v>4.2587343607394246E-3</v>
      </c>
      <c r="X151" s="328">
        <f t="shared" si="58"/>
        <v>36299.055788166617</v>
      </c>
      <c r="Y151" s="328">
        <f t="shared" si="42"/>
        <v>159.93057614937027</v>
      </c>
      <c r="Z151" s="108">
        <f>IF(H151&gt;0, rate1(1,$L$52,$L$51,$L$54,U151,$L$53,$L$50,Y151),"")</f>
        <v>2228.2640685888236</v>
      </c>
      <c r="AA151" s="336">
        <f t="shared" si="59"/>
        <v>0.94155263537711731</v>
      </c>
      <c r="AB151" s="336">
        <f t="shared" si="60"/>
        <v>7.2864437741853125E-2</v>
      </c>
      <c r="AC151" s="328">
        <f t="shared" si="61"/>
        <v>0.6171577136185542</v>
      </c>
      <c r="AD151" s="328">
        <f t="shared" si="62"/>
        <v>8.1016568207236943E-3</v>
      </c>
      <c r="AE151" s="328">
        <f t="shared" si="63"/>
        <v>-4.4430365948702668E-3</v>
      </c>
      <c r="AF151" s="328">
        <f t="shared" si="64"/>
        <v>2956.7107488762817</v>
      </c>
      <c r="AG151" s="328">
        <f t="shared" si="65"/>
        <v>2931.7025084694096</v>
      </c>
      <c r="AH151" s="328">
        <f t="shared" si="66"/>
        <v>8.4188891145583806</v>
      </c>
      <c r="AI151" s="328">
        <f t="shared" si="67"/>
        <v>276.94272626567891</v>
      </c>
      <c r="AJ151" s="328">
        <f t="shared" si="68"/>
        <v>4.7247337646251992</v>
      </c>
      <c r="AK151" s="337">
        <f t="shared" si="69"/>
        <v>285.8408509658243</v>
      </c>
      <c r="AL151" s="42">
        <f t="shared" si="70"/>
        <v>14.222284002427278</v>
      </c>
      <c r="BA151" s="8"/>
    </row>
    <row r="152" spans="1:53" ht="15" x14ac:dyDescent="0.15">
      <c r="A152" s="116"/>
      <c r="B152" s="328">
        <f t="shared" si="43"/>
        <v>2956.7107488762817</v>
      </c>
      <c r="C152" s="328">
        <f t="shared" si="44"/>
        <v>2931.7025084694096</v>
      </c>
      <c r="D152" s="328">
        <f t="shared" si="45"/>
        <v>8.4188891145583806</v>
      </c>
      <c r="E152" s="328">
        <f t="shared" si="36"/>
        <v>223.13554701894446</v>
      </c>
      <c r="F152" s="328">
        <f t="shared" si="46"/>
        <v>222.3666627389718</v>
      </c>
      <c r="G152" s="328">
        <f t="shared" si="47"/>
        <v>37530.300632163999</v>
      </c>
      <c r="H152" s="313">
        <f t="shared" si="37"/>
        <v>5.0000000000000001E-3</v>
      </c>
      <c r="I152" s="328">
        <f t="shared" si="48"/>
        <v>20.006592325497696</v>
      </c>
      <c r="J152" s="328">
        <f t="shared" si="38"/>
        <v>850</v>
      </c>
      <c r="K152" s="335">
        <f t="shared" si="49"/>
        <v>1</v>
      </c>
      <c r="L152" s="323">
        <f t="shared" si="50"/>
        <v>8.4238891145583814</v>
      </c>
      <c r="M152" s="323">
        <f t="shared" si="51"/>
        <v>8.4213891145583801</v>
      </c>
      <c r="N152" s="328">
        <f t="shared" si="52"/>
        <v>3.3976384492973466E-2</v>
      </c>
      <c r="O152" s="328">
        <f t="shared" si="39"/>
        <v>17.183556809361615</v>
      </c>
      <c r="P152" s="332">
        <f t="shared" si="41"/>
        <v>160.17064056421967</v>
      </c>
      <c r="Q152" s="328">
        <f t="shared" si="53"/>
        <v>36770.151210605567</v>
      </c>
      <c r="R152" s="277">
        <f>IF(H152&gt;0, rate1(1,$L$52,$L$51,$L$54,L152,$L$53,$L$50,P152),"")</f>
        <v>2228.7760322611034</v>
      </c>
      <c r="S152" s="323">
        <f t="shared" si="54"/>
        <v>0.96009879361680062</v>
      </c>
      <c r="T152" s="323">
        <f t="shared" si="55"/>
        <v>0.85151271284066754</v>
      </c>
      <c r="U152" s="328">
        <f t="shared" si="40"/>
        <v>8.4188891145583806</v>
      </c>
      <c r="V152" s="336">
        <f t="shared" si="56"/>
        <v>8.4188891145583806</v>
      </c>
      <c r="W152" s="328">
        <f t="shared" si="57"/>
        <v>4.2645237479064235E-3</v>
      </c>
      <c r="X152" s="328">
        <f t="shared" si="58"/>
        <v>36607.140302334388</v>
      </c>
      <c r="Y152" s="328">
        <f t="shared" si="42"/>
        <v>160.0755571617037</v>
      </c>
      <c r="Z152" s="108">
        <f>IF(H152&gt;0, rate1(1,$L$52,$L$51,$L$54,U152,$L$53,$L$50,Y152),"")</f>
        <v>2228.5734120149414</v>
      </c>
      <c r="AA152" s="336">
        <f t="shared" si="59"/>
        <v>0.95592934964765097</v>
      </c>
      <c r="AB152" s="336">
        <f t="shared" si="60"/>
        <v>9.6765618701134468E-2</v>
      </c>
      <c r="AC152" s="328">
        <f t="shared" si="61"/>
        <v>0.85151271284066754</v>
      </c>
      <c r="AD152" s="328">
        <f t="shared" si="62"/>
        <v>5.8719029376788469E-3</v>
      </c>
      <c r="AE152" s="328">
        <f t="shared" si="63"/>
        <v>-3.0364251133189924E-3</v>
      </c>
      <c r="AF152" s="328">
        <f t="shared" si="64"/>
        <v>2955.8932125479341</v>
      </c>
      <c r="AG152" s="328">
        <f t="shared" si="65"/>
        <v>2930.8509957565689</v>
      </c>
      <c r="AH152" s="328">
        <f t="shared" si="66"/>
        <v>8.4246061566146189</v>
      </c>
      <c r="AI152" s="328">
        <f t="shared" si="67"/>
        <v>382.05396168802304</v>
      </c>
      <c r="AJ152" s="328">
        <f t="shared" si="68"/>
        <v>4.8308598650940944</v>
      </c>
      <c r="AK152" s="337">
        <f t="shared" si="69"/>
        <v>296.14911879420595</v>
      </c>
      <c r="AL152" s="42">
        <f t="shared" si="70"/>
        <v>14.457685319753105</v>
      </c>
      <c r="BA152" s="8"/>
    </row>
    <row r="153" spans="1:53" ht="15" x14ac:dyDescent="0.15">
      <c r="A153" s="116"/>
      <c r="B153" s="328">
        <f t="shared" si="43"/>
        <v>2955.8932125479341</v>
      </c>
      <c r="C153" s="328">
        <f t="shared" si="44"/>
        <v>2930.8509957565689</v>
      </c>
      <c r="D153" s="328">
        <f t="shared" si="45"/>
        <v>8.4246061566146189</v>
      </c>
      <c r="E153" s="328">
        <f t="shared" si="36"/>
        <v>225.19393031911477</v>
      </c>
      <c r="F153" s="328">
        <f t="shared" si="46"/>
        <v>224.16473866902962</v>
      </c>
      <c r="G153" s="328">
        <f t="shared" si="47"/>
        <v>37910.856131646076</v>
      </c>
      <c r="H153" s="313">
        <f t="shared" si="37"/>
        <v>5.0000000000000001E-3</v>
      </c>
      <c r="I153" s="328">
        <f t="shared" si="48"/>
        <v>20.033773433092211</v>
      </c>
      <c r="J153" s="328">
        <f t="shared" si="38"/>
        <v>850</v>
      </c>
      <c r="K153" s="335">
        <f t="shared" si="49"/>
        <v>1</v>
      </c>
      <c r="L153" s="323">
        <f t="shared" si="50"/>
        <v>8.4296061566146196</v>
      </c>
      <c r="M153" s="323">
        <f t="shared" si="51"/>
        <v>8.4271061566146201</v>
      </c>
      <c r="N153" s="328">
        <f t="shared" si="52"/>
        <v>3.4002351840562994E-2</v>
      </c>
      <c r="O153" s="328">
        <f t="shared" si="39"/>
        <v>17.02756829944283</v>
      </c>
      <c r="P153" s="332">
        <f t="shared" si="41"/>
        <v>160.31568839002313</v>
      </c>
      <c r="Q153" s="328">
        <f t="shared" si="53"/>
        <v>37194.567052477658</v>
      </c>
      <c r="R153" s="277">
        <f>IF(H153&gt;0, rate1(1,$L$52,$L$51,$L$54,L153,$L$53,$L$50,P153),"")</f>
        <v>2229.0847332196954</v>
      </c>
      <c r="S153" s="323">
        <f t="shared" si="54"/>
        <v>0.97994183678171198</v>
      </c>
      <c r="T153" s="323">
        <f t="shared" si="55"/>
        <v>1.6951877133775326</v>
      </c>
      <c r="U153" s="328">
        <f t="shared" si="40"/>
        <v>8.4246061566146189</v>
      </c>
      <c r="V153" s="336">
        <f t="shared" si="56"/>
        <v>8.4246061566146189</v>
      </c>
      <c r="W153" s="328">
        <f t="shared" si="57"/>
        <v>4.2703175621170431E-3</v>
      </c>
      <c r="X153" s="328">
        <f t="shared" si="58"/>
        <v>36986.999663158822</v>
      </c>
      <c r="Y153" s="328">
        <f t="shared" si="42"/>
        <v>160.22058343605352</v>
      </c>
      <c r="Z153" s="108">
        <f>IF(H153&gt;0, rate1(1,$L$52,$L$51,$L$54,U153,$L$53,$L$50,Y153),"")</f>
        <v>2228.8823776233385</v>
      </c>
      <c r="AA153" s="336">
        <f t="shared" si="59"/>
        <v>0.97456165987469556</v>
      </c>
      <c r="AB153" s="336">
        <f t="shared" si="60"/>
        <v>0.16786934764934619</v>
      </c>
      <c r="AC153" s="328">
        <f t="shared" si="61"/>
        <v>1.6951877133775326</v>
      </c>
      <c r="AD153" s="328">
        <f t="shared" si="62"/>
        <v>2.9495258610846586E-3</v>
      </c>
      <c r="AE153" s="328">
        <f t="shared" si="63"/>
        <v>-2.2950301075920897E-3</v>
      </c>
      <c r="AF153" s="328">
        <f t="shared" si="64"/>
        <v>2954.2320271863973</v>
      </c>
      <c r="AG153" s="328">
        <f t="shared" si="65"/>
        <v>2929.1558080431914</v>
      </c>
      <c r="AH153" s="328">
        <f t="shared" si="66"/>
        <v>8.4303236866017262</v>
      </c>
      <c r="AI153" s="328">
        <f t="shared" si="67"/>
        <v>760.48599145398987</v>
      </c>
      <c r="AJ153" s="328">
        <f t="shared" si="68"/>
        <v>5.0421059738313136</v>
      </c>
      <c r="AK153" s="337">
        <f t="shared" si="69"/>
        <v>310.4877188340667</v>
      </c>
      <c r="AL153" s="42">
        <f t="shared" si="70"/>
        <v>14.782431187187925</v>
      </c>
      <c r="BA153" s="8"/>
    </row>
    <row r="154" spans="1:53" ht="15" x14ac:dyDescent="0.15">
      <c r="A154" s="116"/>
      <c r="B154" s="328">
        <f t="shared" si="43"/>
        <v>2954.2320271863973</v>
      </c>
      <c r="C154" s="328">
        <f t="shared" si="44"/>
        <v>2929.1558080431914</v>
      </c>
      <c r="D154" s="328">
        <f t="shared" si="45"/>
        <v>8.4303236866017262</v>
      </c>
      <c r="E154" s="328">
        <f t="shared" si="36"/>
        <v>229.12104591136239</v>
      </c>
      <c r="F154" s="328">
        <f t="shared" si="46"/>
        <v>227.15748811523858</v>
      </c>
      <c r="G154" s="328">
        <f t="shared" si="47"/>
        <v>38495.215529838089</v>
      </c>
      <c r="H154" s="313">
        <f t="shared" si="37"/>
        <v>5.0000000000000001E-3</v>
      </c>
      <c r="I154" s="328">
        <f t="shared" si="48"/>
        <v>20.060975314564715</v>
      </c>
      <c r="J154" s="328">
        <f t="shared" si="38"/>
        <v>850</v>
      </c>
      <c r="K154" s="335">
        <f t="shared" si="49"/>
        <v>1</v>
      </c>
      <c r="L154" s="323">
        <f t="shared" si="50"/>
        <v>8.4353236866017269</v>
      </c>
      <c r="M154" s="323">
        <f t="shared" si="51"/>
        <v>8.4328236866017257</v>
      </c>
      <c r="N154" s="328">
        <f t="shared" si="52"/>
        <v>3.4028325337935428E-2</v>
      </c>
      <c r="O154" s="328">
        <f t="shared" si="39"/>
        <v>16.808904582820787</v>
      </c>
      <c r="P154" s="332">
        <f t="shared" si="41"/>
        <v>160.46078146453848</v>
      </c>
      <c r="Q154" s="328">
        <f t="shared" si="53"/>
        <v>37936.85930570765</v>
      </c>
      <c r="R154" s="277">
        <f>IF(H154&gt;0, rate1(1,$L$52,$L$51,$L$54,L154,$L$53,$L$50,P154),"")</f>
        <v>2229.3930574551669</v>
      </c>
      <c r="S154" s="323">
        <f t="shared" si="54"/>
        <v>1.0123607938193158</v>
      </c>
      <c r="T154" s="323">
        <f t="shared" si="55"/>
        <v>-2.7529239493308757</v>
      </c>
      <c r="U154" s="328">
        <f t="shared" si="40"/>
        <v>8.4303236866017262</v>
      </c>
      <c r="V154" s="336">
        <f t="shared" si="56"/>
        <v>8.4303236866017262</v>
      </c>
      <c r="W154" s="328">
        <f t="shared" si="57"/>
        <v>4.2761158044086756E-3</v>
      </c>
      <c r="X154" s="328">
        <f t="shared" si="58"/>
        <v>37570.26698414667</v>
      </c>
      <c r="Y154" s="328">
        <f t="shared" si="42"/>
        <v>160.36565496701112</v>
      </c>
      <c r="Z154" s="108">
        <f>IF(H154&gt;0, rate1(1,$L$52,$L$51,$L$54,U154,$L$53,$L$50,Y154),"")</f>
        <v>2229.1909660492101</v>
      </c>
      <c r="AA154" s="336">
        <f t="shared" si="59"/>
        <v>1.002669016537995</v>
      </c>
      <c r="AB154" s="336">
        <f t="shared" si="60"/>
        <v>-1.6021316254641644</v>
      </c>
      <c r="AC154" s="328">
        <f t="shared" si="61"/>
        <v>2.0874006115910158</v>
      </c>
      <c r="AD154" s="328">
        <f t="shared" si="62"/>
        <v>2.3953236251037613E-3</v>
      </c>
      <c r="AE154" s="328">
        <f t="shared" si="63"/>
        <v>-2.9302804765861238E-4</v>
      </c>
      <c r="AF154" s="328">
        <f t="shared" si="64"/>
        <v>2952.178654900144</v>
      </c>
      <c r="AG154" s="328">
        <f t="shared" si="65"/>
        <v>2927.0684074316005</v>
      </c>
      <c r="AH154" s="328">
        <f t="shared" si="66"/>
        <v>8.4360417045606191</v>
      </c>
      <c r="AI154" s="328">
        <f t="shared" si="67"/>
        <v>936.30892256108734</v>
      </c>
      <c r="AJ154" s="328">
        <f t="shared" si="68"/>
        <v>5.3021917856538376</v>
      </c>
      <c r="AK154" s="337">
        <f t="shared" si="69"/>
        <v>339.31839384621117</v>
      </c>
      <c r="AL154" s="42">
        <f t="shared" si="70"/>
        <v>15.428844279923815</v>
      </c>
      <c r="BA154" s="8"/>
    </row>
    <row r="155" spans="1:53" ht="15" x14ac:dyDescent="0.15">
      <c r="A155" s="116"/>
      <c r="B155" s="328">
        <f t="shared" si="43"/>
        <v>2952.178654900144</v>
      </c>
      <c r="C155" s="328">
        <f t="shared" si="44"/>
        <v>2927.0684074316005</v>
      </c>
      <c r="D155" s="328">
        <f t="shared" si="45"/>
        <v>8.4360417045606191</v>
      </c>
      <c r="E155" s="328">
        <f t="shared" si="36"/>
        <v>233.88366431493688</v>
      </c>
      <c r="F155" s="328">
        <f t="shared" si="46"/>
        <v>231.50235511314963</v>
      </c>
      <c r="G155" s="328">
        <f t="shared" si="47"/>
        <v>39171.815358153443</v>
      </c>
      <c r="H155" s="313">
        <f t="shared" si="37"/>
        <v>5.0000000000000001E-3</v>
      </c>
      <c r="I155" s="328">
        <f t="shared" si="48"/>
        <v>20.088197974834841</v>
      </c>
      <c r="J155" s="328">
        <f t="shared" si="38"/>
        <v>850</v>
      </c>
      <c r="K155" s="335">
        <f t="shared" si="49"/>
        <v>-1</v>
      </c>
      <c r="L155" s="323">
        <f t="shared" si="50"/>
        <v>8.4310417045606183</v>
      </c>
      <c r="M155" s="323">
        <f t="shared" si="51"/>
        <v>8.4335417045606178</v>
      </c>
      <c r="N155" s="328">
        <f t="shared" si="52"/>
        <v>-2.5481646369122757E-2</v>
      </c>
      <c r="O155" s="328">
        <f t="shared" si="39"/>
        <v>16.364592871455073</v>
      </c>
      <c r="P155" s="332">
        <f t="shared" si="41"/>
        <v>160.41565190868536</v>
      </c>
      <c r="Q155" s="328">
        <f t="shared" si="53"/>
        <v>38753.21570220116</v>
      </c>
      <c r="R155" s="277">
        <f>IF(H155&gt;0, rate1(1,$L$52,$L$51,$L$54,L155,$L$53,$L$50,P155),"")</f>
        <v>2229.2972073227033</v>
      </c>
      <c r="S155" s="323">
        <f t="shared" si="54"/>
        <v>1.0622691487519631</v>
      </c>
      <c r="T155" s="323">
        <f t="shared" si="55"/>
        <v>0.40921783708050807</v>
      </c>
      <c r="U155" s="328">
        <f t="shared" si="40"/>
        <v>8.4360417045606191</v>
      </c>
      <c r="V155" s="336">
        <f t="shared" si="56"/>
        <v>8.4360417045606191</v>
      </c>
      <c r="W155" s="328">
        <f t="shared" si="57"/>
        <v>4.2819184757973972E-3</v>
      </c>
      <c r="X155" s="328">
        <f t="shared" si="58"/>
        <v>38384.86284861176</v>
      </c>
      <c r="Y155" s="328">
        <f t="shared" si="42"/>
        <v>160.51077174917776</v>
      </c>
      <c r="Z155" s="108">
        <f>IF(H155&gt;0, rate1(1,$L$52,$L$51,$L$54,U155,$L$53,$L$50,Y155),"")</f>
        <v>2229.4991779264042</v>
      </c>
      <c r="AA155" s="336">
        <f t="shared" si="59"/>
        <v>1.0520768670961822</v>
      </c>
      <c r="AB155" s="336">
        <f t="shared" si="60"/>
        <v>-8.2223042870244178E-2</v>
      </c>
      <c r="AC155" s="328">
        <f t="shared" si="61"/>
        <v>0.40921783708050807</v>
      </c>
      <c r="AD155" s="328">
        <f t="shared" si="62"/>
        <v>-1.2218431228881936E-2</v>
      </c>
      <c r="AE155" s="328">
        <f t="shared" si="63"/>
        <v>-1.1706838793698594E-2</v>
      </c>
      <c r="AF155" s="328">
        <f t="shared" si="64"/>
        <v>2951.7439554166945</v>
      </c>
      <c r="AG155" s="328">
        <f t="shared" si="65"/>
        <v>2926.6591895945198</v>
      </c>
      <c r="AH155" s="328">
        <f t="shared" si="66"/>
        <v>8.4317602096180746</v>
      </c>
      <c r="AI155" s="328">
        <f t="shared" si="67"/>
        <v>183.56360728229785</v>
      </c>
      <c r="AJ155" s="328">
        <f t="shared" si="68"/>
        <v>5.3531816765655869</v>
      </c>
      <c r="AK155" s="337">
        <f t="shared" si="69"/>
        <v>375.36180762271073</v>
      </c>
      <c r="AL155" s="42">
        <f t="shared" si="70"/>
        <v>16.224706864100739</v>
      </c>
      <c r="BA155" s="8"/>
    </row>
    <row r="156" spans="1:53" ht="15" x14ac:dyDescent="0.15">
      <c r="A156" s="116"/>
      <c r="B156" s="328">
        <f t="shared" si="43"/>
        <v>2951.7439554166945</v>
      </c>
      <c r="C156" s="328">
        <f t="shared" si="44"/>
        <v>2926.6591895945198</v>
      </c>
      <c r="D156" s="328">
        <f t="shared" si="45"/>
        <v>8.4317602096180746</v>
      </c>
      <c r="E156" s="328">
        <f t="shared" si="36"/>
        <v>234.6705773034758</v>
      </c>
      <c r="F156" s="328">
        <f t="shared" si="46"/>
        <v>234.27712080920634</v>
      </c>
      <c r="G156" s="328">
        <f t="shared" si="47"/>
        <v>39580.963165220412</v>
      </c>
      <c r="H156" s="313">
        <f t="shared" si="37"/>
        <v>5.0000000000000001E-3</v>
      </c>
      <c r="I156" s="328">
        <f t="shared" si="48"/>
        <v>20.067812657739708</v>
      </c>
      <c r="J156" s="328">
        <f t="shared" si="38"/>
        <v>850</v>
      </c>
      <c r="K156" s="335">
        <f t="shared" si="49"/>
        <v>-1</v>
      </c>
      <c r="L156" s="323">
        <f t="shared" si="50"/>
        <v>8.4267602096180738</v>
      </c>
      <c r="M156" s="323">
        <f t="shared" si="51"/>
        <v>8.4292602096180751</v>
      </c>
      <c r="N156" s="328">
        <f t="shared" si="52"/>
        <v>-2.5470883653575527E-2</v>
      </c>
      <c r="O156" s="328">
        <f t="shared" si="39"/>
        <v>15.815384230625188</v>
      </c>
      <c r="P156" s="332">
        <f t="shared" si="41"/>
        <v>160.3070054870503</v>
      </c>
      <c r="Q156" s="328">
        <f t="shared" si="53"/>
        <v>38825.973792037927</v>
      </c>
      <c r="R156" s="277">
        <f>IF(H156&gt;0, rate1(1,$L$52,$L$51,$L$54,L156,$L$53,$L$50,P156),"")</f>
        <v>2229.0662669716694</v>
      </c>
      <c r="S156" s="323">
        <f t="shared" si="54"/>
        <v>1.1013354788277032</v>
      </c>
      <c r="T156" s="323">
        <f t="shared" si="55"/>
        <v>0.25135208268845982</v>
      </c>
      <c r="U156" s="328">
        <f t="shared" si="40"/>
        <v>8.4317602096180746</v>
      </c>
      <c r="V156" s="336">
        <f t="shared" si="56"/>
        <v>8.4317602096180746</v>
      </c>
      <c r="W156" s="328">
        <f t="shared" si="57"/>
        <v>4.2775732246269627E-3</v>
      </c>
      <c r="X156" s="328">
        <f t="shared" si="58"/>
        <v>38794.705006986995</v>
      </c>
      <c r="Y156" s="328">
        <f t="shared" si="42"/>
        <v>160.40210919360416</v>
      </c>
      <c r="Z156" s="108">
        <f>IF(H156&gt;0, rate1(1,$L$52,$L$51,$L$54,U156,$L$53,$L$50,Y156),"")</f>
        <v>2229.2684351969156</v>
      </c>
      <c r="AA156" s="336">
        <f t="shared" si="59"/>
        <v>1.1003487125200808</v>
      </c>
      <c r="AB156" s="336">
        <f t="shared" si="60"/>
        <v>-4.262708625953697E-2</v>
      </c>
      <c r="AC156" s="328">
        <f t="shared" si="61"/>
        <v>0.25135208268845982</v>
      </c>
      <c r="AD156" s="328">
        <f t="shared" si="62"/>
        <v>-1.9892415238895341E-2</v>
      </c>
      <c r="AE156" s="328">
        <f t="shared" si="63"/>
        <v>-2.3234433722617451E-2</v>
      </c>
      <c r="AF156" s="328">
        <f t="shared" si="64"/>
        <v>2951.4671324503524</v>
      </c>
      <c r="AG156" s="328">
        <f t="shared" si="65"/>
        <v>2926.4078375118315</v>
      </c>
      <c r="AH156" s="328">
        <f t="shared" si="66"/>
        <v>8.4274783492640388</v>
      </c>
      <c r="AI156" s="328">
        <f t="shared" si="67"/>
        <v>112.7611531396677</v>
      </c>
      <c r="AJ156" s="328">
        <f t="shared" si="68"/>
        <v>5.3845042191043833</v>
      </c>
      <c r="AK156" s="337">
        <f t="shared" si="69"/>
        <v>382.5523273536495</v>
      </c>
      <c r="AL156" s="42">
        <f t="shared" si="70"/>
        <v>16.38073593029069</v>
      </c>
      <c r="BA156" s="8"/>
    </row>
    <row r="157" spans="1:53" ht="15" x14ac:dyDescent="0.15">
      <c r="A157" s="116"/>
      <c r="B157" s="328">
        <f t="shared" si="43"/>
        <v>2951.4671324503524</v>
      </c>
      <c r="C157" s="328">
        <f t="shared" si="44"/>
        <v>2926.4078375118315</v>
      </c>
      <c r="D157" s="328">
        <f t="shared" si="45"/>
        <v>8.4274783492640388</v>
      </c>
      <c r="E157" s="328">
        <f t="shared" si="36"/>
        <v>235.10967258675342</v>
      </c>
      <c r="F157" s="328">
        <f t="shared" si="46"/>
        <v>234.89012494511462</v>
      </c>
      <c r="G157" s="328">
        <f t="shared" si="47"/>
        <v>39412.598973559878</v>
      </c>
      <c r="H157" s="313">
        <f t="shared" si="37"/>
        <v>0.02</v>
      </c>
      <c r="I157" s="328">
        <f t="shared" si="48"/>
        <v>20.047435950816727</v>
      </c>
      <c r="J157" s="328">
        <f t="shared" si="38"/>
        <v>850</v>
      </c>
      <c r="K157" s="335">
        <f t="shared" si="49"/>
        <v>-1</v>
      </c>
      <c r="L157" s="323">
        <f t="shared" si="50"/>
        <v>8.4074783492640393</v>
      </c>
      <c r="M157" s="323">
        <f t="shared" si="51"/>
        <v>8.417478349264039</v>
      </c>
      <c r="N157" s="328">
        <f t="shared" si="52"/>
        <v>-0.11460723068573486</v>
      </c>
      <c r="O157" s="328">
        <f t="shared" si="39"/>
        <v>15.699116608785218</v>
      </c>
      <c r="P157" s="332">
        <f t="shared" si="41"/>
        <v>159.91327480149022</v>
      </c>
      <c r="Q157" s="328">
        <f t="shared" si="53"/>
        <v>38733.764285600213</v>
      </c>
      <c r="R157" s="277">
        <f>IF(H157&gt;0, rate1(1,$L$52,$L$51,$L$54,L157,$L$53,$L$50,P157),"")</f>
        <v>2228.2271212878727</v>
      </c>
      <c r="S157" s="323">
        <f t="shared" si="54"/>
        <v>1.1072738258179411</v>
      </c>
      <c r="T157" s="323">
        <f t="shared" si="55"/>
        <v>1.0683615486991169</v>
      </c>
      <c r="U157" s="328">
        <f t="shared" si="40"/>
        <v>8.4274783492640388</v>
      </c>
      <c r="V157" s="336">
        <f t="shared" si="56"/>
        <v>8.4274783492640388</v>
      </c>
      <c r="W157" s="328">
        <f t="shared" si="57"/>
        <v>4.2732298087670983E-3</v>
      </c>
      <c r="X157" s="328">
        <f t="shared" si="58"/>
        <v>38837.913401867758</v>
      </c>
      <c r="Y157" s="328">
        <f t="shared" si="42"/>
        <v>160.29345579391304</v>
      </c>
      <c r="Z157" s="108">
        <f>IF(H157&gt;0, rate1(1,$L$52,$L$51,$L$54,U157,$L$53,$L$50,Y157),"")</f>
        <v>2229.0374469571407</v>
      </c>
      <c r="AA157" s="336">
        <f t="shared" si="59"/>
        <v>1.1098475028802803</v>
      </c>
      <c r="AB157" s="336">
        <f t="shared" si="60"/>
        <v>-3.890147428680623E-2</v>
      </c>
      <c r="AC157" s="328">
        <f t="shared" si="61"/>
        <v>1.0683615486991169</v>
      </c>
      <c r="AD157" s="328">
        <f t="shared" si="62"/>
        <v>-1.8720254416075589E-2</v>
      </c>
      <c r="AE157" s="328">
        <f t="shared" si="63"/>
        <v>1.7763866265249006E-3</v>
      </c>
      <c r="AF157" s="328">
        <f t="shared" si="64"/>
        <v>2950.2841636709677</v>
      </c>
      <c r="AG157" s="328">
        <f t="shared" si="65"/>
        <v>2925.3394759631324</v>
      </c>
      <c r="AH157" s="328">
        <f t="shared" si="66"/>
        <v>8.4081849731969847</v>
      </c>
      <c r="AI157" s="328">
        <f t="shared" si="67"/>
        <v>479.46707877858717</v>
      </c>
      <c r="AJ157" s="328">
        <f t="shared" si="68"/>
        <v>5.5176895187651018</v>
      </c>
      <c r="AK157" s="337">
        <f t="shared" si="69"/>
        <v>387.01552240253847</v>
      </c>
      <c r="AL157" s="42">
        <f t="shared" si="70"/>
        <v>16.476582910459406</v>
      </c>
      <c r="BA157" s="8"/>
    </row>
    <row r="158" spans="1:53" ht="15" x14ac:dyDescent="0.15">
      <c r="A158" s="116"/>
      <c r="B158" s="328">
        <f t="shared" si="43"/>
        <v>2950.2841636709677</v>
      </c>
      <c r="C158" s="328">
        <f t="shared" si="44"/>
        <v>2925.3394759631324</v>
      </c>
      <c r="D158" s="328">
        <f t="shared" si="45"/>
        <v>8.4081849731969847</v>
      </c>
      <c r="E158" s="328">
        <f t="shared" si="36"/>
        <v>236.94097020711513</v>
      </c>
      <c r="F158" s="328">
        <f t="shared" si="46"/>
        <v>236.02532139693426</v>
      </c>
      <c r="G158" s="328">
        <f t="shared" si="47"/>
        <v>39331.057984296815</v>
      </c>
      <c r="H158" s="313">
        <f t="shared" ref="H158:H189" si="71">dv(S157)</f>
        <v>0.02</v>
      </c>
      <c r="I158" s="328">
        <f t="shared" si="48"/>
        <v>19.955750166268263</v>
      </c>
      <c r="J158" s="328">
        <f t="shared" si="38"/>
        <v>850</v>
      </c>
      <c r="K158" s="335">
        <f t="shared" si="49"/>
        <v>-1</v>
      </c>
      <c r="L158" s="323">
        <f t="shared" si="50"/>
        <v>8.3881849731969851</v>
      </c>
      <c r="M158" s="323">
        <f t="shared" si="51"/>
        <v>8.3981849731969849</v>
      </c>
      <c r="N158" s="328">
        <f t="shared" si="52"/>
        <v>-0.1143544545140287</v>
      </c>
      <c r="O158" s="328">
        <f t="shared" si="39"/>
        <v>15.625075692720937</v>
      </c>
      <c r="P158" s="332">
        <f t="shared" si="41"/>
        <v>159.42422023413323</v>
      </c>
      <c r="Q158" s="328">
        <f t="shared" si="53"/>
        <v>38768.409925989676</v>
      </c>
      <c r="R158" s="277">
        <f>IF(H158&gt;0, rate1(1,$L$52,$L$51,$L$54,L158,$L$53,$L$50,P158),"")</f>
        <v>2227.1799301790397</v>
      </c>
      <c r="S158" s="323">
        <f t="shared" si="54"/>
        <v>1.1140394101278006</v>
      </c>
      <c r="T158" s="323">
        <f t="shared" si="55"/>
        <v>1.0027625922115437</v>
      </c>
      <c r="U158" s="328">
        <f t="shared" si="40"/>
        <v>8.4081849731969847</v>
      </c>
      <c r="V158" s="336">
        <f t="shared" si="56"/>
        <v>8.4081849731969847</v>
      </c>
      <c r="W158" s="328">
        <f t="shared" si="57"/>
        <v>4.2536864402862307E-3</v>
      </c>
      <c r="X158" s="328">
        <f t="shared" si="58"/>
        <v>38756.452098546375</v>
      </c>
      <c r="Y158" s="328">
        <f t="shared" si="42"/>
        <v>159.8041097855573</v>
      </c>
      <c r="Z158" s="108">
        <f>IF(H158&gt;0, rate1(1,$L$52,$L$51,$L$54,U158,$L$53,$L$50,Y158),"")</f>
        <v>2227.9938414802705</v>
      </c>
      <c r="AA158" s="336">
        <f t="shared" si="59"/>
        <v>1.1132889473195982</v>
      </c>
      <c r="AB158" s="336">
        <f t="shared" si="60"/>
        <v>-3.7547232461135019E-2</v>
      </c>
      <c r="AC158" s="328">
        <f t="shared" si="61"/>
        <v>1.0027625922115437</v>
      </c>
      <c r="AD158" s="328">
        <f t="shared" si="62"/>
        <v>-1.9944900373567966E-2</v>
      </c>
      <c r="AE158" s="328">
        <f t="shared" si="63"/>
        <v>-1.1825905876930271E-3</v>
      </c>
      <c r="AF158" s="328">
        <f t="shared" si="64"/>
        <v>2949.1670466242422</v>
      </c>
      <c r="AG158" s="328">
        <f t="shared" si="65"/>
        <v>2924.3367133709207</v>
      </c>
      <c r="AH158" s="328">
        <f t="shared" si="66"/>
        <v>8.3888899248482964</v>
      </c>
      <c r="AI158" s="328">
        <f t="shared" si="67"/>
        <v>450.23869810596449</v>
      </c>
      <c r="AJ158" s="328">
        <f t="shared" si="68"/>
        <v>5.6427558237945368</v>
      </c>
      <c r="AK158" s="337">
        <f t="shared" si="69"/>
        <v>405.91256609946316</v>
      </c>
      <c r="AL158" s="42">
        <f t="shared" si="70"/>
        <v>16.884129927421206</v>
      </c>
      <c r="BA158" s="8"/>
    </row>
    <row r="159" spans="1:53" ht="15" x14ac:dyDescent="0.15">
      <c r="A159" s="116"/>
      <c r="B159" s="328">
        <f t="shared" si="43"/>
        <v>2949.1670466242422</v>
      </c>
      <c r="C159" s="328">
        <f t="shared" si="44"/>
        <v>2924.3367133709207</v>
      </c>
      <c r="D159" s="328">
        <f t="shared" si="45"/>
        <v>8.3888899248482964</v>
      </c>
      <c r="E159" s="328">
        <f t="shared" si="36"/>
        <v>238.61988963076743</v>
      </c>
      <c r="F159" s="328">
        <f t="shared" si="46"/>
        <v>237.78042991894128</v>
      </c>
      <c r="G159" s="328">
        <f t="shared" si="47"/>
        <v>39350.721695592605</v>
      </c>
      <c r="H159" s="313">
        <f t="shared" si="71"/>
        <v>0.02</v>
      </c>
      <c r="I159" s="328">
        <f t="shared" si="48"/>
        <v>19.864266602657153</v>
      </c>
      <c r="J159" s="328">
        <f t="shared" si="38"/>
        <v>850</v>
      </c>
      <c r="K159" s="335">
        <f t="shared" si="49"/>
        <v>-1</v>
      </c>
      <c r="L159" s="323">
        <f t="shared" si="50"/>
        <v>8.3688899248482969</v>
      </c>
      <c r="M159" s="323">
        <f t="shared" si="51"/>
        <v>8.3788899248482966</v>
      </c>
      <c r="N159" s="328">
        <f t="shared" si="52"/>
        <v>-0.11410161163400545</v>
      </c>
      <c r="O159" s="328">
        <f t="shared" si="39"/>
        <v>15.308670976528166</v>
      </c>
      <c r="P159" s="332">
        <f t="shared" si="41"/>
        <v>158.93549866132702</v>
      </c>
      <c r="Q159" s="328">
        <f t="shared" si="53"/>
        <v>38774.762001819123</v>
      </c>
      <c r="R159" s="277">
        <f>IF(H159&gt;0, rate1(1,$L$52,$L$51,$L$54,L159,$L$53,$L$50,P159),"")</f>
        <v>2226.1280060371996</v>
      </c>
      <c r="S159" s="323">
        <f t="shared" si="54"/>
        <v>1.1377884437234456</v>
      </c>
      <c r="T159" s="323">
        <f t="shared" si="55"/>
        <v>0.82809275256071679</v>
      </c>
      <c r="U159" s="328">
        <f t="shared" si="40"/>
        <v>8.3888899248482964</v>
      </c>
      <c r="V159" s="336">
        <f t="shared" si="56"/>
        <v>8.3888899248482964</v>
      </c>
      <c r="W159" s="328">
        <f t="shared" si="57"/>
        <v>4.2341861764256805E-3</v>
      </c>
      <c r="X159" s="328">
        <f t="shared" si="58"/>
        <v>38776.906165413457</v>
      </c>
      <c r="Y159" s="328">
        <f t="shared" si="42"/>
        <v>159.31509629991891</v>
      </c>
      <c r="Z159" s="108">
        <f>IF(H159&gt;0, rate1(1,$L$52,$L$51,$L$54,U159,$L$53,$L$50,Y159),"")</f>
        <v>2226.9455254515037</v>
      </c>
      <c r="AA159" s="336">
        <f t="shared" si="59"/>
        <v>1.137433651880037</v>
      </c>
      <c r="AB159" s="336">
        <f t="shared" si="60"/>
        <v>-3.0808947579459033E-2</v>
      </c>
      <c r="AC159" s="328">
        <f t="shared" si="61"/>
        <v>0.82809275256071679</v>
      </c>
      <c r="AD159" s="328">
        <f t="shared" si="62"/>
        <v>-2.4151883877927764E-2</v>
      </c>
      <c r="AE159" s="328">
        <f t="shared" si="63"/>
        <v>-4.5956481667131415E-3</v>
      </c>
      <c r="AF159" s="328">
        <f t="shared" si="64"/>
        <v>2948.2248522600476</v>
      </c>
      <c r="AG159" s="328">
        <f t="shared" si="65"/>
        <v>2923.5086206183601</v>
      </c>
      <c r="AH159" s="328">
        <f t="shared" si="66"/>
        <v>8.3695932039468879</v>
      </c>
      <c r="AI159" s="328">
        <f t="shared" si="67"/>
        <v>371.98793165305472</v>
      </c>
      <c r="AJ159" s="328">
        <f t="shared" si="68"/>
        <v>5.7460858048092742</v>
      </c>
      <c r="AK159" s="337">
        <f t="shared" si="69"/>
        <v>423.62093044144314</v>
      </c>
      <c r="AL159" s="42">
        <f t="shared" si="70"/>
        <v>17.266832820811278</v>
      </c>
      <c r="BA159" s="8"/>
    </row>
    <row r="160" spans="1:53" ht="15" x14ac:dyDescent="0.15">
      <c r="A160" s="116"/>
      <c r="B160" s="328">
        <f t="shared" si="43"/>
        <v>2948.2248522600476</v>
      </c>
      <c r="C160" s="328">
        <f t="shared" si="44"/>
        <v>2923.5086206183601</v>
      </c>
      <c r="D160" s="328">
        <f t="shared" si="45"/>
        <v>8.3695932039468879</v>
      </c>
      <c r="E160" s="328">
        <f t="shared" si="36"/>
        <v>239.91211473898903</v>
      </c>
      <c r="F160" s="328">
        <f t="shared" si="46"/>
        <v>239.26600218487823</v>
      </c>
      <c r="G160" s="328">
        <f t="shared" si="47"/>
        <v>39323.300575639172</v>
      </c>
      <c r="H160" s="313">
        <f t="shared" si="71"/>
        <v>0.02</v>
      </c>
      <c r="I160" s="328">
        <f t="shared" si="48"/>
        <v>19.772985313350002</v>
      </c>
      <c r="J160" s="328">
        <f t="shared" si="38"/>
        <v>850</v>
      </c>
      <c r="K160" s="335">
        <f t="shared" si="49"/>
        <v>-1</v>
      </c>
      <c r="L160" s="323">
        <f t="shared" si="50"/>
        <v>8.3495932039468883</v>
      </c>
      <c r="M160" s="323">
        <f t="shared" si="51"/>
        <v>8.3595932039468881</v>
      </c>
      <c r="N160" s="328">
        <f t="shared" si="52"/>
        <v>-0.11384870203048081</v>
      </c>
      <c r="O160" s="328">
        <f t="shared" si="39"/>
        <v>15.009879403763978</v>
      </c>
      <c r="P160" s="332">
        <f t="shared" si="41"/>
        <v>158.44711074976306</v>
      </c>
      <c r="Q160" s="328">
        <f t="shared" si="53"/>
        <v>38714.727847952614</v>
      </c>
      <c r="R160" s="277">
        <f>IF(H160&gt;0, rate1(1,$L$52,$L$51,$L$54,L160,$L$53,$L$50,P160),"")</f>
        <v>2225.071318885291</v>
      </c>
      <c r="S160" s="323">
        <f t="shared" si="54"/>
        <v>1.1591911905832706</v>
      </c>
      <c r="T160" s="323">
        <f t="shared" si="55"/>
        <v>0.7151696121710216</v>
      </c>
      <c r="U160" s="328">
        <f t="shared" si="40"/>
        <v>8.3695932039468879</v>
      </c>
      <c r="V160" s="336">
        <f t="shared" si="56"/>
        <v>8.3695932039468879</v>
      </c>
      <c r="W160" s="328">
        <f t="shared" si="57"/>
        <v>4.2147290285186045E-3</v>
      </c>
      <c r="X160" s="328">
        <f t="shared" si="58"/>
        <v>38749.947886133501</v>
      </c>
      <c r="Y160" s="328">
        <f t="shared" si="42"/>
        <v>158.826416001853</v>
      </c>
      <c r="Z160" s="108">
        <f>IF(H160&gt;0, rate1(1,$L$52,$L$51,$L$54,U160,$L$53,$L$50,Y160),"")</f>
        <v>2225.8924690739195</v>
      </c>
      <c r="AA160" s="336">
        <f t="shared" si="59"/>
        <v>1.1598177199687436</v>
      </c>
      <c r="AB160" s="336">
        <f t="shared" si="60"/>
        <v>-2.6372100849285682E-2</v>
      </c>
      <c r="AC160" s="328">
        <f t="shared" si="61"/>
        <v>0.7151696121710216</v>
      </c>
      <c r="AD160" s="328">
        <f t="shared" si="62"/>
        <v>-2.7965394026301712E-2</v>
      </c>
      <c r="AE160" s="328">
        <f t="shared" si="63"/>
        <v>-4.942141058480151E-3</v>
      </c>
      <c r="AF160" s="328">
        <f t="shared" si="64"/>
        <v>2947.3958339458459</v>
      </c>
      <c r="AG160" s="328">
        <f t="shared" si="65"/>
        <v>2922.7934510061891</v>
      </c>
      <c r="AH160" s="328">
        <f t="shared" si="66"/>
        <v>8.3502948102207082</v>
      </c>
      <c r="AI160" s="328">
        <f t="shared" si="67"/>
        <v>321.41424236653455</v>
      </c>
      <c r="AJ160" s="328">
        <f t="shared" si="68"/>
        <v>5.8353675387999786</v>
      </c>
      <c r="AK160" s="337">
        <f t="shared" si="69"/>
        <v>438.25892401404161</v>
      </c>
      <c r="AL160" s="42">
        <f t="shared" si="70"/>
        <v>17.583022562716373</v>
      </c>
      <c r="BA160" s="8"/>
    </row>
    <row r="161" spans="1:53" ht="15" x14ac:dyDescent="0.15">
      <c r="A161" s="116"/>
      <c r="B161" s="328">
        <f t="shared" si="43"/>
        <v>2947.3958339458459</v>
      </c>
      <c r="C161" s="328">
        <f t="shared" si="44"/>
        <v>2922.7934510061891</v>
      </c>
      <c r="D161" s="328">
        <f t="shared" si="45"/>
        <v>8.3502948102207082</v>
      </c>
      <c r="E161" s="328">
        <f t="shared" si="36"/>
        <v>240.9551187948789</v>
      </c>
      <c r="F161" s="328">
        <f t="shared" si="46"/>
        <v>240.43361676693397</v>
      </c>
      <c r="G161" s="328">
        <f t="shared" si="47"/>
        <v>39241.835641866666</v>
      </c>
      <c r="H161" s="313">
        <f t="shared" si="71"/>
        <v>0.02</v>
      </c>
      <c r="I161" s="328">
        <f t="shared" si="48"/>
        <v>19.681906351725413</v>
      </c>
      <c r="J161" s="328">
        <f t="shared" si="38"/>
        <v>850</v>
      </c>
      <c r="K161" s="335">
        <f t="shared" si="49"/>
        <v>-1</v>
      </c>
      <c r="L161" s="323">
        <f t="shared" si="50"/>
        <v>8.3302948102207086</v>
      </c>
      <c r="M161" s="323">
        <f t="shared" si="51"/>
        <v>8.3402948102207084</v>
      </c>
      <c r="N161" s="328">
        <f t="shared" si="52"/>
        <v>-0.11359572568828469</v>
      </c>
      <c r="O161" s="328">
        <f t="shared" si="39"/>
        <v>14.757873817820723</v>
      </c>
      <c r="P161" s="332">
        <f t="shared" si="41"/>
        <v>157.9590571686534</v>
      </c>
      <c r="Q161" s="328">
        <f t="shared" si="53"/>
        <v>38612.167400553066</v>
      </c>
      <c r="R161" s="277">
        <f>IF(H161&gt;0, rate1(1,$L$52,$L$51,$L$54,L161,$L$53,$L$50,P161),"")</f>
        <v>2224.0098385043807</v>
      </c>
      <c r="S161" s="323">
        <f t="shared" si="54"/>
        <v>1.1764234788889272</v>
      </c>
      <c r="T161" s="323">
        <f t="shared" si="55"/>
        <v>0.64388099817373157</v>
      </c>
      <c r="U161" s="328">
        <f t="shared" si="40"/>
        <v>8.3502948102207082</v>
      </c>
      <c r="V161" s="336">
        <f t="shared" si="56"/>
        <v>8.3502948102207082</v>
      </c>
      <c r="W161" s="328">
        <f t="shared" si="57"/>
        <v>4.1953150079621082E-3</v>
      </c>
      <c r="X161" s="328">
        <f t="shared" si="58"/>
        <v>38668.566865259789</v>
      </c>
      <c r="Y161" s="328">
        <f t="shared" si="42"/>
        <v>158.3380695587241</v>
      </c>
      <c r="Z161" s="108">
        <f>IF(H161&gt;0, rate1(1,$L$52,$L$51,$L$54,U161,$L$53,$L$50,Y161),"")</f>
        <v>2224.8346423104626</v>
      </c>
      <c r="AA161" s="336">
        <f t="shared" si="59"/>
        <v>1.1777050725129394</v>
      </c>
      <c r="AB161" s="336">
        <f t="shared" si="60"/>
        <v>-2.3608301938914153E-2</v>
      </c>
      <c r="AC161" s="328">
        <f t="shared" si="61"/>
        <v>0.64388099817373157</v>
      </c>
      <c r="AD161" s="328">
        <f t="shared" si="62"/>
        <v>-3.1061640360139364E-2</v>
      </c>
      <c r="AE161" s="328">
        <f t="shared" si="63"/>
        <v>-4.5564842254877044E-3</v>
      </c>
      <c r="AF161" s="328">
        <f t="shared" si="64"/>
        <v>2946.6383572219838</v>
      </c>
      <c r="AG161" s="328">
        <f t="shared" si="65"/>
        <v>2922.1495700080154</v>
      </c>
      <c r="AH161" s="328">
        <f t="shared" si="66"/>
        <v>8.3309947433968858</v>
      </c>
      <c r="AI161" s="328">
        <f t="shared" si="67"/>
        <v>289.5135565617523</v>
      </c>
      <c r="AJ161" s="328">
        <f t="shared" si="68"/>
        <v>5.9157879711782435</v>
      </c>
      <c r="AK161" s="337">
        <f t="shared" si="69"/>
        <v>450.89799287591217</v>
      </c>
      <c r="AL161" s="42">
        <f t="shared" si="70"/>
        <v>17.856224668727926</v>
      </c>
      <c r="BA161" s="8"/>
    </row>
    <row r="162" spans="1:53" ht="15" x14ac:dyDescent="0.15">
      <c r="A162" s="116"/>
      <c r="B162" s="328">
        <f t="shared" si="43"/>
        <v>2946.6383572219838</v>
      </c>
      <c r="C162" s="328">
        <f t="shared" si="44"/>
        <v>2922.1495700080154</v>
      </c>
      <c r="D162" s="328">
        <f t="shared" si="45"/>
        <v>8.3309947433968858</v>
      </c>
      <c r="E162" s="328">
        <f t="shared" si="36"/>
        <v>241.84090093345998</v>
      </c>
      <c r="F162" s="328">
        <f t="shared" si="46"/>
        <v>241.39800986416944</v>
      </c>
      <c r="G162" s="328">
        <f t="shared" si="47"/>
        <v>39126.023452210451</v>
      </c>
      <c r="H162" s="313">
        <f t="shared" si="71"/>
        <v>0.02</v>
      </c>
      <c r="I162" s="328">
        <f t="shared" si="48"/>
        <v>19.591029771174728</v>
      </c>
      <c r="J162" s="328">
        <f t="shared" si="38"/>
        <v>850</v>
      </c>
      <c r="K162" s="335">
        <f t="shared" si="49"/>
        <v>-1</v>
      </c>
      <c r="L162" s="323">
        <f t="shared" si="50"/>
        <v>8.3109947433968863</v>
      </c>
      <c r="M162" s="323">
        <f t="shared" si="51"/>
        <v>8.3209947433968861</v>
      </c>
      <c r="N162" s="328">
        <f t="shared" si="52"/>
        <v>-0.11334268259214042</v>
      </c>
      <c r="O162" s="328">
        <f t="shared" si="39"/>
        <v>14.53613905271558</v>
      </c>
      <c r="P162" s="332">
        <f t="shared" si="41"/>
        <v>157.47133858975019</v>
      </c>
      <c r="Q162" s="328">
        <f t="shared" si="53"/>
        <v>38482.90889020756</v>
      </c>
      <c r="R162" s="277">
        <f>IF(H162&gt;0, rate1(1,$L$52,$L$51,$L$54,L162,$L$53,$L$50,P162),"")</f>
        <v>2222.9435344313215</v>
      </c>
      <c r="S162" s="323">
        <f t="shared" si="54"/>
        <v>1.1909413997671234</v>
      </c>
      <c r="T162" s="323">
        <f t="shared" si="55"/>
        <v>0.59359930706685815</v>
      </c>
      <c r="U162" s="328">
        <f t="shared" si="40"/>
        <v>8.3309947433968858</v>
      </c>
      <c r="V162" s="336">
        <f t="shared" si="56"/>
        <v>8.3309947433968858</v>
      </c>
      <c r="W162" s="328">
        <f t="shared" si="57"/>
        <v>4.1759441261248753E-3</v>
      </c>
      <c r="X162" s="328">
        <f t="shared" si="58"/>
        <v>38552.596179175431</v>
      </c>
      <c r="Y162" s="328">
        <f t="shared" si="42"/>
        <v>157.85005764042501</v>
      </c>
      <c r="Z162" s="108">
        <f>IF(H162&gt;0, rate1(1,$L$52,$L$51,$L$54,U162,$L$53,$L$50,Y162),"")</f>
        <v>2223.7720148816288</v>
      </c>
      <c r="AA162" s="336">
        <f t="shared" si="59"/>
        <v>1.192653535606411</v>
      </c>
      <c r="AB162" s="336">
        <f t="shared" si="60"/>
        <v>-2.1675927789128576E-2</v>
      </c>
      <c r="AC162" s="328">
        <f t="shared" si="61"/>
        <v>0.59359930706685815</v>
      </c>
      <c r="AD162" s="328">
        <f t="shared" si="62"/>
        <v>-3.3692761702882788E-2</v>
      </c>
      <c r="AE162" s="328">
        <f t="shared" si="63"/>
        <v>-4.252384998130348E-3</v>
      </c>
      <c r="AF162" s="328">
        <f t="shared" si="64"/>
        <v>2945.931415232325</v>
      </c>
      <c r="AG162" s="328">
        <f t="shared" si="65"/>
        <v>2921.5559707009484</v>
      </c>
      <c r="AH162" s="328">
        <f t="shared" si="66"/>
        <v>8.3116930032015652</v>
      </c>
      <c r="AI162" s="328">
        <f t="shared" si="67"/>
        <v>267.03301180284552</v>
      </c>
      <c r="AJ162" s="328">
        <f t="shared" si="68"/>
        <v>5.9899638077901454</v>
      </c>
      <c r="AK162" s="337">
        <f t="shared" si="69"/>
        <v>462.25903627860072</v>
      </c>
      <c r="AL162" s="42">
        <f t="shared" si="70"/>
        <v>18.102311191805416</v>
      </c>
      <c r="BA162" s="8"/>
    </row>
    <row r="163" spans="1:53" ht="15" x14ac:dyDescent="0.15">
      <c r="A163" s="116"/>
      <c r="B163" s="328">
        <f t="shared" si="43"/>
        <v>2945.931415232325</v>
      </c>
      <c r="C163" s="328">
        <f t="shared" si="44"/>
        <v>2921.5559707009484</v>
      </c>
      <c r="D163" s="328">
        <f t="shared" si="45"/>
        <v>8.3116930032015652</v>
      </c>
      <c r="E163" s="328">
        <f t="shared" si="36"/>
        <v>242.61591795820138</v>
      </c>
      <c r="F163" s="328">
        <f t="shared" si="46"/>
        <v>242.22840944583066</v>
      </c>
      <c r="G163" s="328">
        <f t="shared" si="47"/>
        <v>38987.708863563443</v>
      </c>
      <c r="H163" s="313">
        <f t="shared" si="71"/>
        <v>0.02</v>
      </c>
      <c r="I163" s="328">
        <f t="shared" si="48"/>
        <v>19.500355625101292</v>
      </c>
      <c r="J163" s="328">
        <f t="shared" si="38"/>
        <v>850</v>
      </c>
      <c r="K163" s="335">
        <f t="shared" si="49"/>
        <v>-1</v>
      </c>
      <c r="L163" s="323">
        <f t="shared" si="50"/>
        <v>8.2916930032015657</v>
      </c>
      <c r="M163" s="323">
        <f t="shared" si="51"/>
        <v>8.3016930032015654</v>
      </c>
      <c r="N163" s="328">
        <f t="shared" si="52"/>
        <v>-0.11308957272679265</v>
      </c>
      <c r="O163" s="328">
        <f t="shared" si="39"/>
        <v>14.33353927830661</v>
      </c>
      <c r="P163" s="332">
        <f t="shared" si="41"/>
        <v>156.98395568735731</v>
      </c>
      <c r="Q163" s="328">
        <f t="shared" si="53"/>
        <v>38335.001692087462</v>
      </c>
      <c r="R163" s="277">
        <f>IF(H163&gt;0, rate1(1,$L$52,$L$51,$L$54,L163,$L$53,$L$50,P163),"")</f>
        <v>2221.8723759563695</v>
      </c>
      <c r="S163" s="323">
        <f t="shared" si="54"/>
        <v>1.2037129597852749</v>
      </c>
      <c r="T163" s="323">
        <f t="shared" si="55"/>
        <v>0.55514176832929785</v>
      </c>
      <c r="U163" s="328">
        <f t="shared" si="40"/>
        <v>8.3116930032015652</v>
      </c>
      <c r="V163" s="336">
        <f t="shared" si="56"/>
        <v>8.3116930032015652</v>
      </c>
      <c r="W163" s="328">
        <f t="shared" si="57"/>
        <v>4.1566163943969059E-3</v>
      </c>
      <c r="X163" s="328">
        <f t="shared" si="58"/>
        <v>38413.962874565244</v>
      </c>
      <c r="Y163" s="328">
        <f t="shared" si="42"/>
        <v>157.36238091938881</v>
      </c>
      <c r="Z163" s="108">
        <f>IF(H163&gt;0, rate1(1,$L$52,$L$51,$L$54,U163,$L$53,$L$50,Y163),"")</f>
        <v>2222.704556263091</v>
      </c>
      <c r="AA163" s="336">
        <f t="shared" si="59"/>
        <v>1.2057407301079446</v>
      </c>
      <c r="AB163" s="336">
        <f t="shared" si="60"/>
        <v>-2.020317703847985E-2</v>
      </c>
      <c r="AC163" s="328">
        <f t="shared" si="61"/>
        <v>0.55514176832929785</v>
      </c>
      <c r="AD163" s="328">
        <f t="shared" si="62"/>
        <v>-3.6026833398232865E-2</v>
      </c>
      <c r="AE163" s="328">
        <f t="shared" si="63"/>
        <v>-4.0637037280923305E-3</v>
      </c>
      <c r="AF163" s="328">
        <f t="shared" si="64"/>
        <v>2945.2631838912689</v>
      </c>
      <c r="AG163" s="328">
        <f t="shared" si="65"/>
        <v>2921.0008289326192</v>
      </c>
      <c r="AH163" s="328">
        <f t="shared" si="66"/>
        <v>8.2923895893597326</v>
      </c>
      <c r="AI163" s="328">
        <f t="shared" si="67"/>
        <v>249.85313033128014</v>
      </c>
      <c r="AJ163" s="328">
        <f t="shared" si="68"/>
        <v>6.0593674551043897</v>
      </c>
      <c r="AK163" s="337">
        <f t="shared" si="69"/>
        <v>472.70697616091326</v>
      </c>
      <c r="AL163" s="42">
        <f t="shared" si="70"/>
        <v>18.329289251837835</v>
      </c>
      <c r="BA163" s="8"/>
    </row>
    <row r="164" spans="1:53" ht="15" x14ac:dyDescent="0.15">
      <c r="A164" s="116"/>
      <c r="B164" s="328">
        <f t="shared" si="43"/>
        <v>2945.2631838912689</v>
      </c>
      <c r="C164" s="328">
        <f t="shared" si="44"/>
        <v>2921.0008289326192</v>
      </c>
      <c r="D164" s="328">
        <f t="shared" si="45"/>
        <v>8.2923895893597326</v>
      </c>
      <c r="E164" s="328">
        <f t="shared" si="36"/>
        <v>243.30637402959223</v>
      </c>
      <c r="F164" s="328">
        <f t="shared" si="46"/>
        <v>242.96114599389682</v>
      </c>
      <c r="G164" s="328">
        <f t="shared" si="47"/>
        <v>38833.16176002632</v>
      </c>
      <c r="H164" s="313">
        <f t="shared" si="71"/>
        <v>0.02</v>
      </c>
      <c r="I164" s="328">
        <f t="shared" si="48"/>
        <v>19.409883966919736</v>
      </c>
      <c r="J164" s="328">
        <f t="shared" si="38"/>
        <v>850</v>
      </c>
      <c r="K164" s="335">
        <f t="shared" si="49"/>
        <v>-1</v>
      </c>
      <c r="L164" s="323">
        <f t="shared" si="50"/>
        <v>8.272389589359733</v>
      </c>
      <c r="M164" s="323">
        <f t="shared" si="51"/>
        <v>8.2823895893597328</v>
      </c>
      <c r="N164" s="328">
        <f t="shared" si="52"/>
        <v>-0.11283639607703577</v>
      </c>
      <c r="O164" s="328">
        <f t="shared" si="39"/>
        <v>14.144455860805856</v>
      </c>
      <c r="P164" s="332">
        <f t="shared" si="41"/>
        <v>156.49690913834266</v>
      </c>
      <c r="Q164" s="328">
        <f t="shared" si="53"/>
        <v>38173.033160370382</v>
      </c>
      <c r="R164" s="277">
        <f>IF(H164&gt;0, rate1(1,$L$52,$L$51,$L$54,L164,$L$53,$L$50,P164),"")</f>
        <v>2220.7963321207703</v>
      </c>
      <c r="S164" s="323">
        <f t="shared" si="54"/>
        <v>1.2152389851298717</v>
      </c>
      <c r="T164" s="323">
        <f t="shared" si="55"/>
        <v>0.52423772584205464</v>
      </c>
      <c r="U164" s="328">
        <f t="shared" si="40"/>
        <v>8.2923895893597326</v>
      </c>
      <c r="V164" s="336">
        <f t="shared" si="56"/>
        <v>8.2923895893597326</v>
      </c>
      <c r="W164" s="328">
        <f t="shared" si="57"/>
        <v>4.1373318241468837E-3</v>
      </c>
      <c r="X164" s="328">
        <f t="shared" si="58"/>
        <v>38258.980216303251</v>
      </c>
      <c r="Y164" s="328">
        <f t="shared" si="42"/>
        <v>156.87504007060042</v>
      </c>
      <c r="Z164" s="108">
        <f>IF(H164&gt;0, rate1(1,$L$52,$L$51,$L$54,U164,$L$53,$L$50,Y164),"")</f>
        <v>2221.6322356833157</v>
      </c>
      <c r="AA164" s="336">
        <f t="shared" si="59"/>
        <v>1.2175168396752158</v>
      </c>
      <c r="AB164" s="336">
        <f t="shared" si="60"/>
        <v>-1.9020742625373371E-2</v>
      </c>
      <c r="AC164" s="328">
        <f t="shared" si="61"/>
        <v>0.52423772584205464</v>
      </c>
      <c r="AD164" s="328">
        <f t="shared" si="62"/>
        <v>-3.8150630933466462E-2</v>
      </c>
      <c r="AE164" s="328">
        <f t="shared" si="63"/>
        <v>-3.9352193490836173E-3</v>
      </c>
      <c r="AF164" s="328">
        <f t="shared" si="64"/>
        <v>2944.62610976935</v>
      </c>
      <c r="AG164" s="328">
        <f t="shared" si="65"/>
        <v>2920.4765912067774</v>
      </c>
      <c r="AH164" s="328">
        <f t="shared" si="66"/>
        <v>8.2730845015956795</v>
      </c>
      <c r="AI164" s="328">
        <f t="shared" si="67"/>
        <v>236.0584436581039</v>
      </c>
      <c r="AJ164" s="328">
        <f t="shared" si="68"/>
        <v>6.1249392450094184</v>
      </c>
      <c r="AK164" s="337">
        <f t="shared" si="69"/>
        <v>482.4481772649192</v>
      </c>
      <c r="AL164" s="42">
        <f t="shared" si="70"/>
        <v>18.541664412619422</v>
      </c>
      <c r="BA164" s="8"/>
    </row>
    <row r="165" spans="1:53" ht="15" x14ac:dyDescent="0.15">
      <c r="A165" s="116"/>
      <c r="B165" s="328">
        <f t="shared" si="43"/>
        <v>2944.62610976935</v>
      </c>
      <c r="C165" s="328">
        <f t="shared" si="44"/>
        <v>2920.4765912067774</v>
      </c>
      <c r="D165" s="328">
        <f t="shared" si="45"/>
        <v>8.2730845015956795</v>
      </c>
      <c r="E165" s="328">
        <f t="shared" si="36"/>
        <v>243.92903767806018</v>
      </c>
      <c r="F165" s="328">
        <f t="shared" si="46"/>
        <v>243.61770585382621</v>
      </c>
      <c r="G165" s="328">
        <f t="shared" si="47"/>
        <v>38666.129618046143</v>
      </c>
      <c r="H165" s="313">
        <f t="shared" si="71"/>
        <v>0.02</v>
      </c>
      <c r="I165" s="328">
        <f t="shared" si="48"/>
        <v>19.319614850058134</v>
      </c>
      <c r="J165" s="328">
        <f t="shared" si="38"/>
        <v>850</v>
      </c>
      <c r="K165" s="335">
        <f t="shared" si="49"/>
        <v>-1</v>
      </c>
      <c r="L165" s="323">
        <f t="shared" si="50"/>
        <v>8.25308450159568</v>
      </c>
      <c r="M165" s="323">
        <f t="shared" si="51"/>
        <v>8.2630845015956798</v>
      </c>
      <c r="N165" s="328">
        <f t="shared" si="52"/>
        <v>-0.11258315262750784</v>
      </c>
      <c r="O165" s="328">
        <f t="shared" si="39"/>
        <v>13.965726251451393</v>
      </c>
      <c r="P165" s="332">
        <f t="shared" si="41"/>
        <v>156.01019962216552</v>
      </c>
      <c r="Q165" s="328">
        <f t="shared" si="53"/>
        <v>37999.967130945071</v>
      </c>
      <c r="R165" s="277">
        <f>IF(H165&gt;0, rate1(1,$L$52,$L$51,$L$54,L165,$L$53,$L$50,P165),"")</f>
        <v>2219.7153717143574</v>
      </c>
      <c r="S165" s="323">
        <f t="shared" si="54"/>
        <v>1.2258078730874193</v>
      </c>
      <c r="T165" s="323">
        <f t="shared" si="55"/>
        <v>0.49857939445681931</v>
      </c>
      <c r="U165" s="328">
        <f t="shared" si="40"/>
        <v>8.2730845015956795</v>
      </c>
      <c r="V165" s="336">
        <f t="shared" si="56"/>
        <v>8.2730845015956795</v>
      </c>
      <c r="W165" s="328">
        <f t="shared" si="57"/>
        <v>4.1180904268074414E-3</v>
      </c>
      <c r="X165" s="328">
        <f t="shared" si="58"/>
        <v>38091.421519737785</v>
      </c>
      <c r="Y165" s="328">
        <f t="shared" si="42"/>
        <v>156.38803577162443</v>
      </c>
      <c r="Z165" s="108">
        <f>IF(H165&gt;0, rate1(1,$L$52,$L$51,$L$54,U165,$L$53,$L$50,Y165),"")</f>
        <v>2220.555022121172</v>
      </c>
      <c r="AA165" s="336">
        <f t="shared" si="59"/>
        <v>1.2282933948259935</v>
      </c>
      <c r="AB165" s="336">
        <f t="shared" si="60"/>
        <v>-1.8038587712738131E-2</v>
      </c>
      <c r="AC165" s="328">
        <f t="shared" si="61"/>
        <v>0.49857939445681931</v>
      </c>
      <c r="AD165" s="328">
        <f t="shared" si="62"/>
        <v>-4.0113972262710809E-2</v>
      </c>
      <c r="AE165" s="328">
        <f t="shared" si="63"/>
        <v>-3.8390857764888531E-3</v>
      </c>
      <c r="AF165" s="328">
        <f t="shared" si="64"/>
        <v>2944.0149472222656</v>
      </c>
      <c r="AG165" s="328">
        <f t="shared" si="65"/>
        <v>2919.9780118123203</v>
      </c>
      <c r="AH165" s="328">
        <f t="shared" si="66"/>
        <v>8.2537777396325946</v>
      </c>
      <c r="AI165" s="328">
        <f t="shared" si="67"/>
        <v>224.61411080455349</v>
      </c>
      <c r="AJ165" s="328">
        <f t="shared" si="68"/>
        <v>6.1873320535662391</v>
      </c>
      <c r="AK165" s="337">
        <f t="shared" si="69"/>
        <v>491.61507299231442</v>
      </c>
      <c r="AL165" s="42">
        <f t="shared" si="70"/>
        <v>18.742314089728811</v>
      </c>
      <c r="BA165" s="8"/>
    </row>
    <row r="166" spans="1:53" ht="15" x14ac:dyDescent="0.15">
      <c r="A166" s="116"/>
      <c r="B166" s="328">
        <f t="shared" si="43"/>
        <v>2944.0149472222656</v>
      </c>
      <c r="C166" s="328">
        <f t="shared" si="44"/>
        <v>2919.9780118123203</v>
      </c>
      <c r="D166" s="328">
        <f t="shared" si="45"/>
        <v>8.2537777396325946</v>
      </c>
      <c r="E166" s="328">
        <f t="shared" si="36"/>
        <v>244.49556927902324</v>
      </c>
      <c r="F166" s="328">
        <f t="shared" si="46"/>
        <v>244.21230347854171</v>
      </c>
      <c r="G166" s="328">
        <f t="shared" si="47"/>
        <v>38489.115283121595</v>
      </c>
      <c r="H166" s="313">
        <f t="shared" si="71"/>
        <v>0.02</v>
      </c>
      <c r="I166" s="328">
        <f t="shared" si="48"/>
        <v>19.22954832795622</v>
      </c>
      <c r="J166" s="328">
        <f t="shared" si="38"/>
        <v>850</v>
      </c>
      <c r="K166" s="335">
        <f t="shared" si="49"/>
        <v>-1</v>
      </c>
      <c r="L166" s="323">
        <f t="shared" si="50"/>
        <v>8.2337777396325951</v>
      </c>
      <c r="M166" s="323">
        <f t="shared" si="51"/>
        <v>8.2437777396325949</v>
      </c>
      <c r="N166" s="328">
        <f t="shared" si="52"/>
        <v>-0.1123298423629322</v>
      </c>
      <c r="O166" s="328">
        <f t="shared" si="39"/>
        <v>13.795330159642155</v>
      </c>
      <c r="P166" s="332">
        <f t="shared" si="41"/>
        <v>155.5238278208829</v>
      </c>
      <c r="Q166" s="328">
        <f t="shared" si="53"/>
        <v>37817.882227413858</v>
      </c>
      <c r="R166" s="277">
        <f>IF(H166&gt;0, rate1(1,$L$52,$L$51,$L$54,L166,$L$53,$L$50,P166),"")</f>
        <v>2218.6294632730701</v>
      </c>
      <c r="S166" s="323">
        <f t="shared" si="54"/>
        <v>1.2356069150277589</v>
      </c>
      <c r="T166" s="323">
        <f t="shared" si="55"/>
        <v>0.47676801994414153</v>
      </c>
      <c r="U166" s="328">
        <f t="shared" si="40"/>
        <v>8.2537777396325946</v>
      </c>
      <c r="V166" s="336">
        <f t="shared" si="56"/>
        <v>8.2537777396325946</v>
      </c>
      <c r="W166" s="328">
        <f t="shared" si="57"/>
        <v>4.0988922137330519E-3</v>
      </c>
      <c r="X166" s="328">
        <f t="shared" si="58"/>
        <v>37913.806835459713</v>
      </c>
      <c r="Y166" s="328">
        <f t="shared" si="42"/>
        <v>155.90136870261122</v>
      </c>
      <c r="Z166" s="108">
        <f>IF(H166&gt;0, rate1(1,$L$52,$L$51,$L$54,U166,$L$53,$L$50,Y166),"")</f>
        <v>2219.4728843034786</v>
      </c>
      <c r="AA166" s="336">
        <f t="shared" si="59"/>
        <v>1.238270283763975</v>
      </c>
      <c r="AB166" s="336">
        <f t="shared" si="60"/>
        <v>-1.7202700013541426E-2</v>
      </c>
      <c r="AC166" s="328">
        <f t="shared" si="61"/>
        <v>0.47676801994414153</v>
      </c>
      <c r="AD166" s="328">
        <f t="shared" si="62"/>
        <v>-4.1949122347474596E-2</v>
      </c>
      <c r="AE166" s="328">
        <f t="shared" si="63"/>
        <v>-3.7630695640709726E-3</v>
      </c>
      <c r="AF166" s="328">
        <f t="shared" si="64"/>
        <v>2943.4258493599586</v>
      </c>
      <c r="AG166" s="328">
        <f t="shared" si="65"/>
        <v>2919.501243792376</v>
      </c>
      <c r="AH166" s="328">
        <f t="shared" si="66"/>
        <v>8.234469303192709</v>
      </c>
      <c r="AI166" s="328">
        <f t="shared" si="67"/>
        <v>214.89303546919527</v>
      </c>
      <c r="AJ166" s="328">
        <f t="shared" si="68"/>
        <v>6.2470245634187931</v>
      </c>
      <c r="AK166" s="337">
        <f t="shared" si="69"/>
        <v>500.30003131472546</v>
      </c>
      <c r="AL166" s="42">
        <f t="shared" si="70"/>
        <v>18.933236083912682</v>
      </c>
      <c r="BA166" s="8"/>
    </row>
    <row r="167" spans="1:53" ht="15" x14ac:dyDescent="0.15">
      <c r="A167" s="116"/>
      <c r="B167" s="328">
        <f t="shared" si="43"/>
        <v>2943.4258493599586</v>
      </c>
      <c r="C167" s="328">
        <f t="shared" si="44"/>
        <v>2919.501243792376</v>
      </c>
      <c r="D167" s="328">
        <f t="shared" si="45"/>
        <v>8.234469303192709</v>
      </c>
      <c r="E167" s="328">
        <f t="shared" si="36"/>
        <v>245.01452894254001</v>
      </c>
      <c r="F167" s="328">
        <f t="shared" si="46"/>
        <v>244.75504911078161</v>
      </c>
      <c r="G167" s="328">
        <f t="shared" si="47"/>
        <v>38303.914035745998</v>
      </c>
      <c r="H167" s="313">
        <f t="shared" si="71"/>
        <v>0.02</v>
      </c>
      <c r="I167" s="328">
        <f t="shared" si="48"/>
        <v>19.139684454066082</v>
      </c>
      <c r="J167" s="328">
        <f t="shared" si="38"/>
        <v>850</v>
      </c>
      <c r="K167" s="335">
        <f t="shared" si="49"/>
        <v>-1</v>
      </c>
      <c r="L167" s="323">
        <f t="shared" si="50"/>
        <v>8.2144693031927094</v>
      </c>
      <c r="M167" s="323">
        <f t="shared" si="51"/>
        <v>8.2244693031927092</v>
      </c>
      <c r="N167" s="328">
        <f t="shared" si="52"/>
        <v>-0.11207646526803217</v>
      </c>
      <c r="O167" s="328">
        <f t="shared" si="39"/>
        <v>13.63186455038198</v>
      </c>
      <c r="P167" s="332">
        <f t="shared" si="41"/>
        <v>155.03779441916978</v>
      </c>
      <c r="Q167" s="328">
        <f t="shared" si="53"/>
        <v>37628.316372419569</v>
      </c>
      <c r="R167" s="277">
        <f>IF(H167&gt;0, rate1(1,$L$52,$L$51,$L$54,L167,$L$53,$L$50,P167),"")</f>
        <v>2217.5385750764776</v>
      </c>
      <c r="S167" s="323">
        <f t="shared" si="54"/>
        <v>1.2447677885336621</v>
      </c>
      <c r="T167" s="323">
        <f t="shared" si="55"/>
        <v>0.45788894829443078</v>
      </c>
      <c r="U167" s="328">
        <f t="shared" si="40"/>
        <v>8.234469303192709</v>
      </c>
      <c r="V167" s="336">
        <f t="shared" si="56"/>
        <v>8.234469303192709</v>
      </c>
      <c r="W167" s="328">
        <f t="shared" si="57"/>
        <v>4.0797371963208207E-3</v>
      </c>
      <c r="X167" s="328">
        <f t="shared" si="58"/>
        <v>37727.943753237581</v>
      </c>
      <c r="Y167" s="328">
        <f t="shared" si="42"/>
        <v>155.41503954631682</v>
      </c>
      <c r="Z167" s="108">
        <f>IF(H167&gt;0, rate1(1,$L$52,$L$51,$L$54,U167,$L$53,$L$50,Y167),"")</f>
        <v>2218.3857907025445</v>
      </c>
      <c r="AA167" s="336">
        <f t="shared" si="59"/>
        <v>1.2475868800190415</v>
      </c>
      <c r="AB167" s="336">
        <f t="shared" si="60"/>
        <v>-1.6478002372367448E-2</v>
      </c>
      <c r="AC167" s="328">
        <f t="shared" si="61"/>
        <v>0.45788894829443078</v>
      </c>
      <c r="AD167" s="328">
        <f t="shared" si="62"/>
        <v>-4.3678713090798696E-2</v>
      </c>
      <c r="AE167" s="328">
        <f t="shared" si="63"/>
        <v>-3.7010171690767721E-3</v>
      </c>
      <c r="AF167" s="328">
        <f t="shared" si="64"/>
        <v>2942.8558839463963</v>
      </c>
      <c r="AG167" s="328">
        <f t="shared" si="65"/>
        <v>2919.0433548440815</v>
      </c>
      <c r="AH167" s="328">
        <f t="shared" si="66"/>
        <v>8.2151591919972091</v>
      </c>
      <c r="AI167" s="328">
        <f t="shared" si="67"/>
        <v>206.48522349995164</v>
      </c>
      <c r="AJ167" s="328">
        <f t="shared" si="68"/>
        <v>6.3043815699465577</v>
      </c>
      <c r="AK167" s="337">
        <f t="shared" si="69"/>
        <v>508.57107413043923</v>
      </c>
      <c r="AL167" s="42">
        <f t="shared" si="70"/>
        <v>19.115895164061499</v>
      </c>
      <c r="BA167" s="8"/>
    </row>
    <row r="168" spans="1:53" ht="15" x14ac:dyDescent="0.15">
      <c r="A168" s="116"/>
      <c r="B168" s="328">
        <f t="shared" si="43"/>
        <v>2942.8558839463963</v>
      </c>
      <c r="C168" s="328">
        <f t="shared" si="44"/>
        <v>2919.0433548440815</v>
      </c>
      <c r="D168" s="328">
        <f t="shared" si="45"/>
        <v>8.2151591919972091</v>
      </c>
      <c r="E168" s="328">
        <f t="shared" si="36"/>
        <v>245.49244740880545</v>
      </c>
      <c r="F168" s="328">
        <f t="shared" si="46"/>
        <v>245.25348817567271</v>
      </c>
      <c r="G168" s="328">
        <f t="shared" si="47"/>
        <v>38111.876137194478</v>
      </c>
      <c r="H168" s="313">
        <f t="shared" si="71"/>
        <v>0.02</v>
      </c>
      <c r="I168" s="328">
        <f t="shared" si="48"/>
        <v>19.050023281851828</v>
      </c>
      <c r="J168" s="328">
        <f t="shared" si="38"/>
        <v>850</v>
      </c>
      <c r="K168" s="335">
        <f t="shared" si="49"/>
        <v>-1</v>
      </c>
      <c r="L168" s="323">
        <f t="shared" si="50"/>
        <v>8.1951591919972095</v>
      </c>
      <c r="M168" s="323">
        <f t="shared" si="51"/>
        <v>8.2051591919972093</v>
      </c>
      <c r="N168" s="328">
        <f t="shared" si="52"/>
        <v>-0.11182302132747424</v>
      </c>
      <c r="O168" s="328">
        <f t="shared" si="39"/>
        <v>13.474300508810273</v>
      </c>
      <c r="P168" s="332">
        <f t="shared" si="41"/>
        <v>154.5521001043335</v>
      </c>
      <c r="Q168" s="328">
        <f t="shared" si="53"/>
        <v>37432.451493326153</v>
      </c>
      <c r="R168" s="277">
        <f>IF(H168&gt;0, rate1(1,$L$52,$L$51,$L$54,L168,$L$53,$L$50,P168),"")</f>
        <v>2216.4426751452629</v>
      </c>
      <c r="S168" s="323">
        <f t="shared" si="54"/>
        <v>1.2533880164679745</v>
      </c>
      <c r="T168" s="323">
        <f t="shared" si="55"/>
        <v>0.44131140409162745</v>
      </c>
      <c r="U168" s="328">
        <f t="shared" si="40"/>
        <v>8.2151591919972091</v>
      </c>
      <c r="V168" s="336">
        <f t="shared" si="56"/>
        <v>8.2151591919972091</v>
      </c>
      <c r="W168" s="328">
        <f t="shared" si="57"/>
        <v>4.060625385982064E-3</v>
      </c>
      <c r="X168" s="328">
        <f t="shared" si="58"/>
        <v>37535.191771380858</v>
      </c>
      <c r="Y168" s="328">
        <f t="shared" si="42"/>
        <v>154.9290489881175</v>
      </c>
      <c r="Z168" s="108">
        <f>IF(H168&gt;0, rate1(1,$L$52,$L$51,$L$54,U168,$L$53,$L$50,Y168),"")</f>
        <v>2217.2937095336724</v>
      </c>
      <c r="AA168" s="336">
        <f t="shared" si="59"/>
        <v>1.2563457797582664</v>
      </c>
      <c r="AB168" s="336">
        <f t="shared" si="60"/>
        <v>-1.5840422221154667E-2</v>
      </c>
      <c r="AC168" s="328">
        <f t="shared" si="61"/>
        <v>0.44131140409162745</v>
      </c>
      <c r="AD168" s="328">
        <f t="shared" si="62"/>
        <v>-4.5319472405583913E-2</v>
      </c>
      <c r="AE168" s="328">
        <f t="shared" si="63"/>
        <v>-3.6493742699975763E-3</v>
      </c>
      <c r="AF168" s="328">
        <f t="shared" si="64"/>
        <v>2942.3027495209772</v>
      </c>
      <c r="AG168" s="328">
        <f t="shared" si="65"/>
        <v>2918.6020434399898</v>
      </c>
      <c r="AH168" s="328">
        <f t="shared" si="66"/>
        <v>8.1958474057663029</v>
      </c>
      <c r="AI168" s="328">
        <f t="shared" si="67"/>
        <v>199.10797109278022</v>
      </c>
      <c r="AJ168" s="328">
        <f t="shared" si="68"/>
        <v>6.359689339694552</v>
      </c>
      <c r="AK168" s="337">
        <f t="shared" si="69"/>
        <v>516.48026638103318</v>
      </c>
      <c r="AL168" s="42">
        <f t="shared" si="70"/>
        <v>19.291407604036458</v>
      </c>
      <c r="BA168" s="8"/>
    </row>
    <row r="169" spans="1:53" ht="15" x14ac:dyDescent="0.15">
      <c r="A169" s="116"/>
      <c r="B169" s="328">
        <f t="shared" si="43"/>
        <v>2942.3027495209772</v>
      </c>
      <c r="C169" s="328">
        <f t="shared" si="44"/>
        <v>2918.6020434399898</v>
      </c>
      <c r="D169" s="328">
        <f t="shared" si="45"/>
        <v>8.1958474057663029</v>
      </c>
      <c r="E169" s="328">
        <f t="shared" si="36"/>
        <v>245.93445472527551</v>
      </c>
      <c r="F169" s="328">
        <f t="shared" si="46"/>
        <v>245.71345106704047</v>
      </c>
      <c r="G169" s="328">
        <f t="shared" si="47"/>
        <v>37914.052528812936</v>
      </c>
      <c r="H169" s="313">
        <f t="shared" si="71"/>
        <v>0.02</v>
      </c>
      <c r="I169" s="328">
        <f t="shared" si="48"/>
        <v>18.960564864789923</v>
      </c>
      <c r="J169" s="328">
        <f t="shared" si="38"/>
        <v>850</v>
      </c>
      <c r="K169" s="335">
        <f t="shared" si="49"/>
        <v>-1</v>
      </c>
      <c r="L169" s="323">
        <f t="shared" si="50"/>
        <v>8.1758474057663033</v>
      </c>
      <c r="M169" s="323">
        <f t="shared" si="51"/>
        <v>8.1858474057663031</v>
      </c>
      <c r="N169" s="328">
        <f t="shared" si="52"/>
        <v>-0.11156951052586805</v>
      </c>
      <c r="O169" s="328">
        <f t="shared" si="39"/>
        <v>13.321853759529453</v>
      </c>
      <c r="P169" s="332">
        <f t="shared" si="41"/>
        <v>154.06674556633243</v>
      </c>
      <c r="Q169" s="328">
        <f t="shared" si="53"/>
        <v>37231.222456195428</v>
      </c>
      <c r="R169" s="277">
        <f>IF(H169&gt;0, rate1(1,$L$52,$L$51,$L$54,L169,$L$53,$L$50,P169),"")</f>
        <v>2215.3417312386837</v>
      </c>
      <c r="S169" s="323">
        <f t="shared" si="54"/>
        <v>1.2615425572456411</v>
      </c>
      <c r="T169" s="323">
        <f t="shared" si="55"/>
        <v>0.42658262464368968</v>
      </c>
      <c r="U169" s="328">
        <f t="shared" si="40"/>
        <v>8.1958474057663029</v>
      </c>
      <c r="V169" s="336">
        <f t="shared" si="56"/>
        <v>8.1958474057663029</v>
      </c>
      <c r="W169" s="328">
        <f t="shared" si="57"/>
        <v>4.0415567940925712E-3</v>
      </c>
      <c r="X169" s="328">
        <f t="shared" si="58"/>
        <v>37336.609006163853</v>
      </c>
      <c r="Y169" s="328">
        <f t="shared" si="42"/>
        <v>154.44339771602804</v>
      </c>
      <c r="Z169" s="108">
        <f>IF(H169&gt;0, rate1(1,$L$52,$L$51,$L$54,U169,$L$53,$L$50,Y169),"")</f>
        <v>2216.1966087526444</v>
      </c>
      <c r="AA169" s="336">
        <f t="shared" si="59"/>
        <v>1.2646254686639595</v>
      </c>
      <c r="AB169" s="336">
        <f t="shared" si="60"/>
        <v>-1.5272743075326703E-2</v>
      </c>
      <c r="AC169" s="328">
        <f t="shared" si="61"/>
        <v>0.42658262464368968</v>
      </c>
      <c r="AD169" s="328">
        <f t="shared" si="62"/>
        <v>-4.6884234951447772E-2</v>
      </c>
      <c r="AE169" s="328">
        <f t="shared" si="63"/>
        <v>-3.605883884565972E-3</v>
      </c>
      <c r="AF169" s="328">
        <f t="shared" si="64"/>
        <v>2941.7645973858075</v>
      </c>
      <c r="AG169" s="328">
        <f t="shared" si="65"/>
        <v>2918.175460815346</v>
      </c>
      <c r="AH169" s="328">
        <f t="shared" si="66"/>
        <v>8.1765339442191998</v>
      </c>
      <c r="AI169" s="328">
        <f t="shared" si="67"/>
        <v>192.55838439208688</v>
      </c>
      <c r="AJ169" s="328">
        <f t="shared" si="68"/>
        <v>6.4131777798034646</v>
      </c>
      <c r="AK169" s="337">
        <f t="shared" si="69"/>
        <v>524.06864471324934</v>
      </c>
      <c r="AL169" s="42">
        <f t="shared" si="70"/>
        <v>19.46064937946532</v>
      </c>
      <c r="BA169" s="8"/>
    </row>
    <row r="170" spans="1:53" ht="15" x14ac:dyDescent="0.15">
      <c r="A170" s="116"/>
      <c r="B170" s="328">
        <f t="shared" si="43"/>
        <v>2941.7645973858075</v>
      </c>
      <c r="C170" s="328">
        <f t="shared" si="44"/>
        <v>2918.175460815346</v>
      </c>
      <c r="D170" s="328">
        <f t="shared" si="45"/>
        <v>8.1765339442191998</v>
      </c>
      <c r="E170" s="328">
        <f t="shared" si="36"/>
        <v>246.34467481995455</v>
      </c>
      <c r="F170" s="328">
        <f t="shared" si="46"/>
        <v>246.13956477261502</v>
      </c>
      <c r="G170" s="328">
        <f t="shared" si="47"/>
        <v>37711.282961710967</v>
      </c>
      <c r="H170" s="313">
        <f t="shared" si="71"/>
        <v>0.02</v>
      </c>
      <c r="I170" s="328">
        <f t="shared" si="48"/>
        <v>18.871309256369205</v>
      </c>
      <c r="J170" s="328">
        <f t="shared" si="38"/>
        <v>850</v>
      </c>
      <c r="K170" s="335">
        <f t="shared" si="49"/>
        <v>-1</v>
      </c>
      <c r="L170" s="323">
        <f t="shared" si="50"/>
        <v>8.1565339442192002</v>
      </c>
      <c r="M170" s="323">
        <f t="shared" si="51"/>
        <v>8.1665339442192</v>
      </c>
      <c r="N170" s="328">
        <f t="shared" si="52"/>
        <v>-0.11131593284785879</v>
      </c>
      <c r="O170" s="328">
        <f t="shared" si="39"/>
        <v>13.173908738544025</v>
      </c>
      <c r="P170" s="332">
        <f t="shared" si="41"/>
        <v>153.58173149779211</v>
      </c>
      <c r="Q170" s="328">
        <f t="shared" si="53"/>
        <v>37025.385725600405</v>
      </c>
      <c r="R170" s="277">
        <f>IF(H170&gt;0, rate1(1,$L$52,$L$51,$L$54,L170,$L$53,$L$50,P170),"")</f>
        <v>2214.2357108520014</v>
      </c>
      <c r="S170" s="323">
        <f t="shared" si="54"/>
        <v>1.2692906775875765</v>
      </c>
      <c r="T170" s="323">
        <f t="shared" si="55"/>
        <v>0.41336719802213551</v>
      </c>
      <c r="U170" s="328">
        <f t="shared" si="40"/>
        <v>8.1765339442191998</v>
      </c>
      <c r="V170" s="336">
        <f t="shared" si="56"/>
        <v>8.1765339442191998</v>
      </c>
      <c r="W170" s="328">
        <f t="shared" si="57"/>
        <v>4.0225314320778693E-3</v>
      </c>
      <c r="X170" s="328">
        <f t="shared" si="58"/>
        <v>37133.040931530581</v>
      </c>
      <c r="Y170" s="328">
        <f t="shared" si="42"/>
        <v>153.95808642071819</v>
      </c>
      <c r="Z170" s="108">
        <f>IF(H170&gt;0, rate1(1,$L$52,$L$51,$L$54,U170,$L$53,$L$50,Y170),"")</f>
        <v>2215.0944560531702</v>
      </c>
      <c r="AA170" s="336">
        <f t="shared" si="59"/>
        <v>1.2724877659499201</v>
      </c>
      <c r="AB170" s="336">
        <f t="shared" si="60"/>
        <v>-1.4762245996824538E-2</v>
      </c>
      <c r="AC170" s="328">
        <f t="shared" si="61"/>
        <v>0.41336719802213551</v>
      </c>
      <c r="AD170" s="328">
        <f t="shared" si="62"/>
        <v>-4.8383132710324572E-2</v>
      </c>
      <c r="AE170" s="328">
        <f t="shared" si="63"/>
        <v>-3.5690173827755867E-3</v>
      </c>
      <c r="AF170" s="328">
        <f t="shared" si="64"/>
        <v>2941.2399142549375</v>
      </c>
      <c r="AG170" s="328">
        <f t="shared" si="65"/>
        <v>2917.7620936173239</v>
      </c>
      <c r="AH170" s="328">
        <f t="shared" si="66"/>
        <v>8.1572188070741074</v>
      </c>
      <c r="AI170" s="328">
        <f t="shared" si="67"/>
        <v>186.68617618089024</v>
      </c>
      <c r="AJ170" s="328">
        <f t="shared" si="68"/>
        <v>6.4650350509648229</v>
      </c>
      <c r="AK170" s="337">
        <f t="shared" si="69"/>
        <v>531.36931341395427</v>
      </c>
      <c r="AL170" s="42">
        <f t="shared" si="70"/>
        <v>19.624324006198595</v>
      </c>
      <c r="BA170" s="8"/>
    </row>
    <row r="171" spans="1:53" ht="15" x14ac:dyDescent="0.15">
      <c r="A171" s="116"/>
      <c r="B171" s="328">
        <f t="shared" si="43"/>
        <v>2941.2399142549375</v>
      </c>
      <c r="C171" s="328">
        <f t="shared" si="44"/>
        <v>2917.7620936173239</v>
      </c>
      <c r="D171" s="328">
        <f t="shared" si="45"/>
        <v>8.1572188070741074</v>
      </c>
      <c r="E171" s="328">
        <f t="shared" si="36"/>
        <v>246.72648580574108</v>
      </c>
      <c r="F171" s="328">
        <f t="shared" si="46"/>
        <v>246.5355803128478</v>
      </c>
      <c r="G171" s="328">
        <f t="shared" si="47"/>
        <v>37504.252641935411</v>
      </c>
      <c r="H171" s="313">
        <f t="shared" si="71"/>
        <v>0.02</v>
      </c>
      <c r="I171" s="328">
        <f t="shared" si="48"/>
        <v>18.782256510090885</v>
      </c>
      <c r="J171" s="328">
        <f t="shared" si="38"/>
        <v>850</v>
      </c>
      <c r="K171" s="335">
        <f t="shared" si="49"/>
        <v>-1</v>
      </c>
      <c r="L171" s="323">
        <f t="shared" si="50"/>
        <v>8.1372188070741078</v>
      </c>
      <c r="M171" s="323">
        <f t="shared" si="51"/>
        <v>8.1472188070741076</v>
      </c>
      <c r="N171" s="328">
        <f t="shared" si="52"/>
        <v>-0.11106228827810583</v>
      </c>
      <c r="O171" s="328">
        <f t="shared" si="39"/>
        <v>13.029970980790651</v>
      </c>
      <c r="P171" s="332">
        <f t="shared" si="41"/>
        <v>153.09705859402268</v>
      </c>
      <c r="Q171" s="328">
        <f t="shared" si="53"/>
        <v>36815.564842341351</v>
      </c>
      <c r="R171" s="277">
        <f>IF(H171&gt;0, rate1(1,$L$52,$L$51,$L$54,L171,$L$53,$L$50,P171),"")</f>
        <v>2213.1245812138823</v>
      </c>
      <c r="S171" s="323">
        <f t="shared" si="54"/>
        <v>1.2766803018189306</v>
      </c>
      <c r="T171" s="323">
        <f t="shared" si="55"/>
        <v>0.40141017465995443</v>
      </c>
      <c r="U171" s="328">
        <f t="shared" si="40"/>
        <v>8.1572188070741074</v>
      </c>
      <c r="V171" s="336">
        <f t="shared" si="56"/>
        <v>8.1572188070741074</v>
      </c>
      <c r="W171" s="328">
        <f t="shared" si="57"/>
        <v>4.0035493113279585E-3</v>
      </c>
      <c r="X171" s="328">
        <f t="shared" si="58"/>
        <v>36925.177415763486</v>
      </c>
      <c r="Y171" s="328">
        <f t="shared" si="42"/>
        <v>153.47311579552951</v>
      </c>
      <c r="Z171" s="108">
        <f>IF(H171&gt;0, rate1(1,$L$52,$L$51,$L$54,U171,$L$53,$L$50,Y171),"")</f>
        <v>2213.9872188643089</v>
      </c>
      <c r="AA171" s="336">
        <f t="shared" si="59"/>
        <v>1.2799825022743625</v>
      </c>
      <c r="AB171" s="336">
        <f t="shared" si="60"/>
        <v>-1.4299283986699895E-2</v>
      </c>
      <c r="AC171" s="328">
        <f t="shared" si="61"/>
        <v>0.40141017465995443</v>
      </c>
      <c r="AD171" s="328">
        <f t="shared" si="62"/>
        <v>-4.9824347419550462E-2</v>
      </c>
      <c r="AE171" s="328">
        <f t="shared" si="63"/>
        <v>-3.5376895764340846E-3</v>
      </c>
      <c r="AF171" s="328">
        <f t="shared" si="64"/>
        <v>2940.7274417919994</v>
      </c>
      <c r="AG171" s="328">
        <f t="shared" si="65"/>
        <v>2917.3606834426641</v>
      </c>
      <c r="AH171" s="328">
        <f t="shared" si="66"/>
        <v>8.1379019940481374</v>
      </c>
      <c r="AI171" s="328">
        <f t="shared" si="67"/>
        <v>181.37712538522524</v>
      </c>
      <c r="AJ171" s="328">
        <f t="shared" si="68"/>
        <v>6.5154175857940517</v>
      </c>
      <c r="AK171" s="337">
        <f t="shared" si="69"/>
        <v>538.40948862895164</v>
      </c>
      <c r="AL171" s="42">
        <f t="shared" si="70"/>
        <v>19.783007255952352</v>
      </c>
      <c r="BA171" s="8"/>
    </row>
    <row r="172" spans="1:53" ht="15" x14ac:dyDescent="0.15">
      <c r="A172" s="116"/>
      <c r="B172" s="328">
        <f t="shared" si="43"/>
        <v>2940.7274417919994</v>
      </c>
      <c r="C172" s="328">
        <f t="shared" si="44"/>
        <v>2917.3606834426641</v>
      </c>
      <c r="D172" s="328">
        <f t="shared" si="45"/>
        <v>8.1379019940481374</v>
      </c>
      <c r="E172" s="328">
        <f t="shared" si="36"/>
        <v>247.08269857340051</v>
      </c>
      <c r="F172" s="328">
        <f t="shared" si="46"/>
        <v>246.90459218957079</v>
      </c>
      <c r="G172" s="328">
        <f t="shared" si="47"/>
        <v>37293.530348531007</v>
      </c>
      <c r="H172" s="313">
        <f t="shared" si="71"/>
        <v>0.02</v>
      </c>
      <c r="I172" s="328">
        <f t="shared" si="48"/>
        <v>18.693406679468172</v>
      </c>
      <c r="J172" s="328">
        <f t="shared" si="38"/>
        <v>850</v>
      </c>
      <c r="K172" s="335">
        <f t="shared" si="49"/>
        <v>-1</v>
      </c>
      <c r="L172" s="323">
        <f t="shared" si="50"/>
        <v>8.1179019940481378</v>
      </c>
      <c r="M172" s="323">
        <f t="shared" si="51"/>
        <v>8.1279019940481376</v>
      </c>
      <c r="N172" s="328">
        <f t="shared" si="52"/>
        <v>-0.11080857680116907</v>
      </c>
      <c r="O172" s="328">
        <f t="shared" si="39"/>
        <v>12.889635732720617</v>
      </c>
      <c r="P172" s="332">
        <f t="shared" si="41"/>
        <v>152.61272755303349</v>
      </c>
      <c r="Q172" s="328">
        <f t="shared" si="53"/>
        <v>36602.281746212037</v>
      </c>
      <c r="R172" s="277">
        <f>IF(H172&gt;0, rate1(1,$L$52,$L$51,$L$54,L172,$L$53,$L$50,P172),"")</f>
        <v>2212.0083092837599</v>
      </c>
      <c r="S172" s="323">
        <f t="shared" si="54"/>
        <v>1.2837509012111086</v>
      </c>
      <c r="T172" s="323">
        <f t="shared" si="55"/>
        <v>0.3905135678097047</v>
      </c>
      <c r="U172" s="328">
        <f t="shared" si="40"/>
        <v>8.1379019940481374</v>
      </c>
      <c r="V172" s="336">
        <f t="shared" si="56"/>
        <v>8.1379019940481374</v>
      </c>
      <c r="W172" s="328">
        <f t="shared" si="57"/>
        <v>3.9846104432470497E-3</v>
      </c>
      <c r="X172" s="328">
        <f t="shared" si="58"/>
        <v>36713.591102615697</v>
      </c>
      <c r="Y172" s="328">
        <f t="shared" si="42"/>
        <v>152.98848653649026</v>
      </c>
      <c r="Z172" s="108">
        <f>IF(H172&gt;0, rate1(1,$L$52,$L$51,$L$54,U172,$L$53,$L$50,Y172),"")</f>
        <v>2212.8748643478611</v>
      </c>
      <c r="AA172" s="336">
        <f t="shared" si="59"/>
        <v>1.2871506097287246</v>
      </c>
      <c r="AB172" s="336">
        <f t="shared" si="60"/>
        <v>-1.3876378138327372E-2</v>
      </c>
      <c r="AC172" s="328">
        <f t="shared" si="61"/>
        <v>0.3905135678097047</v>
      </c>
      <c r="AD172" s="328">
        <f t="shared" si="62"/>
        <v>-5.1214609807733749E-2</v>
      </c>
      <c r="AE172" s="328">
        <f t="shared" si="63"/>
        <v>-3.5111016721071533E-3</v>
      </c>
      <c r="AF172" s="328">
        <f t="shared" si="64"/>
        <v>2940.2261196473883</v>
      </c>
      <c r="AG172" s="328">
        <f t="shared" si="65"/>
        <v>2916.9701698748545</v>
      </c>
      <c r="AH172" s="328">
        <f t="shared" si="66"/>
        <v>8.1185835048574493</v>
      </c>
      <c r="AI172" s="328">
        <f t="shared" si="67"/>
        <v>176.54254107940108</v>
      </c>
      <c r="AJ172" s="328">
        <f t="shared" si="68"/>
        <v>6.5644571805383301</v>
      </c>
      <c r="AK172" s="337">
        <f t="shared" si="69"/>
        <v>545.21190216286709</v>
      </c>
      <c r="AL172" s="42">
        <f t="shared" si="70"/>
        <v>19.937177812529793</v>
      </c>
      <c r="BA172" s="8"/>
    </row>
    <row r="173" spans="1:53" ht="15" x14ac:dyDescent="0.15">
      <c r="A173" s="116"/>
      <c r="B173" s="328">
        <f t="shared" si="43"/>
        <v>2940.2261196473883</v>
      </c>
      <c r="C173" s="328">
        <f t="shared" si="44"/>
        <v>2916.9701698748545</v>
      </c>
      <c r="D173" s="328">
        <f t="shared" si="45"/>
        <v>8.1185835048574493</v>
      </c>
      <c r="E173" s="328">
        <f t="shared" si="36"/>
        <v>247.41568329660055</v>
      </c>
      <c r="F173" s="328">
        <f t="shared" si="46"/>
        <v>247.24919093500051</v>
      </c>
      <c r="G173" s="328">
        <f t="shared" si="47"/>
        <v>37079.595035089471</v>
      </c>
      <c r="H173" s="313">
        <f t="shared" si="71"/>
        <v>0.02</v>
      </c>
      <c r="I173" s="328">
        <f t="shared" si="48"/>
        <v>18.604759818027016</v>
      </c>
      <c r="J173" s="328">
        <f t="shared" si="38"/>
        <v>850</v>
      </c>
      <c r="K173" s="335">
        <f t="shared" si="49"/>
        <v>-1</v>
      </c>
      <c r="L173" s="323">
        <f t="shared" si="50"/>
        <v>8.0985835048574497</v>
      </c>
      <c r="M173" s="323">
        <f t="shared" si="51"/>
        <v>8.1085835048574495</v>
      </c>
      <c r="N173" s="328">
        <f t="shared" si="52"/>
        <v>-0.11055479840162263</v>
      </c>
      <c r="O173" s="328">
        <f t="shared" si="39"/>
        <v>12.752566431300096</v>
      </c>
      <c r="P173" s="332">
        <f t="shared" si="41"/>
        <v>152.12873907555434</v>
      </c>
      <c r="Q173" s="328">
        <f t="shared" si="53"/>
        <v>36385.979046826826</v>
      </c>
      <c r="R173" s="277">
        <f>IF(H173&gt;0, rate1(1,$L$52,$L$51,$L$54,L173,$L$53,$L$50,P173),"")</f>
        <v>2210.8868617491908</v>
      </c>
      <c r="S173" s="323">
        <f t="shared" si="54"/>
        <v>1.2905354882317164</v>
      </c>
      <c r="T173" s="323">
        <f t="shared" si="55"/>
        <v>0.38052080685389361</v>
      </c>
      <c r="U173" s="328">
        <f t="shared" si="40"/>
        <v>8.1185835048574493</v>
      </c>
      <c r="V173" s="336">
        <f t="shared" si="56"/>
        <v>8.1185835048574493</v>
      </c>
      <c r="W173" s="328">
        <f t="shared" si="57"/>
        <v>3.96571483926067E-3</v>
      </c>
      <c r="X173" s="328">
        <f t="shared" si="58"/>
        <v>36498.764196197655</v>
      </c>
      <c r="Y173" s="328">
        <f t="shared" si="42"/>
        <v>152.50419934233622</v>
      </c>
      <c r="Z173" s="108">
        <f>IF(H173&gt;0, rate1(1,$L$52,$L$51,$L$54,U173,$L$53,$L$50,Y173),"")</f>
        <v>2211.7573593957341</v>
      </c>
      <c r="AA173" s="336">
        <f t="shared" si="59"/>
        <v>1.2940262444440904</v>
      </c>
      <c r="AB173" s="336">
        <f t="shared" si="60"/>
        <v>-1.3487621986801104E-2</v>
      </c>
      <c r="AC173" s="328">
        <f t="shared" si="61"/>
        <v>0.38052080685389361</v>
      </c>
      <c r="AD173" s="328">
        <f t="shared" si="62"/>
        <v>-5.2559543761503916E-2</v>
      </c>
      <c r="AE173" s="328">
        <f t="shared" si="63"/>
        <v>-3.4886484908197772E-3</v>
      </c>
      <c r="AF173" s="328">
        <f t="shared" si="64"/>
        <v>2939.7350440421328</v>
      </c>
      <c r="AG173" s="328">
        <f t="shared" si="65"/>
        <v>2916.5896490680007</v>
      </c>
      <c r="AH173" s="328">
        <f t="shared" si="66"/>
        <v>8.0992633392171527</v>
      </c>
      <c r="AI173" s="328">
        <f t="shared" si="67"/>
        <v>172.11229278048012</v>
      </c>
      <c r="AJ173" s="328">
        <f t="shared" si="68"/>
        <v>6.6122661507551301</v>
      </c>
      <c r="AK173" s="337">
        <f t="shared" si="69"/>
        <v>551.79579677641857</v>
      </c>
      <c r="AL173" s="42">
        <f t="shared" si="70"/>
        <v>20.087238972447285</v>
      </c>
      <c r="BA173" s="8"/>
    </row>
    <row r="174" spans="1:53" ht="15" x14ac:dyDescent="0.15">
      <c r="A174" s="116"/>
      <c r="B174" s="328">
        <f t="shared" si="43"/>
        <v>2939.7350440421328</v>
      </c>
      <c r="C174" s="328">
        <f t="shared" si="44"/>
        <v>2916.5896490680007</v>
      </c>
      <c r="D174" s="328">
        <f t="shared" si="45"/>
        <v>8.0992633392171527</v>
      </c>
      <c r="E174" s="328">
        <f t="shared" si="36"/>
        <v>247.72746145702325</v>
      </c>
      <c r="F174" s="328">
        <f t="shared" si="46"/>
        <v>247.5715723768119</v>
      </c>
      <c r="G174" s="328">
        <f t="shared" si="47"/>
        <v>36862.854956040283</v>
      </c>
      <c r="H174" s="313">
        <f t="shared" si="71"/>
        <v>0.02</v>
      </c>
      <c r="I174" s="328">
        <f t="shared" si="48"/>
        <v>18.516315979305727</v>
      </c>
      <c r="J174" s="328">
        <f t="shared" si="38"/>
        <v>850</v>
      </c>
      <c r="K174" s="335">
        <f t="shared" si="49"/>
        <v>-1</v>
      </c>
      <c r="L174" s="323">
        <f t="shared" si="50"/>
        <v>8.0792633392171531</v>
      </c>
      <c r="M174" s="323">
        <f t="shared" si="51"/>
        <v>8.0892633392171529</v>
      </c>
      <c r="N174" s="328">
        <f t="shared" si="52"/>
        <v>-0.11030095306408327</v>
      </c>
      <c r="O174" s="328">
        <f t="shared" si="39"/>
        <v>12.618479468354781</v>
      </c>
      <c r="P174" s="332">
        <f t="shared" si="41"/>
        <v>151.64509386505043</v>
      </c>
      <c r="Q174" s="328">
        <f t="shared" si="53"/>
        <v>36167.03628407514</v>
      </c>
      <c r="R174" s="277">
        <f>IF(H174&gt;0, rate1(1,$L$52,$L$51,$L$54,L174,$L$53,$L$50,P174),"")</f>
        <v>2209.7602050231512</v>
      </c>
      <c r="S174" s="323">
        <f t="shared" si="54"/>
        <v>1.2970620365358367</v>
      </c>
      <c r="T174" s="323">
        <f t="shared" si="55"/>
        <v>0.3713061229578451</v>
      </c>
      <c r="U174" s="328">
        <f t="shared" si="40"/>
        <v>8.0992633392171527</v>
      </c>
      <c r="V174" s="336">
        <f t="shared" si="56"/>
        <v>8.0992633392171527</v>
      </c>
      <c r="W174" s="328">
        <f t="shared" si="57"/>
        <v>3.9468625107730304E-3</v>
      </c>
      <c r="X174" s="328">
        <f t="shared" si="58"/>
        <v>36281.107718909298</v>
      </c>
      <c r="Y174" s="328">
        <f t="shared" si="42"/>
        <v>152.02025491452582</v>
      </c>
      <c r="Z174" s="108">
        <f>IF(H174&gt;0, rate1(1,$L$52,$L$51,$L$54,U174,$L$53,$L$50,Y174),"")</f>
        <v>2210.634670627273</v>
      </c>
      <c r="AA174" s="336">
        <f t="shared" si="59"/>
        <v>1.3006382918606685</v>
      </c>
      <c r="AB174" s="336">
        <f t="shared" si="60"/>
        <v>-1.3128276129915656E-2</v>
      </c>
      <c r="AC174" s="328">
        <f t="shared" si="61"/>
        <v>0.3713061229578451</v>
      </c>
      <c r="AD174" s="328">
        <f t="shared" si="62"/>
        <v>-5.3863911105690623E-2</v>
      </c>
      <c r="AE174" s="328">
        <f t="shared" si="63"/>
        <v>-3.469860661983278E-3</v>
      </c>
      <c r="AF174" s="328">
        <f t="shared" si="64"/>
        <v>2939.2534369661107</v>
      </c>
      <c r="AG174" s="328">
        <f t="shared" si="65"/>
        <v>2916.2183429450429</v>
      </c>
      <c r="AH174" s="328">
        <f t="shared" si="66"/>
        <v>8.0799414968411494</v>
      </c>
      <c r="AI174" s="328">
        <f t="shared" si="67"/>
        <v>168.03005236215438</v>
      </c>
      <c r="AJ174" s="328">
        <f t="shared" si="68"/>
        <v>6.6589411653001731</v>
      </c>
      <c r="AK174" s="337">
        <f t="shared" si="69"/>
        <v>558.17765089327952</v>
      </c>
      <c r="AL174" s="42">
        <f t="shared" si="70"/>
        <v>20.233534421310694</v>
      </c>
      <c r="BA174" s="8"/>
    </row>
    <row r="175" spans="1:53" ht="15" x14ac:dyDescent="0.15">
      <c r="A175" s="116"/>
      <c r="B175" s="328">
        <f t="shared" si="43"/>
        <v>2939.2534369661107</v>
      </c>
      <c r="C175" s="328">
        <f t="shared" si="44"/>
        <v>2916.2183429450429</v>
      </c>
      <c r="D175" s="328">
        <f t="shared" si="45"/>
        <v>8.0799414968411494</v>
      </c>
      <c r="E175" s="328">
        <f t="shared" si="36"/>
        <v>248.01977431652122</v>
      </c>
      <c r="F175" s="328">
        <f t="shared" si="46"/>
        <v>247.87361788677225</v>
      </c>
      <c r="G175" s="328">
        <f t="shared" si="47"/>
        <v>36643.661766102821</v>
      </c>
      <c r="H175" s="313">
        <f t="shared" si="71"/>
        <v>0.02</v>
      </c>
      <c r="I175" s="328">
        <f t="shared" si="48"/>
        <v>18.428075216854268</v>
      </c>
      <c r="J175" s="328">
        <f t="shared" si="38"/>
        <v>850</v>
      </c>
      <c r="K175" s="335">
        <f t="shared" si="49"/>
        <v>-1</v>
      </c>
      <c r="L175" s="323">
        <f t="shared" si="50"/>
        <v>8.0599414968411498</v>
      </c>
      <c r="M175" s="323">
        <f t="shared" si="51"/>
        <v>8.0699414968411496</v>
      </c>
      <c r="N175" s="328">
        <f t="shared" si="52"/>
        <v>-0.11004704077305405</v>
      </c>
      <c r="O175" s="328">
        <f t="shared" si="39"/>
        <v>12.487133113135791</v>
      </c>
      <c r="P175" s="332">
        <f t="shared" si="41"/>
        <v>151.16179262773645</v>
      </c>
      <c r="Q175" s="328">
        <f t="shared" si="53"/>
        <v>35945.782070686997</v>
      </c>
      <c r="R175" s="277">
        <f>IF(H175&gt;0, rate1(1,$L$52,$L$51,$L$54,L175,$L$53,$L$50,P175),"")</f>
        <v>2208.628305241316</v>
      </c>
      <c r="S175" s="323">
        <f t="shared" si="54"/>
        <v>1.3033545186853615</v>
      </c>
      <c r="T175" s="323">
        <f t="shared" si="55"/>
        <v>0.3627671057941107</v>
      </c>
      <c r="U175" s="328">
        <f t="shared" si="40"/>
        <v>8.0799414968411494</v>
      </c>
      <c r="V175" s="336">
        <f t="shared" si="56"/>
        <v>8.0799414968411494</v>
      </c>
      <c r="W175" s="328">
        <f t="shared" si="57"/>
        <v>3.9280534691812363E-3</v>
      </c>
      <c r="X175" s="328">
        <f t="shared" si="58"/>
        <v>36060.975707806487</v>
      </c>
      <c r="Y175" s="328">
        <f t="shared" si="42"/>
        <v>151.53665395725372</v>
      </c>
      <c r="Z175" s="108">
        <f>IF(H175&gt;0, rate1(1,$L$52,$L$51,$L$54,U175,$L$53,$L$50,Y175),"")</f>
        <v>2209.5067643865555</v>
      </c>
      <c r="AA175" s="336">
        <f t="shared" si="59"/>
        <v>1.3070114629193423</v>
      </c>
      <c r="AB175" s="336">
        <f t="shared" si="60"/>
        <v>-1.2794484713468857E-2</v>
      </c>
      <c r="AC175" s="328">
        <f t="shared" si="61"/>
        <v>0.3627671057941107</v>
      </c>
      <c r="AD175" s="328">
        <f t="shared" si="62"/>
        <v>-5.5131790287929375E-2</v>
      </c>
      <c r="AE175" s="328">
        <f t="shared" si="63"/>
        <v>-3.4543670374530691E-3</v>
      </c>
      <c r="AF175" s="328">
        <f t="shared" si="64"/>
        <v>2938.7806228195436</v>
      </c>
      <c r="AG175" s="328">
        <f t="shared" si="65"/>
        <v>2915.8555758392486</v>
      </c>
      <c r="AH175" s="328">
        <f t="shared" si="66"/>
        <v>8.0606179774425044</v>
      </c>
      <c r="AI175" s="328">
        <f t="shared" si="67"/>
        <v>164.24995773767128</v>
      </c>
      <c r="AJ175" s="328">
        <f t="shared" si="68"/>
        <v>6.7045661535606378</v>
      </c>
      <c r="AK175" s="337">
        <f t="shared" si="69"/>
        <v>564.37171834176149</v>
      </c>
      <c r="AL175" s="42">
        <f t="shared" si="70"/>
        <v>20.376359965818526</v>
      </c>
      <c r="BA175" s="8"/>
    </row>
    <row r="176" spans="1:53" ht="15" x14ac:dyDescent="0.15">
      <c r="A176" s="116"/>
      <c r="B176" s="328">
        <f t="shared" si="43"/>
        <v>2938.7806228195436</v>
      </c>
      <c r="C176" s="328">
        <f t="shared" si="44"/>
        <v>2915.8555758392486</v>
      </c>
      <c r="D176" s="328">
        <f t="shared" si="45"/>
        <v>8.0606179774425044</v>
      </c>
      <c r="E176" s="328">
        <f t="shared" si="36"/>
        <v>248.29413486513047</v>
      </c>
      <c r="F176" s="328">
        <f t="shared" si="46"/>
        <v>248.15695459082585</v>
      </c>
      <c r="G176" s="328">
        <f t="shared" si="47"/>
        <v>36422.321137730149</v>
      </c>
      <c r="H176" s="313">
        <f t="shared" si="71"/>
        <v>0.02</v>
      </c>
      <c r="I176" s="328">
        <f t="shared" si="48"/>
        <v>18.340037584236054</v>
      </c>
      <c r="J176" s="328">
        <f t="shared" si="38"/>
        <v>850</v>
      </c>
      <c r="K176" s="335">
        <f t="shared" si="49"/>
        <v>-1</v>
      </c>
      <c r="L176" s="323">
        <f t="shared" si="50"/>
        <v>8.0406179774425048</v>
      </c>
      <c r="M176" s="323">
        <f t="shared" si="51"/>
        <v>8.0506179774425046</v>
      </c>
      <c r="N176" s="328">
        <f t="shared" si="52"/>
        <v>-0.10979306151310908</v>
      </c>
      <c r="O176" s="328">
        <f t="shared" si="39"/>
        <v>12.358319273869078</v>
      </c>
      <c r="P176" s="332">
        <f t="shared" si="41"/>
        <v>150.67883607260333</v>
      </c>
      <c r="Q176" s="328">
        <f t="shared" si="53"/>
        <v>35722.503337366586</v>
      </c>
      <c r="R176" s="277">
        <f>IF(H176&gt;0, rate1(1,$L$52,$L$51,$L$54,L176,$L$53,$L$50,P176),"")</f>
        <v>2207.4911282593225</v>
      </c>
      <c r="S176" s="323">
        <f t="shared" si="54"/>
        <v>1.3094336814443737</v>
      </c>
      <c r="T176" s="323">
        <f t="shared" si="55"/>
        <v>0.35481936226404748</v>
      </c>
      <c r="U176" s="328">
        <f t="shared" si="40"/>
        <v>8.0606179774425044</v>
      </c>
      <c r="V176" s="336">
        <f t="shared" si="56"/>
        <v>8.0606179774425044</v>
      </c>
      <c r="W176" s="328">
        <f t="shared" si="57"/>
        <v>3.9092877259179204E-3</v>
      </c>
      <c r="X176" s="328">
        <f t="shared" si="58"/>
        <v>35838.67590493185</v>
      </c>
      <c r="Y176" s="328">
        <f t="shared" si="42"/>
        <v>151.05339717747796</v>
      </c>
      <c r="Z176" s="108">
        <f>IF(H176&gt;0, rate1(1,$L$52,$L$51,$L$54,U176,$L$53,$L$50,Y176),"")</f>
        <v>2208.373606739684</v>
      </c>
      <c r="AA176" s="336">
        <f t="shared" si="59"/>
        <v>1.3131671105369054</v>
      </c>
      <c r="AB176" s="336">
        <f t="shared" si="60"/>
        <v>-1.2483072437637821E-2</v>
      </c>
      <c r="AC176" s="328">
        <f t="shared" si="61"/>
        <v>0.35481936226404748</v>
      </c>
      <c r="AD176" s="328">
        <f t="shared" si="62"/>
        <v>-5.6366709731912865E-2</v>
      </c>
      <c r="AE176" s="328">
        <f t="shared" si="63"/>
        <v>-3.4418693745027627E-3</v>
      </c>
      <c r="AF176" s="328">
        <f t="shared" si="64"/>
        <v>2938.3160103957666</v>
      </c>
      <c r="AG176" s="328">
        <f t="shared" si="65"/>
        <v>2915.5007564769844</v>
      </c>
      <c r="AH176" s="328">
        <f t="shared" si="66"/>
        <v>8.0412927807329648</v>
      </c>
      <c r="AI176" s="328">
        <f t="shared" si="67"/>
        <v>160.73421891567642</v>
      </c>
      <c r="AJ176" s="328">
        <f t="shared" si="68"/>
        <v>6.7492145477038816</v>
      </c>
      <c r="AK176" s="337">
        <f t="shared" si="69"/>
        <v>570.39043823819736</v>
      </c>
      <c r="AL176" s="42">
        <f t="shared" si="70"/>
        <v>20.515972429895548</v>
      </c>
      <c r="BA176" s="8"/>
    </row>
    <row r="177" spans="1:53" ht="15" x14ac:dyDescent="0.15">
      <c r="A177" s="116"/>
      <c r="B177" s="328">
        <f t="shared" si="43"/>
        <v>2938.3160103957666</v>
      </c>
      <c r="C177" s="328">
        <f t="shared" si="44"/>
        <v>2915.5007564769844</v>
      </c>
      <c r="D177" s="328">
        <f t="shared" si="45"/>
        <v>8.0412927807329648</v>
      </c>
      <c r="E177" s="328">
        <f t="shared" si="36"/>
        <v>248.5518679062809</v>
      </c>
      <c r="F177" s="328">
        <f t="shared" si="46"/>
        <v>248.42300138570567</v>
      </c>
      <c r="G177" s="328">
        <f t="shared" si="47"/>
        <v>36199.100904901337</v>
      </c>
      <c r="H177" s="313">
        <f t="shared" si="71"/>
        <v>0.02</v>
      </c>
      <c r="I177" s="328">
        <f t="shared" si="48"/>
        <v>18.252203135025777</v>
      </c>
      <c r="J177" s="328">
        <f t="shared" si="38"/>
        <v>850</v>
      </c>
      <c r="K177" s="335">
        <f t="shared" si="49"/>
        <v>-1</v>
      </c>
      <c r="L177" s="323">
        <f t="shared" si="50"/>
        <v>8.0212927807329653</v>
      </c>
      <c r="M177" s="323">
        <f t="shared" si="51"/>
        <v>8.031292780732965</v>
      </c>
      <c r="N177" s="328">
        <f t="shared" si="52"/>
        <v>-0.10953901526870879</v>
      </c>
      <c r="O177" s="328">
        <f t="shared" si="39"/>
        <v>12.231857250133935</v>
      </c>
      <c r="P177" s="332">
        <f t="shared" si="41"/>
        <v>150.19622491142465</v>
      </c>
      <c r="Q177" s="328">
        <f t="shared" si="53"/>
        <v>35497.452491855991</v>
      </c>
      <c r="R177" s="277">
        <f>IF(H177&gt;0, rate1(1,$L$52,$L$51,$L$54,L177,$L$53,$L$50,P177),"")</f>
        <v>2206.3486396499634</v>
      </c>
      <c r="S177" s="323">
        <f t="shared" si="54"/>
        <v>1.3153176361484822</v>
      </c>
      <c r="T177" s="323">
        <f t="shared" si="55"/>
        <v>0.34739260577586972</v>
      </c>
      <c r="U177" s="328">
        <f t="shared" si="40"/>
        <v>8.0412927807329648</v>
      </c>
      <c r="V177" s="336">
        <f t="shared" si="56"/>
        <v>8.0412927807329648</v>
      </c>
      <c r="W177" s="328">
        <f t="shared" si="57"/>
        <v>3.8905652924015044E-3</v>
      </c>
      <c r="X177" s="328">
        <f t="shared" si="58"/>
        <v>35614.477956940005</v>
      </c>
      <c r="Y177" s="328">
        <f t="shared" si="42"/>
        <v>150.57048528492578</v>
      </c>
      <c r="Z177" s="108">
        <f>IF(H177&gt;0, rate1(1,$L$52,$L$51,$L$54,U177,$L$53,$L$50,Y177),"")</f>
        <v>2207.2351634719971</v>
      </c>
      <c r="AA177" s="336">
        <f t="shared" si="59"/>
        <v>1.3191238496534716</v>
      </c>
      <c r="AB177" s="336">
        <f t="shared" si="60"/>
        <v>-1.2191396213809056E-2</v>
      </c>
      <c r="AC177" s="328">
        <f t="shared" si="61"/>
        <v>0.34739260577586972</v>
      </c>
      <c r="AD177" s="328">
        <f t="shared" si="62"/>
        <v>-5.7571749275813808E-2</v>
      </c>
      <c r="AE177" s="328">
        <f t="shared" si="63"/>
        <v>-3.4321247678662254E-3</v>
      </c>
      <c r="AF177" s="328">
        <f t="shared" si="64"/>
        <v>2937.8590787747221</v>
      </c>
      <c r="AG177" s="328">
        <f t="shared" si="65"/>
        <v>2915.1533638712085</v>
      </c>
      <c r="AH177" s="328">
        <f t="shared" si="66"/>
        <v>8.0219659064232562</v>
      </c>
      <c r="AI177" s="328">
        <f t="shared" si="67"/>
        <v>157.45136536127103</v>
      </c>
      <c r="AJ177" s="328">
        <f t="shared" si="68"/>
        <v>6.7929510380820126</v>
      </c>
      <c r="AK177" s="337">
        <f t="shared" si="69"/>
        <v>576.2447515773664</v>
      </c>
      <c r="AL177" s="42">
        <f t="shared" si="70"/>
        <v>20.652596515973872</v>
      </c>
      <c r="BA177" s="8"/>
    </row>
    <row r="178" spans="1:53" ht="15" x14ac:dyDescent="0.15">
      <c r="A178" s="116"/>
      <c r="B178" s="328">
        <f t="shared" si="43"/>
        <v>2937.8590787747221</v>
      </c>
      <c r="C178" s="328">
        <f t="shared" si="44"/>
        <v>2915.1533638712085</v>
      </c>
      <c r="D178" s="328">
        <f t="shared" si="45"/>
        <v>8.0219659064232562</v>
      </c>
      <c r="E178" s="328">
        <f t="shared" si="36"/>
        <v>248.79414145302508</v>
      </c>
      <c r="F178" s="328">
        <f t="shared" si="46"/>
        <v>248.67300467965299</v>
      </c>
      <c r="G178" s="328">
        <f t="shared" si="47"/>
        <v>35974.237410836133</v>
      </c>
      <c r="H178" s="313">
        <f t="shared" si="71"/>
        <v>0.02</v>
      </c>
      <c r="I178" s="328">
        <f t="shared" si="48"/>
        <v>18.164571922810865</v>
      </c>
      <c r="J178" s="328">
        <f t="shared" si="38"/>
        <v>850</v>
      </c>
      <c r="K178" s="335">
        <f t="shared" si="49"/>
        <v>-1</v>
      </c>
      <c r="L178" s="323">
        <f t="shared" si="50"/>
        <v>8.0019659064232567</v>
      </c>
      <c r="M178" s="323">
        <f t="shared" si="51"/>
        <v>8.0119659064232565</v>
      </c>
      <c r="N178" s="328">
        <f t="shared" si="52"/>
        <v>-0.10928490202439178</v>
      </c>
      <c r="O178" s="328">
        <f t="shared" si="39"/>
        <v>12.107588913854379</v>
      </c>
      <c r="P178" s="332">
        <f t="shared" si="41"/>
        <v>149.71395985878218</v>
      </c>
      <c r="Q178" s="328">
        <f t="shared" si="53"/>
        <v>35270.85304574469</v>
      </c>
      <c r="R178" s="277">
        <f>IF(H178&gt;0, rate1(1,$L$52,$L$51,$L$54,L178,$L$53,$L$50,P178),"")</f>
        <v>2205.2008047003887</v>
      </c>
      <c r="S178" s="323">
        <f t="shared" si="54"/>
        <v>1.3210223157878418</v>
      </c>
      <c r="T178" s="323">
        <f t="shared" si="55"/>
        <v>0.34042774177922358</v>
      </c>
      <c r="U178" s="328">
        <f t="shared" si="40"/>
        <v>8.0219659064232562</v>
      </c>
      <c r="V178" s="336">
        <f t="shared" si="56"/>
        <v>8.0219659064232562</v>
      </c>
      <c r="W178" s="328">
        <f t="shared" si="57"/>
        <v>3.8718861800717264E-3</v>
      </c>
      <c r="X178" s="328">
        <f t="shared" si="58"/>
        <v>35388.619806277697</v>
      </c>
      <c r="Y178" s="328">
        <f t="shared" si="42"/>
        <v>150.08791899211934</v>
      </c>
      <c r="Z178" s="108">
        <f>IF(H178&gt;0, rate1(1,$L$52,$L$51,$L$54,U178,$L$53,$L$50,Y178),"")</f>
        <v>2206.0914000852977</v>
      </c>
      <c r="AA178" s="336">
        <f t="shared" si="59"/>
        <v>1.3248980361385427</v>
      </c>
      <c r="AB178" s="336">
        <f t="shared" si="60"/>
        <v>-1.1917234791843064E-2</v>
      </c>
      <c r="AC178" s="328">
        <f t="shared" si="61"/>
        <v>0.34042774177922358</v>
      </c>
      <c r="AD178" s="328">
        <f t="shared" si="62"/>
        <v>-5.8749618628233101E-2</v>
      </c>
      <c r="AE178" s="328">
        <f t="shared" si="63"/>
        <v>-3.4249331430979447E-3</v>
      </c>
      <c r="AF178" s="328">
        <f t="shared" si="64"/>
        <v>2937.4093661309184</v>
      </c>
      <c r="AG178" s="328">
        <f t="shared" si="65"/>
        <v>2914.8129361294291</v>
      </c>
      <c r="AH178" s="328">
        <f t="shared" si="66"/>
        <v>8.002637354223074</v>
      </c>
      <c r="AI178" s="328">
        <f t="shared" si="67"/>
        <v>154.37493993907555</v>
      </c>
      <c r="AJ178" s="328">
        <f t="shared" si="68"/>
        <v>6.8358329658428669</v>
      </c>
      <c r="AK178" s="337">
        <f t="shared" si="69"/>
        <v>581.9443494396935</v>
      </c>
      <c r="AL178" s="42">
        <f t="shared" si="70"/>
        <v>20.786430176530953</v>
      </c>
      <c r="BA178" s="8"/>
    </row>
    <row r="179" spans="1:53" ht="15" x14ac:dyDescent="0.15">
      <c r="A179" s="116"/>
      <c r="B179" s="328">
        <f t="shared" si="43"/>
        <v>2937.4093661309184</v>
      </c>
      <c r="C179" s="328">
        <f t="shared" si="44"/>
        <v>2914.8129361294291</v>
      </c>
      <c r="D179" s="328">
        <f t="shared" si="45"/>
        <v>8.002637354223074</v>
      </c>
      <c r="E179" s="328">
        <f t="shared" si="36"/>
        <v>249.0219916463854</v>
      </c>
      <c r="F179" s="328">
        <f t="shared" si="46"/>
        <v>248.90806654970524</v>
      </c>
      <c r="G179" s="328">
        <f t="shared" si="47"/>
        <v>35747.940526434533</v>
      </c>
      <c r="H179" s="313">
        <f t="shared" si="71"/>
        <v>0.02</v>
      </c>
      <c r="I179" s="328">
        <f t="shared" si="48"/>
        <v>18.077144001191481</v>
      </c>
      <c r="J179" s="328">
        <f t="shared" si="38"/>
        <v>850</v>
      </c>
      <c r="K179" s="335">
        <f t="shared" si="49"/>
        <v>-1</v>
      </c>
      <c r="L179" s="323">
        <f t="shared" si="50"/>
        <v>7.9826373542230744</v>
      </c>
      <c r="M179" s="323">
        <f t="shared" si="51"/>
        <v>7.9926373542230742</v>
      </c>
      <c r="N179" s="328">
        <f t="shared" si="52"/>
        <v>-0.10903072176460427</v>
      </c>
      <c r="O179" s="328">
        <f t="shared" si="39"/>
        <v>11.985374936279001</v>
      </c>
      <c r="P179" s="332">
        <f t="shared" si="41"/>
        <v>149.23204163208379</v>
      </c>
      <c r="Q179" s="328">
        <f t="shared" si="53"/>
        <v>35042.904095741025</v>
      </c>
      <c r="R179" s="277">
        <f>IF(H179&gt;0, rate1(1,$L$52,$L$51,$L$54,L179,$L$53,$L$50,P179),"")</f>
        <v>2204.0475884092571</v>
      </c>
      <c r="S179" s="323">
        <f t="shared" si="54"/>
        <v>1.326561834111472</v>
      </c>
      <c r="T179" s="323">
        <f t="shared" si="55"/>
        <v>0.3338746613218328</v>
      </c>
      <c r="U179" s="328">
        <f t="shared" si="40"/>
        <v>8.002637354223074</v>
      </c>
      <c r="V179" s="336">
        <f t="shared" si="56"/>
        <v>8.002637354223074</v>
      </c>
      <c r="W179" s="328">
        <f t="shared" si="57"/>
        <v>3.8532504003327972E-3</v>
      </c>
      <c r="X179" s="328">
        <f t="shared" si="58"/>
        <v>35161.312743942362</v>
      </c>
      <c r="Y179" s="328">
        <f t="shared" si="42"/>
        <v>149.60569901439339</v>
      </c>
      <c r="Z179" s="108">
        <f>IF(H179&gt;0, rate1(1,$L$52,$L$51,$L$54,U179,$L$53,$L$50,Y179),"")</f>
        <v>2204.9422817950294</v>
      </c>
      <c r="AA179" s="336">
        <f t="shared" si="59"/>
        <v>1.3305041422291786</v>
      </c>
      <c r="AB179" s="336">
        <f t="shared" si="60"/>
        <v>-1.1658705317105745E-2</v>
      </c>
      <c r="AC179" s="328">
        <f t="shared" si="61"/>
        <v>0.3338746613218328</v>
      </c>
      <c r="AD179" s="328">
        <f t="shared" si="62"/>
        <v>-5.9902718944943659E-2</v>
      </c>
      <c r="AE179" s="328">
        <f t="shared" si="63"/>
        <v>-3.4201281543934964E-3</v>
      </c>
      <c r="AF179" s="328">
        <f t="shared" si="64"/>
        <v>2936.9664607478321</v>
      </c>
      <c r="AG179" s="328">
        <f t="shared" si="65"/>
        <v>2914.4790614681074</v>
      </c>
      <c r="AH179" s="328">
        <f t="shared" si="66"/>
        <v>7.9833071238409063</v>
      </c>
      <c r="AI179" s="328">
        <f t="shared" si="67"/>
        <v>151.48251021331282</v>
      </c>
      <c r="AJ179" s="328">
        <f t="shared" si="68"/>
        <v>6.8779114409021203</v>
      </c>
      <c r="AK179" s="337">
        <f t="shared" si="69"/>
        <v>587.49787017934534</v>
      </c>
      <c r="AL179" s="42">
        <f t="shared" si="70"/>
        <v>20.917648875479166</v>
      </c>
      <c r="BA179" s="8"/>
    </row>
    <row r="180" spans="1:53" ht="15" x14ac:dyDescent="0.15">
      <c r="A180" s="116"/>
      <c r="B180" s="328">
        <f t="shared" si="43"/>
        <v>2936.9664607478321</v>
      </c>
      <c r="C180" s="328">
        <f t="shared" si="44"/>
        <v>2914.4790614681074</v>
      </c>
      <c r="D180" s="328">
        <f t="shared" si="45"/>
        <v>7.9833071238409063</v>
      </c>
      <c r="E180" s="328">
        <f t="shared" si="36"/>
        <v>249.23634276782309</v>
      </c>
      <c r="F180" s="328">
        <f t="shared" si="46"/>
        <v>249.12916720710425</v>
      </c>
      <c r="G180" s="328">
        <f t="shared" si="47"/>
        <v>35520.397668189034</v>
      </c>
      <c r="H180" s="313">
        <f t="shared" si="71"/>
        <v>0.02</v>
      </c>
      <c r="I180" s="328">
        <f t="shared" si="48"/>
        <v>17.989919423779792</v>
      </c>
      <c r="J180" s="328">
        <f t="shared" si="38"/>
        <v>850</v>
      </c>
      <c r="K180" s="335">
        <f t="shared" si="49"/>
        <v>-1</v>
      </c>
      <c r="L180" s="323">
        <f t="shared" si="50"/>
        <v>7.9633071238409068</v>
      </c>
      <c r="M180" s="323">
        <f t="shared" si="51"/>
        <v>7.9733071238409066</v>
      </c>
      <c r="N180" s="328">
        <f t="shared" si="52"/>
        <v>-0.10877647447380667</v>
      </c>
      <c r="O180" s="328">
        <f t="shared" si="39"/>
        <v>11.865091794482986</v>
      </c>
      <c r="P180" s="332">
        <f t="shared" si="41"/>
        <v>148.750470951578</v>
      </c>
      <c r="Q180" s="328">
        <f t="shared" si="53"/>
        <v>34813.783935001768</v>
      </c>
      <c r="R180" s="277">
        <f>IF(H180&gt;0, rate1(1,$L$52,$L$51,$L$54,L180,$L$53,$L$50,P180),"")</f>
        <v>2202.8889554838461</v>
      </c>
      <c r="S180" s="323">
        <f t="shared" si="54"/>
        <v>1.3319487714469762</v>
      </c>
      <c r="T180" s="323">
        <f t="shared" si="55"/>
        <v>0.32769054694688654</v>
      </c>
      <c r="U180" s="328">
        <f t="shared" si="40"/>
        <v>7.9833071238409063</v>
      </c>
      <c r="V180" s="336">
        <f t="shared" si="56"/>
        <v>7.9833071238409063</v>
      </c>
      <c r="W180" s="328">
        <f t="shared" si="57"/>
        <v>3.834657964624455E-3</v>
      </c>
      <c r="X180" s="328">
        <f t="shared" si="58"/>
        <v>34932.745454838157</v>
      </c>
      <c r="Y180" s="328">
        <f t="shared" si="42"/>
        <v>149.12382606990965</v>
      </c>
      <c r="Z180" s="108">
        <f>IF(H180&gt;0, rate1(1,$L$52,$L$51,$L$54,U180,$L$53,$L$50,Y180),"")</f>
        <v>2203.787773527411</v>
      </c>
      <c r="AA180" s="336">
        <f t="shared" si="59"/>
        <v>1.3359550547688273</v>
      </c>
      <c r="AB180" s="336">
        <f t="shared" si="60"/>
        <v>-1.1414199340632356E-2</v>
      </c>
      <c r="AC180" s="328">
        <f t="shared" si="61"/>
        <v>0.32769054694688654</v>
      </c>
      <c r="AD180" s="328">
        <f t="shared" si="62"/>
        <v>-6.1033191791283754E-2</v>
      </c>
      <c r="AE180" s="328">
        <f t="shared" si="63"/>
        <v>-3.4175704290692142E-3</v>
      </c>
      <c r="AF180" s="328">
        <f t="shared" si="64"/>
        <v>2936.5299937264112</v>
      </c>
      <c r="AG180" s="328">
        <f t="shared" si="65"/>
        <v>2914.1513709211604</v>
      </c>
      <c r="AH180" s="328">
        <f t="shared" si="66"/>
        <v>7.9639752149841847</v>
      </c>
      <c r="AI180" s="328">
        <f t="shared" si="67"/>
        <v>148.75490937985663</v>
      </c>
      <c r="AJ180" s="328">
        <f t="shared" si="68"/>
        <v>6.9192322490631915</v>
      </c>
      <c r="AK180" s="337">
        <f t="shared" si="69"/>
        <v>592.9130579452459</v>
      </c>
      <c r="AL180" s="42">
        <f t="shared" si="70"/>
        <v>21.046409009160481</v>
      </c>
      <c r="BA180" s="8"/>
    </row>
    <row r="181" spans="1:53" ht="15" x14ac:dyDescent="0.15">
      <c r="A181" s="116"/>
      <c r="B181" s="328">
        <f t="shared" si="43"/>
        <v>2936.5299937264112</v>
      </c>
      <c r="C181" s="328">
        <f t="shared" si="44"/>
        <v>2914.1513709211604</v>
      </c>
      <c r="D181" s="328">
        <f t="shared" si="45"/>
        <v>7.9639752149841847</v>
      </c>
      <c r="E181" s="328">
        <f t="shared" si="36"/>
        <v>249.43802348377864</v>
      </c>
      <c r="F181" s="328">
        <f t="shared" si="46"/>
        <v>249.33718312580086</v>
      </c>
      <c r="G181" s="328">
        <f t="shared" si="47"/>
        <v>35291.777051630059</v>
      </c>
      <c r="H181" s="313">
        <f t="shared" si="71"/>
        <v>0.02</v>
      </c>
      <c r="I181" s="328">
        <f t="shared" si="48"/>
        <v>17.902898244200696</v>
      </c>
      <c r="J181" s="328">
        <f t="shared" si="38"/>
        <v>850</v>
      </c>
      <c r="K181" s="335">
        <f t="shared" si="49"/>
        <v>-1</v>
      </c>
      <c r="L181" s="323">
        <f t="shared" si="50"/>
        <v>7.9439752149841851</v>
      </c>
      <c r="M181" s="323">
        <f t="shared" si="51"/>
        <v>7.9539752149841849</v>
      </c>
      <c r="N181" s="328">
        <f t="shared" si="52"/>
        <v>-0.10852216013645943</v>
      </c>
      <c r="O181" s="328">
        <f t="shared" si="39"/>
        <v>11.746629368020162</v>
      </c>
      <c r="P181" s="332">
        <f t="shared" si="41"/>
        <v>148.26924854037611</v>
      </c>
      <c r="Q181" s="328">
        <f t="shared" si="53"/>
        <v>34583.65299448638</v>
      </c>
      <c r="R181" s="277">
        <f>IF(H181&gt;0, rate1(1,$L$52,$L$51,$L$54,L181,$L$53,$L$50,P181),"")</f>
        <v>2201.7248703371483</v>
      </c>
      <c r="S181" s="323">
        <f t="shared" si="54"/>
        <v>1.3371944048538591</v>
      </c>
      <c r="T181" s="323">
        <f t="shared" si="55"/>
        <v>0.32183855536835854</v>
      </c>
      <c r="U181" s="328">
        <f t="shared" si="40"/>
        <v>7.9639752149841847</v>
      </c>
      <c r="V181" s="336">
        <f t="shared" si="56"/>
        <v>7.9639752149841847</v>
      </c>
      <c r="W181" s="328">
        <f t="shared" si="57"/>
        <v>3.8161088843438051E-3</v>
      </c>
      <c r="X181" s="328">
        <f t="shared" si="58"/>
        <v>34703.087293415432</v>
      </c>
      <c r="Y181" s="328">
        <f t="shared" si="42"/>
        <v>148.64230087967891</v>
      </c>
      <c r="Z181" s="108">
        <f>IF(H181&gt;0, rate1(1,$L$52,$L$51,$L$54,U181,$L$53,$L$50,Y181),"")</f>
        <v>2202.6278399165544</v>
      </c>
      <c r="AA181" s="336">
        <f t="shared" si="59"/>
        <v>1.3412623149369873</v>
      </c>
      <c r="AB181" s="336">
        <f t="shared" si="60"/>
        <v>-1.1182333112428292E-2</v>
      </c>
      <c r="AC181" s="328">
        <f t="shared" si="61"/>
        <v>0.32183855536835854</v>
      </c>
      <c r="AD181" s="328">
        <f t="shared" si="62"/>
        <v>-6.2142958531208638E-2</v>
      </c>
      <c r="AE181" s="328">
        <f t="shared" si="63"/>
        <v>-3.4171424681946421E-3</v>
      </c>
      <c r="AF181" s="328">
        <f t="shared" si="64"/>
        <v>2936.0996330109065</v>
      </c>
      <c r="AG181" s="328">
        <f t="shared" si="65"/>
        <v>2913.8295323657921</v>
      </c>
      <c r="AH181" s="328">
        <f t="shared" si="66"/>
        <v>7.9446416273591867</v>
      </c>
      <c r="AI181" s="328">
        <f t="shared" si="67"/>
        <v>146.17564606020716</v>
      </c>
      <c r="AJ181" s="328">
        <f t="shared" si="68"/>
        <v>6.9598365951910264</v>
      </c>
      <c r="AK181" s="337">
        <f t="shared" si="69"/>
        <v>598.19689148151383</v>
      </c>
      <c r="AL181" s="42">
        <f t="shared" si="70"/>
        <v>21.172850682133358</v>
      </c>
      <c r="BA181" s="8"/>
    </row>
    <row r="182" spans="1:53" ht="15" x14ac:dyDescent="0.15">
      <c r="A182" s="116"/>
      <c r="B182" s="328">
        <f t="shared" si="43"/>
        <v>2936.0996330109065</v>
      </c>
      <c r="C182" s="328">
        <f t="shared" si="44"/>
        <v>2913.8295323657921</v>
      </c>
      <c r="D182" s="328">
        <f t="shared" si="45"/>
        <v>7.9446416273591867</v>
      </c>
      <c r="E182" s="328">
        <f t="shared" si="36"/>
        <v>249.62778015936061</v>
      </c>
      <c r="F182" s="328">
        <f t="shared" si="46"/>
        <v>249.53290182156962</v>
      </c>
      <c r="G182" s="328">
        <f t="shared" si="47"/>
        <v>35062.230352735482</v>
      </c>
      <c r="H182" s="313">
        <f t="shared" si="71"/>
        <v>0.02</v>
      </c>
      <c r="I182" s="328">
        <f t="shared" si="48"/>
        <v>17.816080516091461</v>
      </c>
      <c r="J182" s="328">
        <f t="shared" si="38"/>
        <v>850</v>
      </c>
      <c r="K182" s="335">
        <f t="shared" si="49"/>
        <v>-1</v>
      </c>
      <c r="L182" s="323">
        <f t="shared" si="50"/>
        <v>7.9246416273591871</v>
      </c>
      <c r="M182" s="323">
        <f t="shared" si="51"/>
        <v>7.9346416273591869</v>
      </c>
      <c r="N182" s="328">
        <f t="shared" si="52"/>
        <v>-0.10826777873698745</v>
      </c>
      <c r="O182" s="328">
        <f t="shared" si="39"/>
        <v>11.629888988690794</v>
      </c>
      <c r="P182" s="332">
        <f t="shared" si="41"/>
        <v>147.78837512446896</v>
      </c>
      <c r="Q182" s="328">
        <f t="shared" si="53"/>
        <v>34352.656261756994</v>
      </c>
      <c r="R182" s="277">
        <f>IF(H182&gt;0, rate1(1,$L$52,$L$51,$L$54,L182,$L$53,$L$50,P182),"")</f>
        <v>2200.5552970849194</v>
      </c>
      <c r="S182" s="323">
        <f t="shared" si="54"/>
        <v>1.3423088954042011</v>
      </c>
      <c r="T182" s="323">
        <f t="shared" si="55"/>
        <v>0.31628678129776322</v>
      </c>
      <c r="U182" s="328">
        <f t="shared" si="40"/>
        <v>7.9446416273591867</v>
      </c>
      <c r="V182" s="336">
        <f t="shared" si="56"/>
        <v>7.9446416273591867</v>
      </c>
      <c r="W182" s="328">
        <f t="shared" si="57"/>
        <v>3.7976031709590075E-3</v>
      </c>
      <c r="X182" s="328">
        <f t="shared" si="58"/>
        <v>34472.490963213582</v>
      </c>
      <c r="Y182" s="328">
        <f t="shared" si="42"/>
        <v>148.16112416757767</v>
      </c>
      <c r="Z182" s="108">
        <f>IF(H182&gt;0, rate1(1,$L$52,$L$51,$L$54,U182,$L$53,$L$50,Y182),"")</f>
        <v>2201.4624453015413</v>
      </c>
      <c r="AA182" s="336">
        <f t="shared" si="59"/>
        <v>1.3464363130084738</v>
      </c>
      <c r="AB182" s="336">
        <f t="shared" si="60"/>
        <v>-1.0961908519290004E-2</v>
      </c>
      <c r="AC182" s="328">
        <f t="shared" si="61"/>
        <v>0.31628678129776322</v>
      </c>
      <c r="AD182" s="328">
        <f t="shared" si="62"/>
        <v>-6.3233752349489802E-2</v>
      </c>
      <c r="AE182" s="328">
        <f t="shared" si="63"/>
        <v>-3.4187447374523761E-3</v>
      </c>
      <c r="AF182" s="328">
        <f t="shared" si="64"/>
        <v>2935.6750784508718</v>
      </c>
      <c r="AG182" s="328">
        <f t="shared" si="65"/>
        <v>2913.5132455844946</v>
      </c>
      <c r="AH182" s="328">
        <f t="shared" si="66"/>
        <v>7.9253063606710219</v>
      </c>
      <c r="AI182" s="328">
        <f t="shared" si="67"/>
        <v>143.73044009243895</v>
      </c>
      <c r="AJ182" s="328">
        <f t="shared" si="68"/>
        <v>6.9997617174389264</v>
      </c>
      <c r="AK182" s="337">
        <f t="shared" si="69"/>
        <v>603.3556897926486</v>
      </c>
      <c r="AL182" s="42">
        <f t="shared" si="70"/>
        <v>21.297099981284536</v>
      </c>
      <c r="BA182" s="8"/>
    </row>
    <row r="183" spans="1:53" ht="15" x14ac:dyDescent="0.15">
      <c r="A183" s="116"/>
      <c r="B183" s="328">
        <f t="shared" si="43"/>
        <v>2935.6750784508718</v>
      </c>
      <c r="C183" s="328">
        <f t="shared" si="44"/>
        <v>2913.5132455844946</v>
      </c>
      <c r="D183" s="328">
        <f t="shared" si="45"/>
        <v>7.9253063606710219</v>
      </c>
      <c r="E183" s="328">
        <f t="shared" si="36"/>
        <v>249.80628786605376</v>
      </c>
      <c r="F183" s="328">
        <f t="shared" si="46"/>
        <v>249.71703401270719</v>
      </c>
      <c r="G183" s="328">
        <f t="shared" si="47"/>
        <v>34831.894905247413</v>
      </c>
      <c r="H183" s="313">
        <f t="shared" si="71"/>
        <v>0.02</v>
      </c>
      <c r="I183" s="328">
        <f t="shared" si="48"/>
        <v>17.729466293101723</v>
      </c>
      <c r="J183" s="328">
        <f t="shared" si="38"/>
        <v>850</v>
      </c>
      <c r="K183" s="335">
        <f t="shared" si="49"/>
        <v>-1</v>
      </c>
      <c r="L183" s="323">
        <f t="shared" si="50"/>
        <v>7.9053063606710223</v>
      </c>
      <c r="M183" s="323">
        <f t="shared" si="51"/>
        <v>7.9153063606710221</v>
      </c>
      <c r="N183" s="328">
        <f t="shared" si="52"/>
        <v>-0.10801333025975879</v>
      </c>
      <c r="O183" s="328">
        <f t="shared" si="39"/>
        <v>11.51478184265045</v>
      </c>
      <c r="P183" s="332">
        <f t="shared" si="41"/>
        <v>147.3078514327452</v>
      </c>
      <c r="Q183" s="328">
        <f t="shared" si="53"/>
        <v>34120.925287530132</v>
      </c>
      <c r="R183" s="277">
        <f>IF(H183&gt;0, rate1(1,$L$52,$L$51,$L$54,L183,$L$53,$L$50,P183),"")</f>
        <v>2199.3801995426943</v>
      </c>
      <c r="S183" s="323">
        <f t="shared" si="54"/>
        <v>1.3473014420308007</v>
      </c>
      <c r="T183" s="323">
        <f t="shared" si="55"/>
        <v>0.31100743385390128</v>
      </c>
      <c r="U183" s="328">
        <f t="shared" si="40"/>
        <v>7.9253063606710219</v>
      </c>
      <c r="V183" s="336">
        <f t="shared" si="56"/>
        <v>7.9253063606710219</v>
      </c>
      <c r="W183" s="328">
        <f t="shared" si="57"/>
        <v>3.7791408359240108E-3</v>
      </c>
      <c r="X183" s="328">
        <f t="shared" si="58"/>
        <v>34241.094729130658</v>
      </c>
      <c r="Y183" s="328">
        <f t="shared" si="42"/>
        <v>147.68029666036628</v>
      </c>
      <c r="Z183" s="108">
        <f>IF(H183&gt;0, rate1(1,$L$52,$L$51,$L$54,U183,$L$53,$L$50,Y183),"")</f>
        <v>2200.2915537234639</v>
      </c>
      <c r="AA183" s="336">
        <f t="shared" si="59"/>
        <v>1.3514864481091948</v>
      </c>
      <c r="AB183" s="336">
        <f t="shared" si="60"/>
        <v>-1.075188206047125E-2</v>
      </c>
      <c r="AC183" s="328">
        <f t="shared" si="61"/>
        <v>0.31100743385390128</v>
      </c>
      <c r="AD183" s="328">
        <f t="shared" si="62"/>
        <v>-6.4307144534028055E-2</v>
      </c>
      <c r="AE183" s="328">
        <f t="shared" si="63"/>
        <v>-3.4222926295557564E-3</v>
      </c>
      <c r="AF183" s="328">
        <f t="shared" si="64"/>
        <v>2935.2560576867581</v>
      </c>
      <c r="AG183" s="328">
        <f t="shared" si="65"/>
        <v>2913.2022381506408</v>
      </c>
      <c r="AH183" s="328">
        <f t="shared" si="66"/>
        <v>7.9059694146236978</v>
      </c>
      <c r="AI183" s="328">
        <f t="shared" si="67"/>
        <v>141.40685358473601</v>
      </c>
      <c r="AJ183" s="328">
        <f t="shared" si="68"/>
        <v>7.0390413989902418</v>
      </c>
      <c r="AK183" s="337">
        <f t="shared" si="69"/>
        <v>608.39519959186975</v>
      </c>
      <c r="AL183" s="42">
        <f t="shared" si="70"/>
        <v>21.419270855363109</v>
      </c>
      <c r="BA183" s="8"/>
    </row>
    <row r="184" spans="1:53" ht="15" x14ac:dyDescent="0.15">
      <c r="A184" s="116"/>
      <c r="B184" s="328">
        <f t="shared" si="43"/>
        <v>2935.2560576867581</v>
      </c>
      <c r="C184" s="328">
        <f t="shared" si="44"/>
        <v>2913.2022381506408</v>
      </c>
      <c r="D184" s="328">
        <f t="shared" si="45"/>
        <v>7.9059694146236978</v>
      </c>
      <c r="E184" s="328">
        <f t="shared" si="36"/>
        <v>249.97415955601974</v>
      </c>
      <c r="F184" s="328">
        <f t="shared" si="46"/>
        <v>249.89022371103675</v>
      </c>
      <c r="G184" s="328">
        <f t="shared" si="47"/>
        <v>34600.895530155234</v>
      </c>
      <c r="H184" s="313">
        <f t="shared" si="71"/>
        <v>0.02</v>
      </c>
      <c r="I184" s="328">
        <f t="shared" si="48"/>
        <v>17.643055628893855</v>
      </c>
      <c r="J184" s="328">
        <f t="shared" si="38"/>
        <v>850</v>
      </c>
      <c r="K184" s="335">
        <f t="shared" si="49"/>
        <v>-1</v>
      </c>
      <c r="L184" s="323">
        <f t="shared" si="50"/>
        <v>7.8859694146236983</v>
      </c>
      <c r="M184" s="323">
        <f t="shared" si="51"/>
        <v>7.8959694146236981</v>
      </c>
      <c r="N184" s="328">
        <f t="shared" si="52"/>
        <v>-0.10775881468919124</v>
      </c>
      <c r="O184" s="328">
        <f t="shared" si="39"/>
        <v>11.40122764965983</v>
      </c>
      <c r="P184" s="332">
        <f t="shared" si="41"/>
        <v>146.82767819701274</v>
      </c>
      <c r="Q184" s="328">
        <f t="shared" si="53"/>
        <v>33888.579863587292</v>
      </c>
      <c r="R184" s="277">
        <f>IF(H184&gt;0, rate1(1,$L$52,$L$51,$L$54,L184,$L$53,$L$50,P184),"")</f>
        <v>2198.1995412227798</v>
      </c>
      <c r="S184" s="323">
        <f t="shared" si="54"/>
        <v>1.3521804090084353</v>
      </c>
      <c r="T184" s="323">
        <f t="shared" si="55"/>
        <v>0.30597617565550117</v>
      </c>
      <c r="U184" s="328">
        <f t="shared" si="40"/>
        <v>7.9059694146236978</v>
      </c>
      <c r="V184" s="336">
        <f t="shared" si="56"/>
        <v>7.9059694146236978</v>
      </c>
      <c r="W184" s="328">
        <f t="shared" si="57"/>
        <v>3.7607218906217099E-3</v>
      </c>
      <c r="X184" s="328">
        <f t="shared" si="58"/>
        <v>34009.024259341481</v>
      </c>
      <c r="Y184" s="328">
        <f t="shared" si="42"/>
        <v>147.1998190877101</v>
      </c>
      <c r="Z184" s="108">
        <f>IF(H184&gt;0, rate1(1,$L$52,$L$51,$L$54,U184,$L$53,$L$50,Y184),"")</f>
        <v>2199.1151289224408</v>
      </c>
      <c r="AA184" s="336">
        <f t="shared" si="59"/>
        <v>1.3564212604131818</v>
      </c>
      <c r="AB184" s="336">
        <f t="shared" si="60"/>
        <v>-1.0551339968502688E-2</v>
      </c>
      <c r="AC184" s="328">
        <f t="shared" si="61"/>
        <v>0.30597617565550117</v>
      </c>
      <c r="AD184" s="328">
        <f t="shared" si="62"/>
        <v>-6.5364566235111124E-2</v>
      </c>
      <c r="AE184" s="328">
        <f t="shared" si="63"/>
        <v>-3.4277140746863063E-3</v>
      </c>
      <c r="AF184" s="328">
        <f t="shared" si="64"/>
        <v>2934.8423226964132</v>
      </c>
      <c r="AG184" s="328">
        <f t="shared" si="65"/>
        <v>2912.8962619749855</v>
      </c>
      <c r="AH184" s="328">
        <f t="shared" si="66"/>
        <v>7.8866307889199403</v>
      </c>
      <c r="AI184" s="328">
        <f t="shared" si="67"/>
        <v>139.19399486604277</v>
      </c>
      <c r="AJ184" s="328">
        <f t="shared" si="68"/>
        <v>7.0777063975641425</v>
      </c>
      <c r="AK184" s="337">
        <f t="shared" si="69"/>
        <v>613.32066825481502</v>
      </c>
      <c r="AL184" s="42">
        <f t="shared" si="70"/>
        <v>21.539466680910134</v>
      </c>
      <c r="BA184" s="8"/>
    </row>
    <row r="185" spans="1:53" ht="15" x14ac:dyDescent="0.15">
      <c r="A185" s="116"/>
      <c r="B185" s="328">
        <f t="shared" si="43"/>
        <v>2934.8423226964132</v>
      </c>
      <c r="C185" s="328">
        <f t="shared" si="44"/>
        <v>2912.8962619749855</v>
      </c>
      <c r="D185" s="328">
        <f t="shared" si="45"/>
        <v>7.8866307889199403</v>
      </c>
      <c r="E185" s="328">
        <f t="shared" si="36"/>
        <v>250.13195376474653</v>
      </c>
      <c r="F185" s="328">
        <f t="shared" si="46"/>
        <v>250.05305666038313</v>
      </c>
      <c r="G185" s="328">
        <f t="shared" si="47"/>
        <v>34369.346070689833</v>
      </c>
      <c r="H185" s="313">
        <f t="shared" si="71"/>
        <v>0.02</v>
      </c>
      <c r="I185" s="328">
        <f t="shared" si="48"/>
        <v>17.55684857714223</v>
      </c>
      <c r="J185" s="328">
        <f t="shared" si="38"/>
        <v>850</v>
      </c>
      <c r="K185" s="335">
        <f t="shared" si="49"/>
        <v>-1</v>
      </c>
      <c r="L185" s="323">
        <f t="shared" si="50"/>
        <v>7.8666307889199407</v>
      </c>
      <c r="M185" s="323">
        <f t="shared" si="51"/>
        <v>7.8766307889199405</v>
      </c>
      <c r="N185" s="328">
        <f t="shared" si="52"/>
        <v>-0.10750423200963155</v>
      </c>
      <c r="O185" s="328">
        <f t="shared" si="39"/>
        <v>11.289153562618242</v>
      </c>
      <c r="P185" s="332">
        <f t="shared" si="41"/>
        <v>146.34785615201321</v>
      </c>
      <c r="Q185" s="328">
        <f t="shared" si="53"/>
        <v>33655.729436183618</v>
      </c>
      <c r="R185" s="277">
        <f>IF(H185&gt;0, rate1(1,$L$52,$L$51,$L$54,L185,$L$53,$L$50,P185),"")</f>
        <v>2197.0132853311893</v>
      </c>
      <c r="S185" s="323">
        <f t="shared" si="54"/>
        <v>1.3569534324254593</v>
      </c>
      <c r="T185" s="323">
        <f t="shared" si="55"/>
        <v>0.3011715877871019</v>
      </c>
      <c r="U185" s="328">
        <f t="shared" si="40"/>
        <v>7.8866307889199403</v>
      </c>
      <c r="V185" s="336">
        <f t="shared" si="56"/>
        <v>7.8866307889199403</v>
      </c>
      <c r="W185" s="328">
        <f t="shared" si="57"/>
        <v>3.7423463465273699E-3</v>
      </c>
      <c r="X185" s="328">
        <f t="shared" si="58"/>
        <v>33776.394170711967</v>
      </c>
      <c r="Y185" s="328">
        <f t="shared" si="42"/>
        <v>146.71969218219405</v>
      </c>
      <c r="Z185" s="108">
        <f>IF(H185&gt;0, rate1(1,$L$52,$L$51,$L$54,U185,$L$53,$L$50,Y185),"")</f>
        <v>2197.9331343345816</v>
      </c>
      <c r="AA185" s="336">
        <f t="shared" si="59"/>
        <v>1.3612485414146469</v>
      </c>
      <c r="AB185" s="336">
        <f t="shared" si="60"/>
        <v>-1.0359478080859141E-2</v>
      </c>
      <c r="AC185" s="328">
        <f t="shared" si="61"/>
        <v>0.3011715877871019</v>
      </c>
      <c r="AD185" s="328">
        <f t="shared" si="62"/>
        <v>-6.6407326623844729E-2</v>
      </c>
      <c r="AE185" s="328">
        <f t="shared" si="63"/>
        <v>-3.4349476404920741E-3</v>
      </c>
      <c r="AF185" s="328">
        <f t="shared" si="64"/>
        <v>2934.4336468766164</v>
      </c>
      <c r="AG185" s="328">
        <f t="shared" si="65"/>
        <v>2912.5950903871985</v>
      </c>
      <c r="AH185" s="328">
        <f t="shared" si="66"/>
        <v>7.8672904832614297</v>
      </c>
      <c r="AI185" s="328">
        <f t="shared" si="67"/>
        <v>137.08227883642576</v>
      </c>
      <c r="AJ185" s="328">
        <f t="shared" si="68"/>
        <v>7.1157848083520383</v>
      </c>
      <c r="AK185" s="337">
        <f t="shared" si="69"/>
        <v>618.13690512959988</v>
      </c>
      <c r="AL185" s="42">
        <f t="shared" si="70"/>
        <v>21.65778157654627</v>
      </c>
      <c r="BA185" s="8"/>
    </row>
    <row r="186" spans="1:53" ht="15" x14ac:dyDescent="0.15">
      <c r="A186" s="116"/>
      <c r="B186" s="328">
        <f t="shared" si="43"/>
        <v>2934.4336468766164</v>
      </c>
      <c r="C186" s="328">
        <f t="shared" si="44"/>
        <v>2912.5950903871985</v>
      </c>
      <c r="D186" s="328">
        <f t="shared" si="45"/>
        <v>7.8672904832614297</v>
      </c>
      <c r="E186" s="328">
        <f t="shared" si="36"/>
        <v>250.28018112204151</v>
      </c>
      <c r="F186" s="328">
        <f t="shared" si="46"/>
        <v>250.20606744339403</v>
      </c>
      <c r="G186" s="328">
        <f t="shared" si="47"/>
        <v>34137.350689379884</v>
      </c>
      <c r="H186" s="313">
        <f t="shared" si="71"/>
        <v>0.02</v>
      </c>
      <c r="I186" s="328">
        <f t="shared" si="48"/>
        <v>17.47084519153432</v>
      </c>
      <c r="J186" s="328">
        <f t="shared" si="38"/>
        <v>850</v>
      </c>
      <c r="K186" s="335">
        <f t="shared" si="49"/>
        <v>-1</v>
      </c>
      <c r="L186" s="323">
        <f t="shared" si="50"/>
        <v>7.8472904832614301</v>
      </c>
      <c r="M186" s="323">
        <f t="shared" si="51"/>
        <v>7.8572904832614299</v>
      </c>
      <c r="N186" s="328">
        <f t="shared" si="52"/>
        <v>-0.10724958220544067</v>
      </c>
      <c r="O186" s="328">
        <f t="shared" si="39"/>
        <v>11.178493243867329</v>
      </c>
      <c r="P186" s="332">
        <f t="shared" si="41"/>
        <v>145.86838603544766</v>
      </c>
      <c r="Q186" s="328">
        <f t="shared" si="53"/>
        <v>33422.474304718649</v>
      </c>
      <c r="R186" s="277">
        <f>IF(H186&gt;0, rate1(1,$L$52,$L$51,$L$54,L186,$L$53,$L$50,P186),"")</f>
        <v>2195.8213947645741</v>
      </c>
      <c r="S186" s="323">
        <f t="shared" si="54"/>
        <v>1.3616275097571222</v>
      </c>
      <c r="T186" s="323">
        <f t="shared" si="55"/>
        <v>0.29657473314868132</v>
      </c>
      <c r="U186" s="328">
        <f t="shared" si="40"/>
        <v>7.8672904832614297</v>
      </c>
      <c r="V186" s="336">
        <f t="shared" si="56"/>
        <v>7.8672904832614297</v>
      </c>
      <c r="W186" s="328">
        <f t="shared" si="57"/>
        <v>3.7240142150665179E-3</v>
      </c>
      <c r="X186" s="328">
        <f t="shared" si="58"/>
        <v>33543.309334650461</v>
      </c>
      <c r="Y186" s="328">
        <f t="shared" si="42"/>
        <v>146.23991667934817</v>
      </c>
      <c r="Z186" s="108">
        <f>IF(H186&gt;0, rate1(1,$L$52,$L$51,$L$54,U186,$L$53,$L$50,Y186),"")</f>
        <v>2196.7455330889434</v>
      </c>
      <c r="AA186" s="336">
        <f t="shared" si="59"/>
        <v>1.3659754265910395</v>
      </c>
      <c r="AB186" s="336">
        <f t="shared" si="60"/>
        <v>-1.0175585420460292E-2</v>
      </c>
      <c r="AC186" s="328">
        <f t="shared" si="61"/>
        <v>0.29657473314868132</v>
      </c>
      <c r="AD186" s="328">
        <f t="shared" si="62"/>
        <v>-6.7436628156632053E-2</v>
      </c>
      <c r="AE186" s="328">
        <f t="shared" si="63"/>
        <v>-3.4439410055286781E-3</v>
      </c>
      <c r="AF186" s="328">
        <f t="shared" si="64"/>
        <v>2934.0298225612623</v>
      </c>
      <c r="AG186" s="328">
        <f t="shared" si="65"/>
        <v>2912.2985156540499</v>
      </c>
      <c r="AH186" s="328">
        <f t="shared" si="66"/>
        <v>7.8479484973486189</v>
      </c>
      <c r="AI186" s="328">
        <f t="shared" si="67"/>
        <v>135.06323139750566</v>
      </c>
      <c r="AJ186" s="328">
        <f t="shared" si="68"/>
        <v>7.1533023726291232</v>
      </c>
      <c r="AK186" s="337">
        <f t="shared" si="69"/>
        <v>622.84833341108776</v>
      </c>
      <c r="AL186" s="42">
        <f t="shared" si="70"/>
        <v>21.774301513557234</v>
      </c>
      <c r="BA186" s="8"/>
    </row>
    <row r="187" spans="1:53" ht="15" x14ac:dyDescent="0.15">
      <c r="A187" s="116"/>
      <c r="B187" s="328">
        <f t="shared" si="43"/>
        <v>2934.0298225612623</v>
      </c>
      <c r="C187" s="328">
        <f t="shared" si="44"/>
        <v>2912.2985156540499</v>
      </c>
      <c r="D187" s="328">
        <f t="shared" si="45"/>
        <v>7.8479484973486189</v>
      </c>
      <c r="E187" s="328">
        <f t="shared" si="36"/>
        <v>250.41930989023322</v>
      </c>
      <c r="F187" s="328">
        <f t="shared" si="46"/>
        <v>250.34974550613737</v>
      </c>
      <c r="G187" s="328">
        <f t="shared" si="47"/>
        <v>33905.004971214112</v>
      </c>
      <c r="H187" s="313">
        <f t="shared" si="71"/>
        <v>0.02</v>
      </c>
      <c r="I187" s="328">
        <f t="shared" si="48"/>
        <v>17.385045525769964</v>
      </c>
      <c r="J187" s="328">
        <f t="shared" si="38"/>
        <v>850</v>
      </c>
      <c r="K187" s="335">
        <f t="shared" si="49"/>
        <v>-1</v>
      </c>
      <c r="L187" s="323">
        <f t="shared" si="50"/>
        <v>7.8279484973486193</v>
      </c>
      <c r="M187" s="323">
        <f t="shared" si="51"/>
        <v>7.8379484973486191</v>
      </c>
      <c r="N187" s="328">
        <f t="shared" si="52"/>
        <v>-0.10699486526090141</v>
      </c>
      <c r="O187" s="328">
        <f t="shared" si="39"/>
        <v>11.069186084599004</v>
      </c>
      <c r="P187" s="332">
        <f t="shared" si="41"/>
        <v>145.38926858799175</v>
      </c>
      <c r="Q187" s="328">
        <f t="shared" si="53"/>
        <v>33188.906644637907</v>
      </c>
      <c r="R187" s="277">
        <f>IF(H187&gt;0, rate1(1,$L$52,$L$51,$L$54,L187,$L$53,$L$50,P187),"")</f>
        <v>2194.6238321070919</v>
      </c>
      <c r="S187" s="323">
        <f t="shared" si="54"/>
        <v>1.366209075728595</v>
      </c>
      <c r="T187" s="323">
        <f t="shared" si="55"/>
        <v>0.29216879742269819</v>
      </c>
      <c r="U187" s="328">
        <f t="shared" si="40"/>
        <v>7.8479484973486189</v>
      </c>
      <c r="V187" s="336">
        <f t="shared" si="56"/>
        <v>7.8479484973486189</v>
      </c>
      <c r="W187" s="328">
        <f t="shared" si="57"/>
        <v>3.7057255077215245E-3</v>
      </c>
      <c r="X187" s="328">
        <f t="shared" si="58"/>
        <v>33309.865987740675</v>
      </c>
      <c r="Y187" s="328">
        <f t="shared" si="42"/>
        <v>145.76049331766242</v>
      </c>
      <c r="Z187" s="108">
        <f>IF(H187&gt;0, rate1(1,$L$52,$L$51,$L$54,U187,$L$53,$L$50,Y187),"")</f>
        <v>2195.5522880044209</v>
      </c>
      <c r="AA187" s="336">
        <f t="shared" si="59"/>
        <v>1.3706084737984912</v>
      </c>
      <c r="AB187" s="336">
        <f t="shared" si="60"/>
        <v>-9.9990307014307979E-3</v>
      </c>
      <c r="AC187" s="328">
        <f t="shared" si="61"/>
        <v>0.29216879742269819</v>
      </c>
      <c r="AD187" s="328">
        <f t="shared" si="62"/>
        <v>-6.8453579493859495E-2</v>
      </c>
      <c r="AE187" s="328">
        <f t="shared" si="63"/>
        <v>-3.4546497224028413E-3</v>
      </c>
      <c r="AF187" s="328">
        <f t="shared" si="64"/>
        <v>2933.6306588985785</v>
      </c>
      <c r="AG187" s="328">
        <f t="shared" si="65"/>
        <v>2912.0063468566273</v>
      </c>
      <c r="AH187" s="328">
        <f t="shared" si="66"/>
        <v>7.8286048308806304</v>
      </c>
      <c r="AI187" s="328">
        <f t="shared" si="67"/>
        <v>133.12932865683067</v>
      </c>
      <c r="AJ187" s="328">
        <f t="shared" si="68"/>
        <v>7.1902827417004653</v>
      </c>
      <c r="AK187" s="337">
        <f t="shared" si="69"/>
        <v>627.45903430654528</v>
      </c>
      <c r="AL187" s="42">
        <f t="shared" si="70"/>
        <v>21.889105260245113</v>
      </c>
      <c r="BA187" s="8"/>
    </row>
    <row r="188" spans="1:53" ht="15" x14ac:dyDescent="0.15">
      <c r="A188" s="116"/>
      <c r="B188" s="328">
        <f t="shared" si="43"/>
        <v>2933.6306588985785</v>
      </c>
      <c r="C188" s="328">
        <f t="shared" si="44"/>
        <v>2912.0063468566273</v>
      </c>
      <c r="D188" s="328">
        <f t="shared" si="45"/>
        <v>7.8286048308806304</v>
      </c>
      <c r="E188" s="328">
        <f t="shared" si="36"/>
        <v>250.54977070232198</v>
      </c>
      <c r="F188" s="328">
        <f t="shared" si="46"/>
        <v>250.4845402962776</v>
      </c>
      <c r="G188" s="328">
        <f t="shared" si="47"/>
        <v>33672.396867572381</v>
      </c>
      <c r="H188" s="313">
        <f t="shared" si="71"/>
        <v>0.02</v>
      </c>
      <c r="I188" s="328">
        <f t="shared" si="48"/>
        <v>17.299449633561018</v>
      </c>
      <c r="J188" s="328">
        <f t="shared" si="38"/>
        <v>850</v>
      </c>
      <c r="K188" s="335">
        <f t="shared" si="49"/>
        <v>-1</v>
      </c>
      <c r="L188" s="323">
        <f t="shared" si="50"/>
        <v>7.8086048308806308</v>
      </c>
      <c r="M188" s="323">
        <f t="shared" si="51"/>
        <v>7.8186048308806306</v>
      </c>
      <c r="N188" s="328">
        <f t="shared" si="52"/>
        <v>-0.10674008116036049</v>
      </c>
      <c r="O188" s="328">
        <f t="shared" si="39"/>
        <v>10.961176541052298</v>
      </c>
      <c r="P188" s="332">
        <f t="shared" si="41"/>
        <v>144.91050455331313</v>
      </c>
      <c r="Q188" s="328">
        <f t="shared" si="53"/>
        <v>32955.111385402532</v>
      </c>
      <c r="R188" s="277">
        <f>IF(H188&gt;0, rate1(1,$L$52,$L$51,$L$54,L188,$L$53,$L$50,P188),"")</f>
        <v>2193.4205596272377</v>
      </c>
      <c r="S188" s="323">
        <f t="shared" si="54"/>
        <v>1.3707040669662065</v>
      </c>
      <c r="T188" s="323">
        <f t="shared" si="55"/>
        <v>0.28793879180745796</v>
      </c>
      <c r="U188" s="328">
        <f t="shared" si="40"/>
        <v>7.8286048308806304</v>
      </c>
      <c r="V188" s="336">
        <f t="shared" si="56"/>
        <v>7.8286048308806304</v>
      </c>
      <c r="W188" s="328">
        <f t="shared" si="57"/>
        <v>3.6874802359108116E-3</v>
      </c>
      <c r="X188" s="328">
        <f t="shared" si="58"/>
        <v>33076.152682058346</v>
      </c>
      <c r="Y188" s="328">
        <f t="shared" si="42"/>
        <v>145.28142283860424</v>
      </c>
      <c r="Z188" s="108">
        <f>IF(H188&gt;0, rate1(1,$L$52,$L$51,$L$54,U188,$L$53,$L$50,Y188),"")</f>
        <v>2194.3533615866145</v>
      </c>
      <c r="AA188" s="336">
        <f t="shared" si="59"/>
        <v>1.3751537300141643</v>
      </c>
      <c r="AB188" s="336">
        <f t="shared" si="60"/>
        <v>-9.8292511599753704E-3</v>
      </c>
      <c r="AC188" s="328">
        <f t="shared" si="61"/>
        <v>0.28793879180745796</v>
      </c>
      <c r="AD188" s="328">
        <f t="shared" si="62"/>
        <v>-6.9459206501685328E-2</v>
      </c>
      <c r="AE188" s="328">
        <f t="shared" si="63"/>
        <v>-3.4670362067159661E-3</v>
      </c>
      <c r="AF188" s="328">
        <f t="shared" si="64"/>
        <v>2933.2359800256108</v>
      </c>
      <c r="AG188" s="328">
        <f t="shared" si="65"/>
        <v>2911.7184080648199</v>
      </c>
      <c r="AH188" s="328">
        <f t="shared" si="66"/>
        <v>7.8092594835555769</v>
      </c>
      <c r="AI188" s="328">
        <f t="shared" si="67"/>
        <v>131.27386380311484</v>
      </c>
      <c r="AJ188" s="328">
        <f t="shared" si="68"/>
        <v>7.2267477038679973</v>
      </c>
      <c r="AK188" s="337">
        <f t="shared" si="69"/>
        <v>631.9727848564695</v>
      </c>
      <c r="AL188" s="42">
        <f t="shared" si="70"/>
        <v>22.00226518960342</v>
      </c>
      <c r="BA188" s="8"/>
    </row>
    <row r="189" spans="1:53" ht="15" x14ac:dyDescent="0.15">
      <c r="A189" s="116"/>
      <c r="B189" s="328">
        <f t="shared" si="43"/>
        <v>2933.2359800256108</v>
      </c>
      <c r="C189" s="328">
        <f t="shared" si="44"/>
        <v>2911.7184080648199</v>
      </c>
      <c r="D189" s="328">
        <f t="shared" si="45"/>
        <v>7.8092594835555769</v>
      </c>
      <c r="E189" s="328">
        <f t="shared" si="36"/>
        <v>250.67196063757555</v>
      </c>
      <c r="F189" s="328">
        <f t="shared" si="46"/>
        <v>250.61086566994877</v>
      </c>
      <c r="G189" s="328">
        <f t="shared" si="47"/>
        <v>33439.607508448753</v>
      </c>
      <c r="H189" s="313">
        <f t="shared" si="71"/>
        <v>0.02</v>
      </c>
      <c r="I189" s="328">
        <f t="shared" si="48"/>
        <v>17.214057568632779</v>
      </c>
      <c r="J189" s="328">
        <f t="shared" si="38"/>
        <v>850</v>
      </c>
      <c r="K189" s="335">
        <f t="shared" si="49"/>
        <v>-1</v>
      </c>
      <c r="L189" s="323">
        <f t="shared" si="50"/>
        <v>7.7892594835555773</v>
      </c>
      <c r="M189" s="323">
        <f t="shared" si="51"/>
        <v>7.7992594835555771</v>
      </c>
      <c r="N189" s="328">
        <f t="shared" si="52"/>
        <v>-0.10648522988808651</v>
      </c>
      <c r="O189" s="328">
        <f t="shared" si="39"/>
        <v>10.854413566739803</v>
      </c>
      <c r="P189" s="332">
        <f t="shared" si="41"/>
        <v>144.43209467809953</v>
      </c>
      <c r="Q189" s="328">
        <f t="shared" si="53"/>
        <v>32721.166968125159</v>
      </c>
      <c r="R189" s="277">
        <f>IF(H189&gt;0, rate1(1,$L$52,$L$51,$L$54,L189,$L$53,$L$50,P189),"")</f>
        <v>2192.2115392746764</v>
      </c>
      <c r="S189" s="323">
        <f t="shared" si="54"/>
        <v>1.3751179774121887</v>
      </c>
      <c r="T189" s="323">
        <f t="shared" si="55"/>
        <v>0.2838713052962481</v>
      </c>
      <c r="U189" s="328">
        <f t="shared" si="40"/>
        <v>7.8092594835555769</v>
      </c>
      <c r="V189" s="336">
        <f t="shared" si="56"/>
        <v>7.8092594835555769</v>
      </c>
      <c r="W189" s="328">
        <f t="shared" si="57"/>
        <v>3.6692784110954335E-3</v>
      </c>
      <c r="X189" s="328">
        <f t="shared" si="58"/>
        <v>32842.251102881426</v>
      </c>
      <c r="Y189" s="328">
        <f t="shared" si="42"/>
        <v>144.80270598664629</v>
      </c>
      <c r="Z189" s="108">
        <f>IF(H189&gt;0, rate1(1,$L$52,$L$51,$L$54,U189,$L$53,$L$50,Y189),"")</f>
        <v>2193.1487160246807</v>
      </c>
      <c r="AA189" s="336">
        <f t="shared" si="59"/>
        <v>1.3796167884897284</v>
      </c>
      <c r="AB189" s="336">
        <f t="shared" si="60"/>
        <v>-9.6657432504324466E-3</v>
      </c>
      <c r="AC189" s="328">
        <f t="shared" si="61"/>
        <v>0.2838713052962481</v>
      </c>
      <c r="AD189" s="328">
        <f t="shared" si="62"/>
        <v>-7.0454461676314903E-2</v>
      </c>
      <c r="AE189" s="328">
        <f t="shared" si="63"/>
        <v>-3.4810689061654364E-3</v>
      </c>
      <c r="AF189" s="328">
        <f t="shared" si="64"/>
        <v>2932.8456234904265</v>
      </c>
      <c r="AG189" s="328">
        <f t="shared" si="65"/>
        <v>2911.4345367595238</v>
      </c>
      <c r="AH189" s="328">
        <f t="shared" si="66"/>
        <v>7.7899124550701329</v>
      </c>
      <c r="AI189" s="328">
        <f t="shared" si="67"/>
        <v>129.49083617640787</v>
      </c>
      <c r="AJ189" s="328">
        <f t="shared" si="68"/>
        <v>7.2627173805836662</v>
      </c>
      <c r="AK189" s="337">
        <f t="shared" si="69"/>
        <v>636.39309049678764</v>
      </c>
      <c r="AL189" s="42">
        <f t="shared" si="70"/>
        <v>22.113847973836069</v>
      </c>
      <c r="BA189" s="8"/>
    </row>
    <row r="190" spans="1:53" ht="15" x14ac:dyDescent="0.15">
      <c r="A190" s="116"/>
      <c r="B190" s="328">
        <f t="shared" si="43"/>
        <v>2932.8456234904265</v>
      </c>
      <c r="C190" s="328">
        <f t="shared" si="44"/>
        <v>2911.4345367595238</v>
      </c>
      <c r="D190" s="328">
        <f t="shared" si="45"/>
        <v>7.7899124550701329</v>
      </c>
      <c r="E190" s="328">
        <f t="shared" ref="E190:E253" si="72">bb2wang($B$6,$H$12,C190,$H$8,$H$9,I190,$H$10,$H$11,$K$10,$K$11,$H$13)</f>
        <v>250.78624674484644</v>
      </c>
      <c r="F190" s="328">
        <f t="shared" si="46"/>
        <v>250.72910369121098</v>
      </c>
      <c r="G190" s="328">
        <f t="shared" si="47"/>
        <v>33206.711904975047</v>
      </c>
      <c r="H190" s="313">
        <f t="shared" ref="H190:H208" si="73">dv(S189)</f>
        <v>0.02</v>
      </c>
      <c r="I190" s="328">
        <f t="shared" si="48"/>
        <v>17.128869384722204</v>
      </c>
      <c r="J190" s="328">
        <f t="shared" ref="J190:J253" si="74">$B$7</f>
        <v>850</v>
      </c>
      <c r="K190" s="335">
        <f t="shared" si="49"/>
        <v>-1</v>
      </c>
      <c r="L190" s="323">
        <f t="shared" si="50"/>
        <v>7.7699124550701333</v>
      </c>
      <c r="M190" s="323">
        <f t="shared" si="51"/>
        <v>7.7799124550701331</v>
      </c>
      <c r="N190" s="328">
        <f t="shared" si="52"/>
        <v>-0.10623031142834805</v>
      </c>
      <c r="O190" s="328">
        <f t="shared" ref="O190:O253" si="75">IF(wh(B189,$F$51,$F$52,$F$53)&gt;0,wh(B189,$F$51,$F$52,$F$53),O189)</f>
        <v>10.748850124183377</v>
      </c>
      <c r="P190" s="332">
        <f t="shared" si="41"/>
        <v>143.95403971206844</v>
      </c>
      <c r="Q190" s="328">
        <f t="shared" si="53"/>
        <v>32487.146002626265</v>
      </c>
      <c r="R190" s="277">
        <f>IF(H190&gt;0, rate1(1,$L$52,$L$51,$L$54,L190,$L$53,$L$50,P190),"")</f>
        <v>2190.9967326769779</v>
      </c>
      <c r="S190" s="323">
        <f t="shared" si="54"/>
        <v>1.3794559060772278</v>
      </c>
      <c r="T190" s="323">
        <f t="shared" si="55"/>
        <v>0.27995429699999924</v>
      </c>
      <c r="U190" s="328">
        <f t="shared" ref="U190:U208" si="76">L190-K190*H190</f>
        <v>7.7899124550701329</v>
      </c>
      <c r="V190" s="336">
        <f t="shared" si="56"/>
        <v>7.7899124550701329</v>
      </c>
      <c r="W190" s="328">
        <f t="shared" si="57"/>
        <v>3.651120044729339E-3</v>
      </c>
      <c r="X190" s="328">
        <f t="shared" si="58"/>
        <v>32608.236775954909</v>
      </c>
      <c r="Y190" s="328">
        <f t="shared" si="42"/>
        <v>144.32434350927613</v>
      </c>
      <c r="Z190" s="108">
        <f>IF(H190&gt;0, rate1(1,$L$52,$L$51,$L$54,U190,$L$53,$L$50,Y190),"")</f>
        <v>2191.9383131881004</v>
      </c>
      <c r="AA190" s="336">
        <f t="shared" si="59"/>
        <v>1.3840028379591127</v>
      </c>
      <c r="AB190" s="336">
        <f t="shared" si="60"/>
        <v>-9.5080548470271916E-3</v>
      </c>
      <c r="AC190" s="328">
        <f t="shared" si="61"/>
        <v>0.27995429699999924</v>
      </c>
      <c r="AD190" s="328">
        <f t="shared" si="62"/>
        <v>-7.1440232260482336E-2</v>
      </c>
      <c r="AE190" s="328">
        <f t="shared" si="63"/>
        <v>-3.4967216109121854E-3</v>
      </c>
      <c r="AF190" s="328">
        <f t="shared" si="64"/>
        <v>2932.4594388819983</v>
      </c>
      <c r="AG190" s="328">
        <f t="shared" si="65"/>
        <v>2911.1545824625236</v>
      </c>
      <c r="AH190" s="328">
        <f t="shared" si="66"/>
        <v>7.7705637451199241</v>
      </c>
      <c r="AI190" s="328">
        <f t="shared" si="67"/>
        <v>127.77485827555242</v>
      </c>
      <c r="AJ190" s="328">
        <f t="shared" si="68"/>
        <v>7.2982103967713199</v>
      </c>
      <c r="AK190" s="337">
        <f t="shared" si="69"/>
        <v>640.72321323446761</v>
      </c>
      <c r="AL190" s="42">
        <f t="shared" si="70"/>
        <v>22.223915184586016</v>
      </c>
      <c r="BA190" s="8"/>
    </row>
    <row r="191" spans="1:53" ht="15" x14ac:dyDescent="0.15">
      <c r="A191" s="116"/>
      <c r="B191" s="328">
        <f t="shared" si="43"/>
        <v>2932.4594388819983</v>
      </c>
      <c r="C191" s="328">
        <f t="shared" si="44"/>
        <v>2911.1545824625236</v>
      </c>
      <c r="D191" s="328">
        <f t="shared" si="45"/>
        <v>7.7705637451199241</v>
      </c>
      <c r="E191" s="328">
        <f t="shared" si="72"/>
        <v>250.89296910282374</v>
      </c>
      <c r="F191" s="328">
        <f t="shared" si="46"/>
        <v>250.8396079238351</v>
      </c>
      <c r="G191" s="328">
        <f t="shared" si="47"/>
        <v>32973.779560038289</v>
      </c>
      <c r="H191" s="313">
        <f t="shared" si="73"/>
        <v>0.02</v>
      </c>
      <c r="I191" s="328">
        <f t="shared" si="48"/>
        <v>17.043885135579696</v>
      </c>
      <c r="J191" s="328">
        <f t="shared" si="74"/>
        <v>850</v>
      </c>
      <c r="K191" s="335">
        <f t="shared" si="49"/>
        <v>-1</v>
      </c>
      <c r="L191" s="323">
        <f t="shared" si="50"/>
        <v>7.7505637451199245</v>
      </c>
      <c r="M191" s="323">
        <f t="shared" si="51"/>
        <v>7.7605637451199243</v>
      </c>
      <c r="N191" s="328">
        <f t="shared" si="52"/>
        <v>-0.10597532576541369</v>
      </c>
      <c r="O191" s="328">
        <f t="shared" si="75"/>
        <v>10.644442762906081</v>
      </c>
      <c r="P191" s="332">
        <f t="shared" ref="P191:P254" si="77">IF(H191&gt;0, $C$54*$L$55*$L$55*M191*M191/(($B$19*(B191-C191))^0.333)*1000,"")</f>
        <v>143.47634040799733</v>
      </c>
      <c r="Q191" s="328">
        <f t="shared" si="53"/>
        <v>32253.115839956168</v>
      </c>
      <c r="R191" s="277">
        <f>IF(H191&gt;0, rate1(1,$L$52,$L$51,$L$54,L191,$L$53,$L$50,P191),"")</f>
        <v>2189.7761011363764</v>
      </c>
      <c r="S191" s="323">
        <f t="shared" si="54"/>
        <v>1.3837225983979411</v>
      </c>
      <c r="T191" s="323">
        <f t="shared" si="55"/>
        <v>0.27617692105668362</v>
      </c>
      <c r="U191" s="328">
        <f t="shared" si="76"/>
        <v>7.7705637451199241</v>
      </c>
      <c r="V191" s="336">
        <f t="shared" si="56"/>
        <v>7.7705637451199241</v>
      </c>
      <c r="W191" s="328">
        <f t="shared" si="57"/>
        <v>3.6330051482451609E-3</v>
      </c>
      <c r="X191" s="328">
        <f t="shared" si="58"/>
        <v>32374.179682223941</v>
      </c>
      <c r="Y191" s="328">
        <f t="shared" ref="Y191:Y254" si="78">IF(H191&gt;0, $C$54*$L$55*$L$55*V191*V191/(($B$19*(B191-C191))^0.333)*1000,"")</f>
        <v>143.84633615702629</v>
      </c>
      <c r="Z191" s="108">
        <f>IF(H191&gt;0, rate1(1,$L$52,$L$51,$L$54,U191,$L$53,$L$50,Y191),"")</f>
        <v>2190.7221146234647</v>
      </c>
      <c r="AA191" s="336">
        <f t="shared" si="59"/>
        <v>1.3883167052210681</v>
      </c>
      <c r="AB191" s="336">
        <f t="shared" si="60"/>
        <v>-9.3557786708581003E-3</v>
      </c>
      <c r="AC191" s="328">
        <f t="shared" si="61"/>
        <v>0.27617692105668362</v>
      </c>
      <c r="AD191" s="328">
        <f t="shared" si="62"/>
        <v>-7.2417347269561033E-2</v>
      </c>
      <c r="AE191" s="328">
        <f t="shared" si="63"/>
        <v>-3.513972880332374E-3</v>
      </c>
      <c r="AF191" s="328">
        <f t="shared" si="64"/>
        <v>2932.0772866351763</v>
      </c>
      <c r="AG191" s="328">
        <f t="shared" si="65"/>
        <v>2910.8784055414671</v>
      </c>
      <c r="AH191" s="328">
        <f t="shared" si="66"/>
        <v>7.7512133533991125</v>
      </c>
      <c r="AI191" s="328">
        <f t="shared" si="67"/>
        <v>126.12107736191048</v>
      </c>
      <c r="AJ191" s="328">
        <f t="shared" si="68"/>
        <v>7.3332440293718504</v>
      </c>
      <c r="AK191" s="337">
        <f t="shared" si="69"/>
        <v>644.96619614192286</v>
      </c>
      <c r="AL191" s="42">
        <f t="shared" si="70"/>
        <v>22.332523814120236</v>
      </c>
      <c r="BA191" s="8"/>
    </row>
    <row r="192" spans="1:53" ht="15" x14ac:dyDescent="0.15">
      <c r="A192" s="116"/>
      <c r="B192" s="328">
        <f t="shared" ref="B192:B208" si="79">IF(H192&gt;0, AF191,"")</f>
        <v>2932.0772866351763</v>
      </c>
      <c r="C192" s="328">
        <f t="shared" ref="C192:C208" si="80">IF(H192&gt;0, AG191,"")</f>
        <v>2910.8784055414671</v>
      </c>
      <c r="D192" s="328">
        <f t="shared" ref="D192:D208" si="81">IF(H192&gt;0, AH191,"")</f>
        <v>7.7512133533991125</v>
      </c>
      <c r="E192" s="328">
        <f t="shared" si="72"/>
        <v>250.99244348975566</v>
      </c>
      <c r="F192" s="328">
        <f t="shared" ref="F192:F208" si="82">IF(H192&gt;0, (E192+E191)/2,"")</f>
        <v>250.94270629628971</v>
      </c>
      <c r="G192" s="328">
        <f t="shared" ref="G192:G208" si="83">IF(H192&gt;0, F192*$S$53*$C$55*(B192-C192+N192)^1.5,"")</f>
        <v>32740.875001411081</v>
      </c>
      <c r="H192" s="313">
        <f t="shared" si="73"/>
        <v>0.02</v>
      </c>
      <c r="I192" s="328">
        <f t="shared" ref="I192:I208" si="84">IF(H192&gt;0, (B192-C192)*B$19,"")</f>
        <v>16.959104874967306</v>
      </c>
      <c r="J192" s="328">
        <f t="shared" si="74"/>
        <v>850</v>
      </c>
      <c r="K192" s="335">
        <f t="shared" ref="K192:K208" si="85">IF(H192&gt;0, IF((1-S191-0.015)&gt;0,1,-1),"")</f>
        <v>-1</v>
      </c>
      <c r="L192" s="323">
        <f t="shared" ref="L192:L208" si="86">IF(H192&gt;0, D192+K192*H192,"")</f>
        <v>7.731213353399113</v>
      </c>
      <c r="M192" s="323">
        <f t="shared" ref="M192:M208" si="87">IF(H192&gt;0, (D192+L192)/2,"")</f>
        <v>7.7412133533991128</v>
      </c>
      <c r="N192" s="328">
        <f t="shared" ref="N192:N208" si="88">IF(H192&gt;0, 2*($P$53*M192/$S$52/$S$51)^2-(B192-C192)*2,"")</f>
        <v>-0.10572027288345254</v>
      </c>
      <c r="O192" s="328">
        <f t="shared" si="75"/>
        <v>10.541151252971801</v>
      </c>
      <c r="P192" s="332">
        <f t="shared" si="77"/>
        <v>142.99899752173405</v>
      </c>
      <c r="Q192" s="328">
        <f t="shared" ref="Q192:Q208" si="89">IF(H192&gt;0, M192/$S$54*(B192-C192+N192/2)*E192-J192,"")</f>
        <v>32019.139073422448</v>
      </c>
      <c r="R192" s="277">
        <f>IF(H192&gt;0, rate1(1,$L$52,$L$51,$L$54,L192,$L$53,$L$50,P192),"")</f>
        <v>2188.5496056264342</v>
      </c>
      <c r="S192" s="323">
        <f t="shared" ref="S192:S208" si="90">IF(H192&gt;0, Q192/O192/R192,"")</f>
        <v>1.387922482223072</v>
      </c>
      <c r="T192" s="323">
        <f t="shared" ref="T192:T208" si="91">IF(H192&gt;0, N192/(1-S192),"")</f>
        <v>0.27252937823453827</v>
      </c>
      <c r="U192" s="328">
        <f t="shared" si="76"/>
        <v>7.7512133533991125</v>
      </c>
      <c r="V192" s="336">
        <f t="shared" ref="V192:V208" si="92">IF(H192&gt;0, (D192+U192)/2,"")</f>
        <v>7.7512133533991125</v>
      </c>
      <c r="W192" s="328">
        <f t="shared" ref="W192:W208" si="93">IF(H192&gt;0, 2*($P$53*V192/$S$52/$S$51)^2-(B192-C192)*2,"")</f>
        <v>3.6149337331607967E-3</v>
      </c>
      <c r="X192" s="328">
        <f t="shared" ref="X192:X208" si="94">IF(H192&gt;0, V192/$S$54*(B192-C192+W192/2)*F192-J192,"")</f>
        <v>32140.144794553547</v>
      </c>
      <c r="Y192" s="328">
        <f t="shared" si="78"/>
        <v>143.3686846834843</v>
      </c>
      <c r="Z192" s="108">
        <f>IF(H192&gt;0, rate1(1,$L$52,$L$51,$L$54,U192,$L$53,$L$50,Y192),"")</f>
        <v>2189.5000815511662</v>
      </c>
      <c r="AA192" s="336">
        <f t="shared" ref="AA192:AA208" si="95">IF(H192&gt;0, X192/O192/Z192,"")</f>
        <v>1.3925628921627622</v>
      </c>
      <c r="AB192" s="336">
        <f t="shared" ref="AB192:AB208" si="96">IF(H192&gt;0, W192/(1-AA192),"")</f>
        <v>-9.2085467203609078E-3</v>
      </c>
      <c r="AC192" s="328">
        <f t="shared" ref="AC192:AC208" si="97">IF(H192&gt;0, delta_z(N192,S192,H192,AE191,AB192),"")</f>
        <v>0.27252937823453827</v>
      </c>
      <c r="AD192" s="328">
        <f t="shared" ref="AD192:AD208" si="98">IF(H192&gt;0, H192/AC192*K192,"")</f>
        <v>-7.3386583602697092E-2</v>
      </c>
      <c r="AE192" s="328">
        <f t="shared" ref="AE192:AE208" si="99">IF(H192&gt;0, (AD192-AD191)/(AC192+AC191)*2,"")</f>
        <v>-3.5328055624221782E-3</v>
      </c>
      <c r="AF192" s="328">
        <f t="shared" ref="AF192:AF208" si="100">IF(H192&gt;0, B192-(AC192-N192),"")</f>
        <v>2931.6990369840582</v>
      </c>
      <c r="AG192" s="328">
        <f t="shared" ref="AG192:AG208" si="101">IF(H192&gt;0, C192-AC192,"")</f>
        <v>2910.6058761632326</v>
      </c>
      <c r="AH192" s="328">
        <f t="shared" ref="AH192:AH208" si="102">IF(H192&gt;0, $S$54*$S$53*$C$55*SQRT(AF192-AG192),"")</f>
        <v>7.7318612796007766</v>
      </c>
      <c r="AI192" s="328">
        <f t="shared" ref="AI192:AI208" si="103">IF(H192&gt;0, AC192/R192*1000000,"")</f>
        <v>124.52510901919057</v>
      </c>
      <c r="AJ192" s="328">
        <f t="shared" ref="AJ192:AJ208" si="104">IF(H192&gt;0, AJ191+AI192/3600,"")</f>
        <v>7.3678343374327371</v>
      </c>
      <c r="AK192" s="337">
        <f t="shared" ref="AK192:AK208" si="105">IF(H192&gt;0, AK191+AI191*G191/1000000,"")</f>
        <v>649.124884744729</v>
      </c>
      <c r="AL192" s="42">
        <f t="shared" ref="AL192:AL208" si="106">IF(H192&gt;0, AL191+AI191*J191/1000000,"")</f>
        <v>22.439726729877862</v>
      </c>
      <c r="BA192" s="8"/>
    </row>
    <row r="193" spans="1:53" ht="15" x14ac:dyDescent="0.15">
      <c r="A193" s="116"/>
      <c r="B193" s="328">
        <f t="shared" si="79"/>
        <v>2931.6990369840582</v>
      </c>
      <c r="C193" s="328">
        <f t="shared" si="80"/>
        <v>2910.6058761632326</v>
      </c>
      <c r="D193" s="328">
        <f t="shared" si="81"/>
        <v>7.7318612796007766</v>
      </c>
      <c r="E193" s="328">
        <f t="shared" si="72"/>
        <v>251.08496372216257</v>
      </c>
      <c r="F193" s="328">
        <f t="shared" si="82"/>
        <v>251.03870360595911</v>
      </c>
      <c r="G193" s="328">
        <f t="shared" si="83"/>
        <v>32508.058249231213</v>
      </c>
      <c r="H193" s="313">
        <f t="shared" si="73"/>
        <v>0.02</v>
      </c>
      <c r="I193" s="328">
        <f t="shared" si="84"/>
        <v>16.874528656660551</v>
      </c>
      <c r="J193" s="328">
        <f t="shared" si="74"/>
        <v>850</v>
      </c>
      <c r="K193" s="335">
        <f t="shared" si="85"/>
        <v>-1</v>
      </c>
      <c r="L193" s="323">
        <f t="shared" si="86"/>
        <v>7.7118612796007771</v>
      </c>
      <c r="M193" s="323">
        <f t="shared" si="87"/>
        <v>7.7218612796007768</v>
      </c>
      <c r="N193" s="328">
        <f t="shared" si="88"/>
        <v>-0.10546515276673318</v>
      </c>
      <c r="O193" s="328">
        <f t="shared" si="75"/>
        <v>10.438938265355148</v>
      </c>
      <c r="P193" s="332">
        <f t="shared" si="77"/>
        <v>142.52201181222694</v>
      </c>
      <c r="Q193" s="328">
        <f t="shared" si="89"/>
        <v>31785.273978879479</v>
      </c>
      <c r="R193" s="277">
        <f>IF(H193&gt;0, rate1(1,$L$52,$L$51,$L$54,L193,$L$53,$L$50,P193),"")</f>
        <v>2187.317206788719</v>
      </c>
      <c r="S193" s="323">
        <f t="shared" si="90"/>
        <v>1.3920596992654226</v>
      </c>
      <c r="T193" s="323">
        <f t="shared" si="91"/>
        <v>0.2690027895352074</v>
      </c>
      <c r="U193" s="328">
        <f t="shared" si="76"/>
        <v>7.7318612796007766</v>
      </c>
      <c r="V193" s="336">
        <f t="shared" si="92"/>
        <v>7.7318612796007766</v>
      </c>
      <c r="W193" s="328">
        <f t="shared" si="93"/>
        <v>3.5969058108804575E-3</v>
      </c>
      <c r="X193" s="328">
        <f t="shared" si="94"/>
        <v>31906.192548352072</v>
      </c>
      <c r="Y193" s="328">
        <f t="shared" si="78"/>
        <v>142.891389845323</v>
      </c>
      <c r="Z193" s="108">
        <f>IF(H193&gt;0, rate1(1,$L$52,$L$51,$L$54,U193,$L$53,$L$50,Y193),"")</f>
        <v>2188.2721748621075</v>
      </c>
      <c r="AA193" s="336">
        <f t="shared" si="95"/>
        <v>1.3967456080945944</v>
      </c>
      <c r="AB193" s="336">
        <f t="shared" si="96"/>
        <v>-9.0660255274277977E-3</v>
      </c>
      <c r="AC193" s="328">
        <f t="shared" si="97"/>
        <v>0.2690027895352074</v>
      </c>
      <c r="AD193" s="328">
        <f t="shared" si="98"/>
        <v>-7.4348671382020656E-2</v>
      </c>
      <c r="AE193" s="328">
        <f t="shared" si="99"/>
        <v>-3.5532063895145558E-3</v>
      </c>
      <c r="AF193" s="328">
        <f t="shared" si="100"/>
        <v>2931.3245690417561</v>
      </c>
      <c r="AG193" s="328">
        <f t="shared" si="101"/>
        <v>2910.3368733736975</v>
      </c>
      <c r="AH193" s="328">
        <f t="shared" si="102"/>
        <v>7.7125075234165736</v>
      </c>
      <c r="AI193" s="328">
        <f t="shared" si="103"/>
        <v>122.98298056647225</v>
      </c>
      <c r="AJ193" s="328">
        <f t="shared" si="104"/>
        <v>7.4019962764789797</v>
      </c>
      <c r="AK193" s="337">
        <f t="shared" si="105"/>
        <v>653.2019457736634</v>
      </c>
      <c r="AL193" s="42">
        <f t="shared" si="106"/>
        <v>22.545573072544173</v>
      </c>
      <c r="BA193" s="8"/>
    </row>
    <row r="194" spans="1:53" ht="15" x14ac:dyDescent="0.15">
      <c r="A194" s="116"/>
      <c r="B194" s="328">
        <f t="shared" si="79"/>
        <v>2931.3245690417561</v>
      </c>
      <c r="C194" s="328">
        <f t="shared" si="80"/>
        <v>2910.3368733736975</v>
      </c>
      <c r="D194" s="328">
        <f t="shared" si="81"/>
        <v>7.7125075234165736</v>
      </c>
      <c r="E194" s="328">
        <f t="shared" si="72"/>
        <v>251.17080371150513</v>
      </c>
      <c r="F194" s="328">
        <f t="shared" si="82"/>
        <v>251.12788371683385</v>
      </c>
      <c r="G194" s="328">
        <f t="shared" si="83"/>
        <v>32275.385227538776</v>
      </c>
      <c r="H194" s="313">
        <f t="shared" si="73"/>
        <v>0.02</v>
      </c>
      <c r="I194" s="328">
        <f t="shared" si="84"/>
        <v>16.790156534446943</v>
      </c>
      <c r="J194" s="328">
        <f t="shared" si="74"/>
        <v>850</v>
      </c>
      <c r="K194" s="335">
        <f t="shared" si="85"/>
        <v>-1</v>
      </c>
      <c r="L194" s="323">
        <f t="shared" si="86"/>
        <v>7.6925075234165741</v>
      </c>
      <c r="M194" s="323">
        <f t="shared" si="87"/>
        <v>7.7025075234165739</v>
      </c>
      <c r="N194" s="328">
        <f t="shared" si="88"/>
        <v>-0.1052099653993892</v>
      </c>
      <c r="O194" s="328">
        <f t="shared" si="75"/>
        <v>10.337769092002775</v>
      </c>
      <c r="P194" s="332">
        <f t="shared" si="77"/>
        <v>142.04538404153794</v>
      </c>
      <c r="Q194" s="328">
        <f t="shared" si="89"/>
        <v>31551.574903116078</v>
      </c>
      <c r="R194" s="277">
        <f>IF(H194&gt;0, rate1(1,$L$52,$L$51,$L$54,L194,$L$53,$L$50,P194),"")</f>
        <v>2186.0788649293977</v>
      </c>
      <c r="S194" s="323">
        <f t="shared" si="90"/>
        <v>1.396138132704092</v>
      </c>
      <c r="T194" s="323">
        <f t="shared" si="91"/>
        <v>0.26558908803152037</v>
      </c>
      <c r="U194" s="328">
        <f t="shared" si="76"/>
        <v>7.7125075234165736</v>
      </c>
      <c r="V194" s="336">
        <f t="shared" si="92"/>
        <v>7.7125075234165736</v>
      </c>
      <c r="W194" s="328">
        <f t="shared" si="93"/>
        <v>3.5789213928865138E-3</v>
      </c>
      <c r="X194" s="328">
        <f t="shared" si="94"/>
        <v>31672.379255872449</v>
      </c>
      <c r="Y194" s="328">
        <f t="shared" si="78"/>
        <v>142.41445240231337</v>
      </c>
      <c r="Z194" s="108">
        <f>IF(H194&gt;0, rate1(1,$L$52,$L$51,$L$54,U194,$L$53,$L$50,Y194),"")</f>
        <v>2187.0383551143241</v>
      </c>
      <c r="AA194" s="336">
        <f t="shared" si="95"/>
        <v>1.4008687981078272</v>
      </c>
      <c r="AB194" s="336">
        <f t="shared" si="96"/>
        <v>-8.9279120993693353E-3</v>
      </c>
      <c r="AC194" s="328">
        <f t="shared" si="97"/>
        <v>0.26558908803152037</v>
      </c>
      <c r="AD194" s="328">
        <f t="shared" si="98"/>
        <v>-7.530429863754938E-2</v>
      </c>
      <c r="AE194" s="328">
        <f t="shared" si="99"/>
        <v>-3.575165638050467E-3</v>
      </c>
      <c r="AF194" s="328">
        <f t="shared" si="100"/>
        <v>2930.9537699883253</v>
      </c>
      <c r="AG194" s="328">
        <f t="shared" si="101"/>
        <v>2910.071284285666</v>
      </c>
      <c r="AH194" s="328">
        <f t="shared" si="102"/>
        <v>7.6931520845370542</v>
      </c>
      <c r="AI194" s="328">
        <f t="shared" si="103"/>
        <v>121.49108263763299</v>
      </c>
      <c r="AJ194" s="328">
        <f t="shared" si="104"/>
        <v>7.4357437994338778</v>
      </c>
      <c r="AK194" s="337">
        <f t="shared" si="105"/>
        <v>657.19988366958239</v>
      </c>
      <c r="AL194" s="42">
        <f t="shared" si="106"/>
        <v>22.650108606025675</v>
      </c>
      <c r="BA194" s="8"/>
    </row>
    <row r="195" spans="1:53" ht="15" x14ac:dyDescent="0.15">
      <c r="A195" s="116"/>
      <c r="B195" s="328">
        <f t="shared" si="79"/>
        <v>2930.9537699883253</v>
      </c>
      <c r="C195" s="328">
        <f t="shared" si="80"/>
        <v>2910.071284285666</v>
      </c>
      <c r="D195" s="328">
        <f t="shared" si="81"/>
        <v>7.6931520845370542</v>
      </c>
      <c r="E195" s="328">
        <f t="shared" si="72"/>
        <v>251.25021927950002</v>
      </c>
      <c r="F195" s="328">
        <f t="shared" si="82"/>
        <v>251.21051149550257</v>
      </c>
      <c r="G195" s="328">
        <f t="shared" si="83"/>
        <v>32042.908127944236</v>
      </c>
      <c r="H195" s="313">
        <f t="shared" si="73"/>
        <v>0.02</v>
      </c>
      <c r="I195" s="328">
        <f t="shared" si="84"/>
        <v>16.705988562127459</v>
      </c>
      <c r="J195" s="328">
        <f t="shared" si="74"/>
        <v>850</v>
      </c>
      <c r="K195" s="335">
        <f t="shared" si="85"/>
        <v>-1</v>
      </c>
      <c r="L195" s="323">
        <f t="shared" si="86"/>
        <v>7.6731520845370547</v>
      </c>
      <c r="M195" s="323">
        <f t="shared" si="87"/>
        <v>7.6831520845370544</v>
      </c>
      <c r="N195" s="328">
        <f t="shared" si="88"/>
        <v>-0.10495471076562524</v>
      </c>
      <c r="O195" s="328">
        <f t="shared" si="75"/>
        <v>10.237611399701709</v>
      </c>
      <c r="P195" s="332">
        <f t="shared" si="77"/>
        <v>141.5691149748713</v>
      </c>
      <c r="Q195" s="328">
        <f t="shared" si="89"/>
        <v>31318.092607729017</v>
      </c>
      <c r="R195" s="277">
        <f>IF(H195&gt;0, rate1(1,$L$52,$L$51,$L$54,L195,$L$53,$L$50,P195),"")</f>
        <v>2184.8345400158319</v>
      </c>
      <c r="S195" s="323">
        <f t="shared" si="90"/>
        <v>1.4001614315041615</v>
      </c>
      <c r="T195" s="323">
        <f t="shared" si="91"/>
        <v>0.26228092590310959</v>
      </c>
      <c r="U195" s="328">
        <f t="shared" si="76"/>
        <v>7.6931520845370542</v>
      </c>
      <c r="V195" s="336">
        <f t="shared" si="92"/>
        <v>7.6931520845370542</v>
      </c>
      <c r="W195" s="328">
        <f t="shared" si="93"/>
        <v>3.5609804906471254E-3</v>
      </c>
      <c r="X195" s="328">
        <f t="shared" si="94"/>
        <v>31438.757472320343</v>
      </c>
      <c r="Y195" s="328">
        <f t="shared" si="78"/>
        <v>141.93787311735295</v>
      </c>
      <c r="Z195" s="108">
        <f>IF(H195&gt;0, rate1(1,$L$52,$L$51,$L$54,U195,$L$53,$L$50,Y195),"")</f>
        <v>2185.7985825296055</v>
      </c>
      <c r="AA195" s="336">
        <f t="shared" si="95"/>
        <v>1.4049361680433505</v>
      </c>
      <c r="AB195" s="336">
        <f t="shared" si="96"/>
        <v>-8.7939304306991518E-3</v>
      </c>
      <c r="AC195" s="328">
        <f t="shared" si="97"/>
        <v>0.26228092590310959</v>
      </c>
      <c r="AD195" s="328">
        <f t="shared" si="98"/>
        <v>-7.6254115434182562E-2</v>
      </c>
      <c r="AE195" s="328">
        <f t="shared" si="99"/>
        <v>-3.5986768392220325E-3</v>
      </c>
      <c r="AF195" s="328">
        <f t="shared" si="100"/>
        <v>2930.5865343516566</v>
      </c>
      <c r="AG195" s="328">
        <f t="shared" si="101"/>
        <v>2909.8090033597628</v>
      </c>
      <c r="AH195" s="328">
        <f t="shared" si="102"/>
        <v>7.6737949626513142</v>
      </c>
      <c r="AI195" s="328">
        <f t="shared" si="103"/>
        <v>120.04612756680835</v>
      </c>
      <c r="AJ195" s="328">
        <f t="shared" si="104"/>
        <v>7.4690899459802136</v>
      </c>
      <c r="AK195" s="337">
        <f t="shared" si="105"/>
        <v>661.12105516342274</v>
      </c>
      <c r="AL195" s="42">
        <f t="shared" si="106"/>
        <v>22.753376026267663</v>
      </c>
      <c r="BA195" s="8"/>
    </row>
    <row r="196" spans="1:53" ht="15" x14ac:dyDescent="0.15">
      <c r="A196" s="116"/>
      <c r="B196" s="328">
        <f t="shared" si="79"/>
        <v>2930.5865343516566</v>
      </c>
      <c r="C196" s="328">
        <f t="shared" si="80"/>
        <v>2909.8090033597628</v>
      </c>
      <c r="D196" s="328">
        <f t="shared" si="81"/>
        <v>7.6737949626513142</v>
      </c>
      <c r="E196" s="328">
        <f t="shared" si="72"/>
        <v>251.32344976591179</v>
      </c>
      <c r="F196" s="328">
        <f t="shared" si="82"/>
        <v>251.2868345227059</v>
      </c>
      <c r="G196" s="328">
        <f t="shared" si="83"/>
        <v>31810.675732121825</v>
      </c>
      <c r="H196" s="313">
        <f t="shared" si="73"/>
        <v>0.02</v>
      </c>
      <c r="I196" s="328">
        <f t="shared" si="84"/>
        <v>16.622024793515084</v>
      </c>
      <c r="J196" s="328">
        <f t="shared" si="74"/>
        <v>850</v>
      </c>
      <c r="K196" s="335">
        <f t="shared" si="85"/>
        <v>-1</v>
      </c>
      <c r="L196" s="323">
        <f t="shared" si="86"/>
        <v>7.6537949626513146</v>
      </c>
      <c r="M196" s="323">
        <f t="shared" si="87"/>
        <v>7.6637949626513144</v>
      </c>
      <c r="N196" s="328">
        <f t="shared" si="88"/>
        <v>-0.10469938884955354</v>
      </c>
      <c r="O196" s="328">
        <f t="shared" si="75"/>
        <v>10.138435012877418</v>
      </c>
      <c r="P196" s="332">
        <f t="shared" si="77"/>
        <v>141.0932053805866</v>
      </c>
      <c r="Q196" s="328">
        <f t="shared" si="89"/>
        <v>31084.874574610505</v>
      </c>
      <c r="R196" s="277">
        <f>IF(H196&gt;0, rate1(1,$L$52,$L$51,$L$54,L196,$L$53,$L$50,P196),"")</f>
        <v>2183.5841916730883</v>
      </c>
      <c r="S196" s="323">
        <f t="shared" si="90"/>
        <v>1.4041330319228877</v>
      </c>
      <c r="T196" s="323">
        <f t="shared" si="91"/>
        <v>0.25907159420101827</v>
      </c>
      <c r="U196" s="328">
        <f t="shared" si="76"/>
        <v>7.6737949626513142</v>
      </c>
      <c r="V196" s="336">
        <f t="shared" si="92"/>
        <v>7.6737949626513142</v>
      </c>
      <c r="W196" s="328">
        <f t="shared" si="93"/>
        <v>3.5430831156730846E-3</v>
      </c>
      <c r="X196" s="328">
        <f t="shared" si="94"/>
        <v>31205.376320508778</v>
      </c>
      <c r="Y196" s="328">
        <f t="shared" si="78"/>
        <v>141.46165275647894</v>
      </c>
      <c r="Z196" s="108">
        <f>IF(H196&gt;0, rate1(1,$L$52,$L$51,$L$54,U196,$L$53,$L$50,Y196),"")</f>
        <v>2184.5528169900399</v>
      </c>
      <c r="AA196" s="336">
        <f t="shared" si="95"/>
        <v>1.408951206558315</v>
      </c>
      <c r="AB196" s="336">
        <f t="shared" si="96"/>
        <v>-8.6638284931135276E-3</v>
      </c>
      <c r="AC196" s="328">
        <f t="shared" si="97"/>
        <v>0.25907159420101827</v>
      </c>
      <c r="AD196" s="328">
        <f t="shared" si="98"/>
        <v>-7.7198737521496252E-2</v>
      </c>
      <c r="AE196" s="328">
        <f t="shared" si="99"/>
        <v>-3.6237365348306908E-3</v>
      </c>
      <c r="AF196" s="328">
        <f t="shared" si="100"/>
        <v>2930.2227633686061</v>
      </c>
      <c r="AG196" s="328">
        <f t="shared" si="101"/>
        <v>2909.5499317655617</v>
      </c>
      <c r="AH196" s="328">
        <f t="shared" si="102"/>
        <v>7.6544361574471367</v>
      </c>
      <c r="AI196" s="328">
        <f t="shared" si="103"/>
        <v>118.64511347396892</v>
      </c>
      <c r="AJ196" s="328">
        <f t="shared" si="104"/>
        <v>7.5020469219452046</v>
      </c>
      <c r="AK196" s="337">
        <f t="shared" si="105"/>
        <v>664.96768220016145</v>
      </c>
      <c r="AL196" s="42">
        <f t="shared" si="106"/>
        <v>22.85541523469945</v>
      </c>
      <c r="BA196" s="8"/>
    </row>
    <row r="197" spans="1:53" ht="15" x14ac:dyDescent="0.15">
      <c r="A197" s="116"/>
      <c r="B197" s="328">
        <f t="shared" si="79"/>
        <v>2930.2227633686061</v>
      </c>
      <c r="C197" s="328">
        <f t="shared" si="80"/>
        <v>2909.5499317655617</v>
      </c>
      <c r="D197" s="328">
        <f t="shared" si="81"/>
        <v>7.6544361574471367</v>
      </c>
      <c r="E197" s="328">
        <f t="shared" si="72"/>
        <v>251.39071945723563</v>
      </c>
      <c r="F197" s="328">
        <f t="shared" si="82"/>
        <v>251.35708461157373</v>
      </c>
      <c r="G197" s="328">
        <f t="shared" si="83"/>
        <v>31578.733698760079</v>
      </c>
      <c r="H197" s="313">
        <f t="shared" si="73"/>
        <v>0.02</v>
      </c>
      <c r="I197" s="328">
        <f t="shared" si="84"/>
        <v>16.538265282435532</v>
      </c>
      <c r="J197" s="328">
        <f t="shared" si="74"/>
        <v>850</v>
      </c>
      <c r="K197" s="335">
        <f t="shared" si="85"/>
        <v>-1</v>
      </c>
      <c r="L197" s="323">
        <f t="shared" si="86"/>
        <v>7.6344361574471371</v>
      </c>
      <c r="M197" s="323">
        <f t="shared" si="87"/>
        <v>7.6444361574471369</v>
      </c>
      <c r="N197" s="328">
        <f t="shared" si="88"/>
        <v>-0.10444399963527928</v>
      </c>
      <c r="O197" s="328">
        <f t="shared" si="75"/>
        <v>10.040211721256419</v>
      </c>
      <c r="P197" s="332">
        <f t="shared" si="77"/>
        <v>140.61765603022403</v>
      </c>
      <c r="Q197" s="328">
        <f t="shared" si="89"/>
        <v>30851.965278232557</v>
      </c>
      <c r="R197" s="277">
        <f>IF(H197&gt;0, rate1(1,$L$52,$L$51,$L$54,L197,$L$53,$L$50,P197),"")</f>
        <v>2182.3277791804398</v>
      </c>
      <c r="S197" s="323">
        <f t="shared" si="90"/>
        <v>1.4080561765955508</v>
      </c>
      <c r="T197" s="323">
        <f t="shared" si="91"/>
        <v>0.25595495332692891</v>
      </c>
      <c r="U197" s="328">
        <f t="shared" si="76"/>
        <v>7.6544361574471367</v>
      </c>
      <c r="V197" s="336">
        <f t="shared" si="92"/>
        <v>7.6544361574471367</v>
      </c>
      <c r="W197" s="328">
        <f t="shared" si="93"/>
        <v>3.5252292793828133E-3</v>
      </c>
      <c r="X197" s="328">
        <f t="shared" si="94"/>
        <v>30972.281779729361</v>
      </c>
      <c r="Y197" s="328">
        <f t="shared" si="78"/>
        <v>140.98579208889311</v>
      </c>
      <c r="Z197" s="108">
        <f>IF(H197&gt;0, rate1(1,$L$52,$L$51,$L$54,U197,$L$53,$L$50,Y197),"")</f>
        <v>2183.3010180345455</v>
      </c>
      <c r="AA197" s="336">
        <f t="shared" si="95"/>
        <v>1.4129172046977119</v>
      </c>
      <c r="AB197" s="336">
        <f t="shared" si="96"/>
        <v>-8.5373756270668375E-3</v>
      </c>
      <c r="AC197" s="328">
        <f t="shared" si="97"/>
        <v>0.25595495332692891</v>
      </c>
      <c r="AD197" s="328">
        <f t="shared" si="98"/>
        <v>-7.8138749573071098E-2</v>
      </c>
      <c r="AE197" s="328">
        <f t="shared" si="99"/>
        <v>-3.6503440690068005E-3</v>
      </c>
      <c r="AF197" s="328">
        <f t="shared" si="100"/>
        <v>2929.8623644156442</v>
      </c>
      <c r="AG197" s="328">
        <f t="shared" si="101"/>
        <v>2909.2939768122346</v>
      </c>
      <c r="AH197" s="328">
        <f t="shared" si="102"/>
        <v>7.635075668611063</v>
      </c>
      <c r="AI197" s="328">
        <f t="shared" si="103"/>
        <v>117.28529314833322</v>
      </c>
      <c r="AJ197" s="328">
        <f t="shared" si="104"/>
        <v>7.5346261700419639</v>
      </c>
      <c r="AK197" s="337">
        <f t="shared" si="105"/>
        <v>668.74186343208271</v>
      </c>
      <c r="AL197" s="42">
        <f t="shared" si="106"/>
        <v>22.956263581152324</v>
      </c>
      <c r="BA197" s="8"/>
    </row>
    <row r="198" spans="1:53" ht="15" x14ac:dyDescent="0.15">
      <c r="A198" s="116"/>
      <c r="B198" s="328">
        <f t="shared" si="79"/>
        <v>2929.8623644156442</v>
      </c>
      <c r="C198" s="328">
        <f t="shared" si="80"/>
        <v>2909.2939768122346</v>
      </c>
      <c r="D198" s="328">
        <f t="shared" si="81"/>
        <v>7.635075668611063</v>
      </c>
      <c r="E198" s="328">
        <f t="shared" si="72"/>
        <v>251.45223886015191</v>
      </c>
      <c r="F198" s="328">
        <f t="shared" si="82"/>
        <v>251.42147915869378</v>
      </c>
      <c r="G198" s="328">
        <f t="shared" si="83"/>
        <v>31347.124819690871</v>
      </c>
      <c r="H198" s="313">
        <f t="shared" si="73"/>
        <v>0.02</v>
      </c>
      <c r="I198" s="328">
        <f t="shared" si="84"/>
        <v>16.454710082727615</v>
      </c>
      <c r="J198" s="328">
        <f t="shared" si="74"/>
        <v>850</v>
      </c>
      <c r="K198" s="335">
        <f t="shared" si="85"/>
        <v>-1</v>
      </c>
      <c r="L198" s="323">
        <f t="shared" si="86"/>
        <v>7.6150756686110634</v>
      </c>
      <c r="M198" s="323">
        <f t="shared" si="87"/>
        <v>7.6250756686110632</v>
      </c>
      <c r="N198" s="328">
        <f t="shared" si="88"/>
        <v>-0.10418854310697157</v>
      </c>
      <c r="O198" s="328">
        <f t="shared" si="75"/>
        <v>9.9429151089898529</v>
      </c>
      <c r="P198" s="332">
        <f t="shared" si="77"/>
        <v>140.14246769852775</v>
      </c>
      <c r="Q198" s="328">
        <f t="shared" si="89"/>
        <v>30619.406429075912</v>
      </c>
      <c r="R198" s="277">
        <f>IF(H198&gt;0, rate1(1,$L$52,$L$51,$L$54,L198,$L$53,$L$50,P198),"")</f>
        <v>2181.0652614678265</v>
      </c>
      <c r="S198" s="323">
        <f t="shared" si="90"/>
        <v>1.4119339315295458</v>
      </c>
      <c r="T198" s="323">
        <f t="shared" si="91"/>
        <v>0.25292537257154468</v>
      </c>
      <c r="U198" s="328">
        <f t="shared" si="76"/>
        <v>7.635075668611063</v>
      </c>
      <c r="V198" s="336">
        <f t="shared" si="92"/>
        <v>7.635075668611063</v>
      </c>
      <c r="W198" s="328">
        <f t="shared" si="93"/>
        <v>3.5074189932657873E-3</v>
      </c>
      <c r="X198" s="328">
        <f t="shared" si="94"/>
        <v>30739.516943594193</v>
      </c>
      <c r="Y198" s="328">
        <f t="shared" si="78"/>
        <v>140.51029188698527</v>
      </c>
      <c r="Z198" s="108">
        <f>IF(H198&gt;0, rate1(1,$L$52,$L$51,$L$54,U198,$L$53,$L$50,Y198),"")</f>
        <v>2182.0431448553595</v>
      </c>
      <c r="AA198" s="336">
        <f t="shared" si="95"/>
        <v>1.4168372733112475</v>
      </c>
      <c r="AB198" s="336">
        <f t="shared" si="96"/>
        <v>-8.4143602739835555E-3</v>
      </c>
      <c r="AC198" s="328">
        <f t="shared" si="97"/>
        <v>0.25292537257154468</v>
      </c>
      <c r="AD198" s="328">
        <f t="shared" si="98"/>
        <v>-7.9074708071617553E-2</v>
      </c>
      <c r="AE198" s="328">
        <f t="shared" si="99"/>
        <v>-3.6785014114819104E-3</v>
      </c>
      <c r="AF198" s="328">
        <f t="shared" si="100"/>
        <v>2929.5052504999658</v>
      </c>
      <c r="AG198" s="328">
        <f t="shared" si="101"/>
        <v>2909.0410514396631</v>
      </c>
      <c r="AH198" s="328">
        <f t="shared" si="102"/>
        <v>7.6157134958281274</v>
      </c>
      <c r="AI198" s="328">
        <f t="shared" si="103"/>
        <v>115.96414698812333</v>
      </c>
      <c r="AJ198" s="328">
        <f t="shared" si="104"/>
        <v>7.5668384330942207</v>
      </c>
      <c r="AK198" s="337">
        <f t="shared" si="105"/>
        <v>672.44558447119493</v>
      </c>
      <c r="AL198" s="42">
        <f t="shared" si="106"/>
        <v>23.055956080328407</v>
      </c>
      <c r="BA198" s="8"/>
    </row>
    <row r="199" spans="1:53" ht="15" x14ac:dyDescent="0.15">
      <c r="A199" s="116"/>
      <c r="B199" s="328">
        <f t="shared" si="79"/>
        <v>2929.5052504999658</v>
      </c>
      <c r="C199" s="328">
        <f t="shared" si="80"/>
        <v>2909.0410514396631</v>
      </c>
      <c r="D199" s="328">
        <f t="shared" si="81"/>
        <v>7.6157134958281274</v>
      </c>
      <c r="E199" s="328">
        <f t="shared" si="72"/>
        <v>251.50820583993894</v>
      </c>
      <c r="F199" s="328">
        <f t="shared" si="82"/>
        <v>251.48022235004544</v>
      </c>
      <c r="G199" s="328">
        <f t="shared" si="83"/>
        <v>31115.88924918872</v>
      </c>
      <c r="H199" s="313">
        <f t="shared" si="73"/>
        <v>0.02</v>
      </c>
      <c r="I199" s="328">
        <f t="shared" si="84"/>
        <v>16.371359248242154</v>
      </c>
      <c r="J199" s="328">
        <f t="shared" si="74"/>
        <v>850</v>
      </c>
      <c r="K199" s="335">
        <f t="shared" si="85"/>
        <v>-1</v>
      </c>
      <c r="L199" s="323">
        <f t="shared" si="86"/>
        <v>7.5957134958281278</v>
      </c>
      <c r="M199" s="323">
        <f t="shared" si="87"/>
        <v>7.6057134958281276</v>
      </c>
      <c r="N199" s="328">
        <f t="shared" si="88"/>
        <v>-0.10393301924861476</v>
      </c>
      <c r="O199" s="328">
        <f t="shared" si="75"/>
        <v>9.8465204023709525</v>
      </c>
      <c r="P199" s="332">
        <f t="shared" si="77"/>
        <v>139.66764116346178</v>
      </c>
      <c r="Q199" s="328">
        <f t="shared" si="89"/>
        <v>30387.237191890075</v>
      </c>
      <c r="R199" s="277">
        <f>IF(H199&gt;0, rate1(1,$L$52,$L$51,$L$54,L199,$L$53,$L$50,P199),"")</f>
        <v>2179.7965971122449</v>
      </c>
      <c r="S199" s="323">
        <f t="shared" si="90"/>
        <v>1.4157692012840761</v>
      </c>
      <c r="T199" s="323">
        <f t="shared" si="91"/>
        <v>0.24997767734508566</v>
      </c>
      <c r="U199" s="328">
        <f t="shared" si="76"/>
        <v>7.6157134958281274</v>
      </c>
      <c r="V199" s="336">
        <f t="shared" si="92"/>
        <v>7.6157134958281274</v>
      </c>
      <c r="W199" s="328">
        <f t="shared" si="93"/>
        <v>3.4896522688114828E-3</v>
      </c>
      <c r="X199" s="328">
        <f t="shared" si="94"/>
        <v>30507.122250866327</v>
      </c>
      <c r="Y199" s="328">
        <f t="shared" si="78"/>
        <v>140.03515292634876</v>
      </c>
      <c r="Z199" s="108">
        <f>IF(H199&gt;0, rate1(1,$L$52,$L$51,$L$54,U199,$L$53,$L$50,Y199),"")</f>
        <v>2180.7791562944608</v>
      </c>
      <c r="AA199" s="336">
        <f t="shared" si="95"/>
        <v>1.4207143586024078</v>
      </c>
      <c r="AB199" s="336">
        <f t="shared" si="96"/>
        <v>-8.2945879964827791E-3</v>
      </c>
      <c r="AC199" s="328">
        <f t="shared" si="97"/>
        <v>0.24997767734508566</v>
      </c>
      <c r="AD199" s="328">
        <f t="shared" si="98"/>
        <v>-8.0007143887454724E-2</v>
      </c>
      <c r="AE199" s="328">
        <f t="shared" si="99"/>
        <v>-3.7082130084188079E-3</v>
      </c>
      <c r="AF199" s="328">
        <f t="shared" si="100"/>
        <v>2929.1513398033721</v>
      </c>
      <c r="AG199" s="328">
        <f t="shared" si="101"/>
        <v>2908.7910737623179</v>
      </c>
      <c r="AH199" s="328">
        <f t="shared" si="102"/>
        <v>7.5963496387821676</v>
      </c>
      <c r="AI199" s="328">
        <f t="shared" si="103"/>
        <v>114.6793593843809</v>
      </c>
      <c r="AJ199" s="328">
        <f t="shared" si="104"/>
        <v>7.5986938107009934</v>
      </c>
      <c r="AK199" s="337">
        <f t="shared" si="105"/>
        <v>676.0807270614406</v>
      </c>
      <c r="AL199" s="42">
        <f t="shared" si="106"/>
        <v>23.154525605268311</v>
      </c>
      <c r="BA199" s="8"/>
    </row>
    <row r="200" spans="1:53" ht="15" x14ac:dyDescent="0.15">
      <c r="A200" s="116"/>
      <c r="B200" s="328">
        <f t="shared" si="79"/>
        <v>2929.1513398033721</v>
      </c>
      <c r="C200" s="328">
        <f t="shared" si="80"/>
        <v>2908.7910737623179</v>
      </c>
      <c r="D200" s="328">
        <f t="shared" si="81"/>
        <v>7.5963496387821676</v>
      </c>
      <c r="E200" s="328">
        <f t="shared" si="72"/>
        <v>251.55880664103989</v>
      </c>
      <c r="F200" s="328">
        <f t="shared" si="82"/>
        <v>251.53350624048943</v>
      </c>
      <c r="G200" s="328">
        <f t="shared" si="83"/>
        <v>30885.064709845337</v>
      </c>
      <c r="H200" s="313">
        <f t="shared" si="73"/>
        <v>0.02</v>
      </c>
      <c r="I200" s="328">
        <f t="shared" si="84"/>
        <v>16.288212832843421</v>
      </c>
      <c r="J200" s="328">
        <f t="shared" si="74"/>
        <v>850</v>
      </c>
      <c r="K200" s="335">
        <f t="shared" si="85"/>
        <v>-1</v>
      </c>
      <c r="L200" s="323">
        <f t="shared" si="86"/>
        <v>7.576349638782168</v>
      </c>
      <c r="M200" s="323">
        <f t="shared" si="87"/>
        <v>7.5863496387821678</v>
      </c>
      <c r="N200" s="328">
        <f t="shared" si="88"/>
        <v>-0.10367742804434954</v>
      </c>
      <c r="O200" s="328">
        <f t="shared" si="75"/>
        <v>9.7510043337241754</v>
      </c>
      <c r="P200" s="332">
        <f t="shared" si="77"/>
        <v>139.1931772062398</v>
      </c>
      <c r="Q200" s="328">
        <f t="shared" si="89"/>
        <v>30155.49438194204</v>
      </c>
      <c r="R200" s="277">
        <f>IF(H200&gt;0, rate1(1,$L$52,$L$51,$L$54,L200,$L$53,$L$50,P200),"")</f>
        <v>2178.5217443341367</v>
      </c>
      <c r="S200" s="323">
        <f t="shared" si="90"/>
        <v>1.4195647425708939</v>
      </c>
      <c r="T200" s="323">
        <f t="shared" si="91"/>
        <v>0.24710710296833663</v>
      </c>
      <c r="U200" s="328">
        <f t="shared" si="76"/>
        <v>7.5963496387821676</v>
      </c>
      <c r="V200" s="336">
        <f t="shared" si="92"/>
        <v>7.5963496387821676</v>
      </c>
      <c r="W200" s="328">
        <f t="shared" si="93"/>
        <v>3.4719291174809541E-3</v>
      </c>
      <c r="X200" s="328">
        <f t="shared" si="94"/>
        <v>30275.135692708231</v>
      </c>
      <c r="Y200" s="328">
        <f t="shared" si="78"/>
        <v>139.56037598581023</v>
      </c>
      <c r="Z200" s="108">
        <f>IF(H200&gt;0, rate1(1,$L$52,$L$51,$L$54,U200,$L$53,$L$50,Y200),"")</f>
        <v>2179.50901083999</v>
      </c>
      <c r="AA200" s="336">
        <f t="shared" si="95"/>
        <v>1.4245512560529596</v>
      </c>
      <c r="AB200" s="336">
        <f t="shared" si="96"/>
        <v>-8.1778797447436043E-3</v>
      </c>
      <c r="AC200" s="328">
        <f t="shared" si="97"/>
        <v>0.24710710296833663</v>
      </c>
      <c r="AD200" s="328">
        <f t="shared" si="98"/>
        <v>-8.0936564589819682E-2</v>
      </c>
      <c r="AE200" s="328">
        <f t="shared" si="99"/>
        <v>-3.7394856538513974E-3</v>
      </c>
      <c r="AF200" s="328">
        <f t="shared" si="100"/>
        <v>2928.8005552723594</v>
      </c>
      <c r="AG200" s="328">
        <f t="shared" si="101"/>
        <v>2908.5439666593497</v>
      </c>
      <c r="AH200" s="328">
        <f t="shared" si="102"/>
        <v>7.5769840971554778</v>
      </c>
      <c r="AI200" s="328">
        <f t="shared" si="103"/>
        <v>113.42879804207082</v>
      </c>
      <c r="AJ200" s="328">
        <f t="shared" si="104"/>
        <v>7.6302018101571241</v>
      </c>
      <c r="AK200" s="337">
        <f t="shared" si="105"/>
        <v>679.64907730721291</v>
      </c>
      <c r="AL200" s="42">
        <f t="shared" si="106"/>
        <v>23.252003060745036</v>
      </c>
      <c r="BA200" s="8"/>
    </row>
    <row r="201" spans="1:53" ht="15" x14ac:dyDescent="0.15">
      <c r="A201" s="116"/>
      <c r="B201" s="328">
        <f t="shared" si="79"/>
        <v>2928.8005552723594</v>
      </c>
      <c r="C201" s="328">
        <f t="shared" si="80"/>
        <v>2908.5439666593497</v>
      </c>
      <c r="D201" s="328">
        <f t="shared" si="81"/>
        <v>7.5769840971554778</v>
      </c>
      <c r="E201" s="328">
        <f t="shared" si="72"/>
        <v>251.60421680437346</v>
      </c>
      <c r="F201" s="328">
        <f t="shared" si="82"/>
        <v>251.58151172270669</v>
      </c>
      <c r="G201" s="328">
        <f t="shared" si="83"/>
        <v>30654.686677898713</v>
      </c>
      <c r="H201" s="313">
        <f t="shared" si="73"/>
        <v>0.02</v>
      </c>
      <c r="I201" s="328">
        <f t="shared" si="84"/>
        <v>16.2052708904077</v>
      </c>
      <c r="J201" s="328">
        <f t="shared" si="74"/>
        <v>850</v>
      </c>
      <c r="K201" s="335">
        <f t="shared" si="85"/>
        <v>-1</v>
      </c>
      <c r="L201" s="323">
        <f t="shared" si="86"/>
        <v>7.5569840971554783</v>
      </c>
      <c r="M201" s="323">
        <f t="shared" si="87"/>
        <v>7.566984097155478</v>
      </c>
      <c r="N201" s="328">
        <f t="shared" si="88"/>
        <v>-0.10342176947813897</v>
      </c>
      <c r="O201" s="328">
        <f t="shared" si="75"/>
        <v>9.6563450194085991</v>
      </c>
      <c r="P201" s="332">
        <f t="shared" si="77"/>
        <v>138.71907661133898</v>
      </c>
      <c r="Q201" s="328">
        <f t="shared" si="89"/>
        <v>29924.212641918559</v>
      </c>
      <c r="R201" s="277">
        <f>IF(H201&gt;0, rate1(1,$L$52,$L$51,$L$54,L201,$L$53,$L$50,P201),"")</f>
        <v>2177.2406609936916</v>
      </c>
      <c r="S201" s="323">
        <f t="shared" si="90"/>
        <v>1.4233231764749159</v>
      </c>
      <c r="T201" s="323">
        <f t="shared" si="91"/>
        <v>0.24430925407710874</v>
      </c>
      <c r="U201" s="328">
        <f t="shared" si="76"/>
        <v>7.5769840971554778</v>
      </c>
      <c r="V201" s="336">
        <f t="shared" si="92"/>
        <v>7.5769840971554778</v>
      </c>
      <c r="W201" s="328">
        <f t="shared" si="93"/>
        <v>3.4542495508134152E-3</v>
      </c>
      <c r="X201" s="328">
        <f t="shared" si="94"/>
        <v>30043.592999245378</v>
      </c>
      <c r="Y201" s="328">
        <f t="shared" si="78"/>
        <v>139.08596184744329</v>
      </c>
      <c r="Z201" s="108">
        <f>IF(H201&gt;0, rate1(1,$L$52,$L$51,$L$54,U201,$L$53,$L$50,Y201),"")</f>
        <v>2178.2326666225836</v>
      </c>
      <c r="AA201" s="336">
        <f t="shared" si="95"/>
        <v>1.4283506229285008</v>
      </c>
      <c r="AB201" s="336">
        <f t="shared" si="96"/>
        <v>-8.0640703337788531E-3</v>
      </c>
      <c r="AC201" s="328">
        <f t="shared" si="97"/>
        <v>0.24430925407710874</v>
      </c>
      <c r="AD201" s="328">
        <f t="shared" si="98"/>
        <v>-8.186345652583267E-2</v>
      </c>
      <c r="AE201" s="328">
        <f t="shared" si="99"/>
        <v>-3.7723283839624856E-3</v>
      </c>
      <c r="AF201" s="328">
        <f t="shared" si="100"/>
        <v>2928.4528242488041</v>
      </c>
      <c r="AG201" s="328">
        <f t="shared" si="101"/>
        <v>2908.2996574052727</v>
      </c>
      <c r="AH201" s="328">
        <f t="shared" si="102"/>
        <v>7.5576168706292046</v>
      </c>
      <c r="AI201" s="328">
        <f t="shared" si="103"/>
        <v>112.21049581427812</v>
      </c>
      <c r="AJ201" s="328">
        <f t="shared" si="104"/>
        <v>7.6613713923277569</v>
      </c>
      <c r="AK201" s="337">
        <f t="shared" si="105"/>
        <v>683.15233307470226</v>
      </c>
      <c r="AL201" s="42">
        <f t="shared" si="106"/>
        <v>23.348417539080796</v>
      </c>
      <c r="BA201" s="8"/>
    </row>
    <row r="202" spans="1:53" ht="15" x14ac:dyDescent="0.15">
      <c r="A202" s="116"/>
      <c r="B202" s="328">
        <f t="shared" si="79"/>
        <v>2928.4528242488041</v>
      </c>
      <c r="C202" s="328">
        <f t="shared" si="80"/>
        <v>2908.2996574052727</v>
      </c>
      <c r="D202" s="328">
        <f t="shared" si="81"/>
        <v>7.5576168706292046</v>
      </c>
      <c r="E202" s="328">
        <f t="shared" si="72"/>
        <v>251.64460199396513</v>
      </c>
      <c r="F202" s="328">
        <f t="shared" si="82"/>
        <v>251.62440939916928</v>
      </c>
      <c r="G202" s="328">
        <f t="shared" si="83"/>
        <v>30424.788550509551</v>
      </c>
      <c r="H202" s="313">
        <f t="shared" si="73"/>
        <v>0.02</v>
      </c>
      <c r="I202" s="328">
        <f t="shared" si="84"/>
        <v>16.122533474825104</v>
      </c>
      <c r="J202" s="328">
        <f t="shared" si="74"/>
        <v>850</v>
      </c>
      <c r="K202" s="335">
        <f t="shared" si="85"/>
        <v>-1</v>
      </c>
      <c r="L202" s="323">
        <f t="shared" si="86"/>
        <v>7.537616870629205</v>
      </c>
      <c r="M202" s="323">
        <f t="shared" si="87"/>
        <v>7.5476168706292048</v>
      </c>
      <c r="N202" s="328">
        <f t="shared" si="88"/>
        <v>-0.10316604353403136</v>
      </c>
      <c r="O202" s="328">
        <f t="shared" si="75"/>
        <v>9.5625218501803815</v>
      </c>
      <c r="P202" s="332">
        <f t="shared" si="77"/>
        <v>138.24534016653271</v>
      </c>
      <c r="Q202" s="328">
        <f t="shared" si="89"/>
        <v>29693.424601808387</v>
      </c>
      <c r="R202" s="277">
        <f>IF(H202&gt;0, rate1(1,$L$52,$L$51,$L$54,L202,$L$53,$L$50,P202),"")</f>
        <v>2175.9533045871544</v>
      </c>
      <c r="S202" s="323">
        <f t="shared" si="90"/>
        <v>1.4270469994663719</v>
      </c>
      <c r="T202" s="323">
        <f t="shared" si="91"/>
        <v>0.24158006885177807</v>
      </c>
      <c r="U202" s="328">
        <f t="shared" si="76"/>
        <v>7.5576168706292046</v>
      </c>
      <c r="V202" s="336">
        <f t="shared" si="92"/>
        <v>7.5576168706292046</v>
      </c>
      <c r="W202" s="328">
        <f t="shared" si="93"/>
        <v>3.4366135802201825E-3</v>
      </c>
      <c r="X202" s="328">
        <f t="shared" si="94"/>
        <v>29812.527807956667</v>
      </c>
      <c r="Y202" s="328">
        <f t="shared" si="78"/>
        <v>138.61191129660111</v>
      </c>
      <c r="Z202" s="108">
        <f>IF(H202&gt;0, rate1(1,$L$52,$L$51,$L$54,U202,$L$53,$L$50,Y202),"")</f>
        <v>2176.9500814117141</v>
      </c>
      <c r="AA202" s="336">
        <f t="shared" si="95"/>
        <v>1.4321149895419663</v>
      </c>
      <c r="AB202" s="336">
        <f t="shared" si="96"/>
        <v>-7.9530071008712937E-3</v>
      </c>
      <c r="AC202" s="328">
        <f t="shared" si="97"/>
        <v>0.24158006885177807</v>
      </c>
      <c r="AD202" s="328">
        <f t="shared" si="98"/>
        <v>-8.2788286695418739E-2</v>
      </c>
      <c r="AE202" s="328">
        <f t="shared" si="99"/>
        <v>-3.8067523855486078E-3</v>
      </c>
      <c r="AF202" s="328">
        <f t="shared" si="100"/>
        <v>2928.108078136418</v>
      </c>
      <c r="AG202" s="328">
        <f t="shared" si="101"/>
        <v>2908.0580773364209</v>
      </c>
      <c r="AH202" s="328">
        <f t="shared" si="102"/>
        <v>7.5382479588829119</v>
      </c>
      <c r="AI202" s="328">
        <f t="shared" si="103"/>
        <v>111.02263469647998</v>
      </c>
      <c r="AJ202" s="328">
        <f t="shared" si="104"/>
        <v>7.6922110130767791</v>
      </c>
      <c r="AK202" s="337">
        <f t="shared" si="105"/>
        <v>686.59211066586067</v>
      </c>
      <c r="AL202" s="42">
        <f t="shared" si="106"/>
        <v>23.443796460522933</v>
      </c>
      <c r="BA202" s="8"/>
    </row>
    <row r="203" spans="1:53" ht="15" x14ac:dyDescent="0.15">
      <c r="A203" s="116"/>
      <c r="B203" s="328">
        <f t="shared" si="79"/>
        <v>2928.108078136418</v>
      </c>
      <c r="C203" s="328">
        <f t="shared" si="80"/>
        <v>2908.0580773364209</v>
      </c>
      <c r="D203" s="328">
        <f t="shared" si="81"/>
        <v>7.5382479588829119</v>
      </c>
      <c r="E203" s="328">
        <f t="shared" si="72"/>
        <v>251.68011874361144</v>
      </c>
      <c r="F203" s="328">
        <f t="shared" si="82"/>
        <v>251.66236036878828</v>
      </c>
      <c r="G203" s="328">
        <f t="shared" si="83"/>
        <v>30195.401797096492</v>
      </c>
      <c r="H203" s="313">
        <f t="shared" si="73"/>
        <v>0.02</v>
      </c>
      <c r="I203" s="328">
        <f t="shared" si="84"/>
        <v>16.040000639997743</v>
      </c>
      <c r="J203" s="328">
        <f t="shared" si="74"/>
        <v>850</v>
      </c>
      <c r="K203" s="335">
        <f t="shared" si="85"/>
        <v>-1</v>
      </c>
      <c r="L203" s="323">
        <f t="shared" si="86"/>
        <v>7.5182479588829123</v>
      </c>
      <c r="M203" s="323">
        <f t="shared" si="87"/>
        <v>7.5282479588829121</v>
      </c>
      <c r="N203" s="328">
        <f t="shared" si="88"/>
        <v>-0.10291025019601108</v>
      </c>
      <c r="O203" s="328">
        <f t="shared" si="75"/>
        <v>9.4695153924134576</v>
      </c>
      <c r="P203" s="332">
        <f t="shared" si="77"/>
        <v>137.77196866290274</v>
      </c>
      <c r="Q203" s="328">
        <f t="shared" si="89"/>
        <v>29463.161023722761</v>
      </c>
      <c r="R203" s="277">
        <f>IF(H203&gt;0, rate1(1,$L$52,$L$51,$L$54,L203,$L$53,$L$50,P203),"")</f>
        <v>2174.6596322430332</v>
      </c>
      <c r="S203" s="323">
        <f t="shared" si="90"/>
        <v>1.4307385933494008</v>
      </c>
      <c r="T203" s="323">
        <f t="shared" si="91"/>
        <v>0.23891578740550354</v>
      </c>
      <c r="U203" s="328">
        <f t="shared" si="76"/>
        <v>7.5382479588829119</v>
      </c>
      <c r="V203" s="336">
        <f t="shared" si="92"/>
        <v>7.5382479588829119</v>
      </c>
      <c r="W203" s="328">
        <f t="shared" si="93"/>
        <v>3.4190212172475754E-3</v>
      </c>
      <c r="X203" s="328">
        <f t="shared" si="94"/>
        <v>29581.971816015783</v>
      </c>
      <c r="Y203" s="328">
        <f t="shared" si="78"/>
        <v>138.13822512192826</v>
      </c>
      <c r="Z203" s="108">
        <f>IF(H203&gt;0, rate1(1,$L$52,$L$51,$L$54,U203,$L$53,$L$50,Y203),"")</f>
        <v>2175.6612126119303</v>
      </c>
      <c r="AA203" s="336">
        <f t="shared" si="95"/>
        <v>1.4358467694249315</v>
      </c>
      <c r="AB203" s="336">
        <f t="shared" si="96"/>
        <v>-7.844548720089696E-3</v>
      </c>
      <c r="AC203" s="328">
        <f t="shared" si="97"/>
        <v>0.23891578740550354</v>
      </c>
      <c r="AD203" s="328">
        <f t="shared" si="98"/>
        <v>-8.3711504447609775E-2</v>
      </c>
      <c r="AE203" s="328">
        <f t="shared" si="99"/>
        <v>-3.8427709216151845E-3</v>
      </c>
      <c r="AF203" s="328">
        <f t="shared" si="100"/>
        <v>2927.7662520988165</v>
      </c>
      <c r="AG203" s="328">
        <f t="shared" si="101"/>
        <v>2907.8191615490155</v>
      </c>
      <c r="AH203" s="328">
        <f t="shared" si="102"/>
        <v>7.5188773615948135</v>
      </c>
      <c r="AI203" s="328">
        <f t="shared" si="103"/>
        <v>109.86353168246195</v>
      </c>
      <c r="AJ203" s="328">
        <f t="shared" si="104"/>
        <v>7.7227286607663519</v>
      </c>
      <c r="AK203" s="337">
        <f t="shared" si="105"/>
        <v>689.96995085082153</v>
      </c>
      <c r="AL203" s="42">
        <f t="shared" si="106"/>
        <v>23.53816570001494</v>
      </c>
      <c r="BA203" s="8"/>
    </row>
    <row r="204" spans="1:53" ht="15" x14ac:dyDescent="0.15">
      <c r="A204" s="116"/>
      <c r="B204" s="328">
        <f t="shared" si="79"/>
        <v>2927.7662520988165</v>
      </c>
      <c r="C204" s="328">
        <f t="shared" si="80"/>
        <v>2907.8191615490155</v>
      </c>
      <c r="D204" s="328">
        <f t="shared" si="81"/>
        <v>7.5188773615948135</v>
      </c>
      <c r="E204" s="328">
        <f t="shared" si="72"/>
        <v>251.7109151329098</v>
      </c>
      <c r="F204" s="328">
        <f t="shared" si="82"/>
        <v>251.69551693826062</v>
      </c>
      <c r="G204" s="328">
        <f t="shared" si="83"/>
        <v>29966.556096583216</v>
      </c>
      <c r="H204" s="313">
        <f t="shared" si="73"/>
        <v>0.02</v>
      </c>
      <c r="I204" s="328">
        <f t="shared" si="84"/>
        <v>15.957672439840827</v>
      </c>
      <c r="J204" s="328">
        <f t="shared" si="74"/>
        <v>850</v>
      </c>
      <c r="K204" s="335">
        <f t="shared" si="85"/>
        <v>-1</v>
      </c>
      <c r="L204" s="323">
        <f t="shared" si="86"/>
        <v>7.4988773615948139</v>
      </c>
      <c r="M204" s="323">
        <f t="shared" si="87"/>
        <v>7.5088773615948137</v>
      </c>
      <c r="N204" s="328">
        <f t="shared" si="88"/>
        <v>-0.10265438944803407</v>
      </c>
      <c r="O204" s="328">
        <f t="shared" si="75"/>
        <v>9.3773072988872777</v>
      </c>
      <c r="P204" s="332">
        <f t="shared" si="77"/>
        <v>137.29896289486794</v>
      </c>
      <c r="Q204" s="328">
        <f t="shared" si="89"/>
        <v>29233.450933392429</v>
      </c>
      <c r="R204" s="277">
        <f>IF(H204&gt;0, rate1(1,$L$52,$L$51,$L$54,L204,$L$53,$L$50,P204),"")</f>
        <v>2173.3596007183064</v>
      </c>
      <c r="S204" s="323">
        <f t="shared" si="90"/>
        <v>1.4344002342740758</v>
      </c>
      <c r="T204" s="323">
        <f t="shared" si="91"/>
        <v>0.23631292377081548</v>
      </c>
      <c r="U204" s="328">
        <f t="shared" si="76"/>
        <v>7.5188773615948135</v>
      </c>
      <c r="V204" s="336">
        <f t="shared" si="92"/>
        <v>7.5188773615948135</v>
      </c>
      <c r="W204" s="328">
        <f t="shared" si="93"/>
        <v>3.4014724733637536E-3</v>
      </c>
      <c r="X204" s="328">
        <f t="shared" si="94"/>
        <v>29351.954918449737</v>
      </c>
      <c r="Y204" s="328">
        <f t="shared" si="78"/>
        <v>137.6649041153895</v>
      </c>
      <c r="Z204" s="108">
        <f>IF(H204&gt;0, rate1(1,$L$52,$L$51,$L$54,U204,$L$53,$L$50,Y204),"")</f>
        <v>2174.3660172590994</v>
      </c>
      <c r="AA204" s="336">
        <f t="shared" si="95"/>
        <v>1.439548268537258</v>
      </c>
      <c r="AB204" s="336">
        <f t="shared" si="96"/>
        <v>-7.7385641506068862E-3</v>
      </c>
      <c r="AC204" s="328">
        <f t="shared" si="97"/>
        <v>0.23631292377081548</v>
      </c>
      <c r="AD204" s="328">
        <f t="shared" si="98"/>
        <v>-8.4633543019410562E-2</v>
      </c>
      <c r="AE204" s="328">
        <f t="shared" si="99"/>
        <v>-3.8803992693054825E-3</v>
      </c>
      <c r="AF204" s="328">
        <f t="shared" si="100"/>
        <v>2927.4272847855977</v>
      </c>
      <c r="AG204" s="328">
        <f t="shared" si="101"/>
        <v>2907.5828486252444</v>
      </c>
      <c r="AH204" s="328">
        <f t="shared" si="102"/>
        <v>7.4995050784417563</v>
      </c>
      <c r="AI204" s="328">
        <f t="shared" si="103"/>
        <v>108.7316262309803</v>
      </c>
      <c r="AJ204" s="328">
        <f t="shared" si="104"/>
        <v>7.7529318902749571</v>
      </c>
      <c r="AK204" s="337">
        <f t="shared" si="105"/>
        <v>693.28732433282153</v>
      </c>
      <c r="AL204" s="42">
        <f t="shared" si="106"/>
        <v>23.631549701945033</v>
      </c>
      <c r="BA204" s="8"/>
    </row>
    <row r="205" spans="1:53" ht="15" x14ac:dyDescent="0.15">
      <c r="A205" s="116"/>
      <c r="B205" s="328">
        <f t="shared" si="79"/>
        <v>2927.4272847855977</v>
      </c>
      <c r="C205" s="328">
        <f t="shared" si="80"/>
        <v>2907.5828486252444</v>
      </c>
      <c r="D205" s="328">
        <f t="shared" si="81"/>
        <v>7.4995050784417563</v>
      </c>
      <c r="E205" s="328">
        <f t="shared" si="72"/>
        <v>251.73713140065979</v>
      </c>
      <c r="F205" s="328">
        <f t="shared" si="82"/>
        <v>251.7240232667848</v>
      </c>
      <c r="G205" s="328">
        <f t="shared" si="83"/>
        <v>29738.279462137129</v>
      </c>
      <c r="H205" s="313">
        <f t="shared" si="73"/>
        <v>0.02</v>
      </c>
      <c r="I205" s="328">
        <f t="shared" si="84"/>
        <v>15.875548928282662</v>
      </c>
      <c r="J205" s="328">
        <f t="shared" si="74"/>
        <v>850</v>
      </c>
      <c r="K205" s="335">
        <f t="shared" si="85"/>
        <v>-1</v>
      </c>
      <c r="L205" s="323">
        <f t="shared" si="86"/>
        <v>7.4795050784417567</v>
      </c>
      <c r="M205" s="323">
        <f t="shared" si="87"/>
        <v>7.4895050784417565</v>
      </c>
      <c r="N205" s="328">
        <f t="shared" si="88"/>
        <v>-0.10239846127404917</v>
      </c>
      <c r="O205" s="328">
        <f t="shared" si="75"/>
        <v>9.2858802280301163</v>
      </c>
      <c r="P205" s="332">
        <f t="shared" si="77"/>
        <v>136.82632366020755</v>
      </c>
      <c r="Q205" s="328">
        <f t="shared" si="89"/>
        <v>29004.321739813087</v>
      </c>
      <c r="R205" s="277">
        <f>IF(H205&gt;0, rate1(1,$L$52,$L$51,$L$54,L205,$L$53,$L$50,P205),"")</f>
        <v>2172.0531663945712</v>
      </c>
      <c r="S205" s="323">
        <f t="shared" si="90"/>
        <v>1.4380341009196469</v>
      </c>
      <c r="T205" s="323">
        <f t="shared" si="91"/>
        <v>0.23376824100923863</v>
      </c>
      <c r="U205" s="328">
        <f t="shared" si="76"/>
        <v>7.4995050784417563</v>
      </c>
      <c r="V205" s="336">
        <f t="shared" si="92"/>
        <v>7.4995050784417563</v>
      </c>
      <c r="W205" s="328">
        <f t="shared" si="93"/>
        <v>3.3839673600866149E-3</v>
      </c>
      <c r="X205" s="328">
        <f t="shared" si="94"/>
        <v>29122.505333705452</v>
      </c>
      <c r="Y205" s="328">
        <f t="shared" si="78"/>
        <v>137.19194907229277</v>
      </c>
      <c r="Z205" s="108">
        <f>IF(H205&gt;0, rate1(1,$L$52,$L$51,$L$54,U205,$L$53,$L$50,Y205),"")</f>
        <v>2173.0644520165861</v>
      </c>
      <c r="AA205" s="336">
        <f t="shared" si="95"/>
        <v>1.4432216936264282</v>
      </c>
      <c r="AB205" s="336">
        <f t="shared" si="96"/>
        <v>-7.6349317029116596E-3</v>
      </c>
      <c r="AC205" s="328">
        <f t="shared" si="97"/>
        <v>0.23376824100923863</v>
      </c>
      <c r="AD205" s="328">
        <f t="shared" si="98"/>
        <v>-8.5554820935704393E-2</v>
      </c>
      <c r="AE205" s="328">
        <f t="shared" si="99"/>
        <v>-3.9196546695287673E-3</v>
      </c>
      <c r="AF205" s="328">
        <f t="shared" si="100"/>
        <v>2927.0911180833145</v>
      </c>
      <c r="AG205" s="328">
        <f t="shared" si="101"/>
        <v>2907.3490803842351</v>
      </c>
      <c r="AH205" s="328">
        <f t="shared" si="102"/>
        <v>7.4801311090989415</v>
      </c>
      <c r="AI205" s="328">
        <f t="shared" si="103"/>
        <v>107.62546913033191</v>
      </c>
      <c r="AJ205" s="328">
        <f t="shared" si="104"/>
        <v>7.7828278539222717</v>
      </c>
      <c r="AK205" s="337">
        <f t="shared" si="105"/>
        <v>696.54563670974494</v>
      </c>
      <c r="AL205" s="42">
        <f t="shared" si="106"/>
        <v>23.723971584241365</v>
      </c>
      <c r="BA205" s="8"/>
    </row>
    <row r="206" spans="1:53" ht="15" x14ac:dyDescent="0.15">
      <c r="A206" s="116"/>
      <c r="B206" s="328">
        <f t="shared" si="79"/>
        <v>2927.0911180833145</v>
      </c>
      <c r="C206" s="328">
        <f t="shared" si="80"/>
        <v>2907.3490803842351</v>
      </c>
      <c r="D206" s="328">
        <f t="shared" si="81"/>
        <v>7.4801311090989415</v>
      </c>
      <c r="E206" s="328">
        <f t="shared" si="72"/>
        <v>251.75890050260216</v>
      </c>
      <c r="F206" s="328">
        <f t="shared" si="82"/>
        <v>251.74801595163098</v>
      </c>
      <c r="G206" s="328">
        <f t="shared" si="83"/>
        <v>29510.598354778016</v>
      </c>
      <c r="H206" s="313">
        <f t="shared" si="73"/>
        <v>0.02</v>
      </c>
      <c r="I206" s="328">
        <f t="shared" si="84"/>
        <v>15.793630159263557</v>
      </c>
      <c r="J206" s="328">
        <f t="shared" si="74"/>
        <v>850</v>
      </c>
      <c r="K206" s="335">
        <f t="shared" si="85"/>
        <v>-1</v>
      </c>
      <c r="L206" s="323">
        <f t="shared" si="86"/>
        <v>7.4601311090989419</v>
      </c>
      <c r="M206" s="323">
        <f t="shared" si="87"/>
        <v>7.4701311090989417</v>
      </c>
      <c r="N206" s="328">
        <f t="shared" si="88"/>
        <v>-0.10214246565799101</v>
      </c>
      <c r="O206" s="328">
        <f t="shared" si="75"/>
        <v>9.1952177706545406</v>
      </c>
      <c r="P206" s="332">
        <f t="shared" si="77"/>
        <v>136.3540517600776</v>
      </c>
      <c r="Q206" s="328">
        <f t="shared" si="89"/>
        <v>28775.799344331343</v>
      </c>
      <c r="R206" s="277">
        <f>IF(H206&gt;0, rate1(1,$L$52,$L$51,$L$54,L206,$L$53,$L$50,P206),"")</f>
        <v>2170.740285274122</v>
      </c>
      <c r="S206" s="323">
        <f t="shared" si="90"/>
        <v>1.44164228194317</v>
      </c>
      <c r="T206" s="323">
        <f t="shared" si="91"/>
        <v>0.23127872903965879</v>
      </c>
      <c r="U206" s="328">
        <f t="shared" si="76"/>
        <v>7.4801311090989415</v>
      </c>
      <c r="V206" s="336">
        <f t="shared" si="92"/>
        <v>7.4801311090989415</v>
      </c>
      <c r="W206" s="328">
        <f t="shared" si="93"/>
        <v>3.3665058888630028E-3</v>
      </c>
      <c r="X206" s="328">
        <f t="shared" si="94"/>
        <v>28893.649718011264</v>
      </c>
      <c r="Y206" s="328">
        <f t="shared" si="78"/>
        <v>136.71936079130541</v>
      </c>
      <c r="Z206" s="108">
        <f>IF(H206&gt;0, rate1(1,$L$52,$L$51,$L$54,U206,$L$53,$L$50,Y206),"")</f>
        <v>2171.7564731713683</v>
      </c>
      <c r="AA206" s="336">
        <f t="shared" si="95"/>
        <v>1.4468691598334489</v>
      </c>
      <c r="AB206" s="336">
        <f t="shared" si="96"/>
        <v>-7.5335382063907077E-3</v>
      </c>
      <c r="AC206" s="328">
        <f t="shared" si="97"/>
        <v>0.23127872903965879</v>
      </c>
      <c r="AD206" s="328">
        <f t="shared" si="98"/>
        <v>-8.6475743286233975E-2</v>
      </c>
      <c r="AE206" s="328">
        <f t="shared" si="99"/>
        <v>-3.9605562871756874E-3</v>
      </c>
      <c r="AF206" s="328">
        <f t="shared" si="100"/>
        <v>2926.7576968886169</v>
      </c>
      <c r="AG206" s="328">
        <f t="shared" si="101"/>
        <v>2907.1178016551953</v>
      </c>
      <c r="AH206" s="328">
        <f t="shared" si="102"/>
        <v>7.4607554532402514</v>
      </c>
      <c r="AI206" s="328">
        <f t="shared" si="103"/>
        <v>106.54371257980907</v>
      </c>
      <c r="AJ206" s="328">
        <f t="shared" si="104"/>
        <v>7.812423329638885</v>
      </c>
      <c r="AK206" s="337">
        <f t="shared" si="105"/>
        <v>699.74623298798633</v>
      </c>
      <c r="AL206" s="42">
        <f t="shared" si="106"/>
        <v>23.815453233002149</v>
      </c>
      <c r="BA206" s="8"/>
    </row>
    <row r="207" spans="1:53" ht="15" x14ac:dyDescent="0.15">
      <c r="A207" s="116"/>
      <c r="B207" s="328">
        <f t="shared" si="79"/>
        <v>2926.7576968886169</v>
      </c>
      <c r="C207" s="328">
        <f t="shared" si="80"/>
        <v>2907.1178016551953</v>
      </c>
      <c r="D207" s="328">
        <f t="shared" si="81"/>
        <v>7.4607554532402514</v>
      </c>
      <c r="E207" s="328">
        <f t="shared" si="72"/>
        <v>251.77634861960121</v>
      </c>
      <c r="F207" s="328">
        <f t="shared" si="82"/>
        <v>251.76762456110168</v>
      </c>
      <c r="G207" s="328">
        <f t="shared" si="83"/>
        <v>29283.537787070836</v>
      </c>
      <c r="H207" s="313">
        <f t="shared" si="73"/>
        <v>0.02</v>
      </c>
      <c r="I207" s="328">
        <f t="shared" si="84"/>
        <v>15.711916186737291</v>
      </c>
      <c r="J207" s="328">
        <f t="shared" si="74"/>
        <v>850</v>
      </c>
      <c r="K207" s="335">
        <f t="shared" si="85"/>
        <v>-1</v>
      </c>
      <c r="L207" s="323">
        <f t="shared" si="86"/>
        <v>7.4407554532402518</v>
      </c>
      <c r="M207" s="323">
        <f t="shared" si="87"/>
        <v>7.4507554532402516</v>
      </c>
      <c r="N207" s="328">
        <f t="shared" si="88"/>
        <v>-0.10188640258371606</v>
      </c>
      <c r="O207" s="328">
        <f t="shared" si="75"/>
        <v>9.1053043833505249</v>
      </c>
      <c r="P207" s="332">
        <f t="shared" si="77"/>
        <v>135.88214799904313</v>
      </c>
      <c r="Q207" s="328">
        <f t="shared" si="89"/>
        <v>28547.908240313696</v>
      </c>
      <c r="R207" s="277">
        <f>IF(H207&gt;0, rate1(1,$L$52,$L$51,$L$54,L207,$L$53,$L$50,P207),"")</f>
        <v>2169.4209129760311</v>
      </c>
      <c r="S207" s="323">
        <f t="shared" si="90"/>
        <v>1.4452267827758301</v>
      </c>
      <c r="T207" s="323">
        <f t="shared" si="91"/>
        <v>0.22884158484018124</v>
      </c>
      <c r="U207" s="328">
        <f t="shared" si="76"/>
        <v>7.4607554532402514</v>
      </c>
      <c r="V207" s="336">
        <f t="shared" si="92"/>
        <v>7.4607554532402514</v>
      </c>
      <c r="W207" s="328">
        <f t="shared" si="93"/>
        <v>3.3490880712463422E-3</v>
      </c>
      <c r="X207" s="328">
        <f t="shared" si="94"/>
        <v>28665.413269756107</v>
      </c>
      <c r="Y207" s="328">
        <f t="shared" si="78"/>
        <v>136.24714007448631</v>
      </c>
      <c r="Z207" s="108">
        <f>IF(H207&gt;0, rate1(1,$L$52,$L$51,$L$54,U207,$L$53,$L$50,Y207),"")</f>
        <v>2170.442036630152</v>
      </c>
      <c r="AA207" s="336">
        <f t="shared" si="95"/>
        <v>1.4504926976299184</v>
      </c>
      <c r="AB207" s="336">
        <f t="shared" si="96"/>
        <v>-7.4342782665872019E-3</v>
      </c>
      <c r="AC207" s="328">
        <f t="shared" si="97"/>
        <v>0.22884158484018124</v>
      </c>
      <c r="AD207" s="328">
        <f t="shared" si="98"/>
        <v>-8.7396702893696665E-2</v>
      </c>
      <c r="AE207" s="328">
        <f t="shared" si="99"/>
        <v>-4.0031251813115905E-3</v>
      </c>
      <c r="AF207" s="328">
        <f t="shared" si="100"/>
        <v>2926.426968901193</v>
      </c>
      <c r="AG207" s="328">
        <f t="shared" si="101"/>
        <v>2906.8889600703551</v>
      </c>
      <c r="AH207" s="328">
        <f t="shared" si="102"/>
        <v>7.4413781105380536</v>
      </c>
      <c r="AI207" s="328">
        <f t="shared" si="103"/>
        <v>105.48510133344953</v>
      </c>
      <c r="AJ207" s="328">
        <f t="shared" si="104"/>
        <v>7.8417247466759541</v>
      </c>
      <c r="AK207" s="337">
        <f t="shared" si="105"/>
        <v>702.89040169715599</v>
      </c>
      <c r="AL207" s="42">
        <f t="shared" si="106"/>
        <v>23.906015388694986</v>
      </c>
      <c r="BA207" s="8"/>
    </row>
    <row r="208" spans="1:53" ht="15" x14ac:dyDescent="0.15">
      <c r="A208" s="116"/>
      <c r="B208" s="328">
        <f t="shared" si="79"/>
        <v>2926.426968901193</v>
      </c>
      <c r="C208" s="328">
        <f t="shared" si="80"/>
        <v>2906.8889600703551</v>
      </c>
      <c r="D208" s="328">
        <f t="shared" si="81"/>
        <v>7.4413781105380536</v>
      </c>
      <c r="E208" s="328">
        <f t="shared" si="72"/>
        <v>251.78959562153045</v>
      </c>
      <c r="F208" s="328">
        <f t="shared" si="82"/>
        <v>251.78297212056583</v>
      </c>
      <c r="G208" s="328">
        <f t="shared" si="83"/>
        <v>29057.121417938462</v>
      </c>
      <c r="H208" s="313">
        <f t="shared" si="73"/>
        <v>0.02</v>
      </c>
      <c r="I208" s="328">
        <f t="shared" si="84"/>
        <v>15.630407064670363</v>
      </c>
      <c r="J208" s="328">
        <f t="shared" si="74"/>
        <v>850</v>
      </c>
      <c r="K208" s="335">
        <f t="shared" si="85"/>
        <v>-1</v>
      </c>
      <c r="L208" s="323">
        <f t="shared" si="86"/>
        <v>7.4213781105380541</v>
      </c>
      <c r="M208" s="323">
        <f t="shared" si="87"/>
        <v>7.4313781105380539</v>
      </c>
      <c r="N208" s="328">
        <f t="shared" si="88"/>
        <v>-0.10163027203513053</v>
      </c>
      <c r="O208" s="328">
        <f t="shared" si="75"/>
        <v>9.0161253278087354</v>
      </c>
      <c r="P208" s="332">
        <f t="shared" si="77"/>
        <v>135.41061318509716</v>
      </c>
      <c r="Q208" s="328">
        <f t="shared" si="89"/>
        <v>28320.671604367173</v>
      </c>
      <c r="R208" s="277">
        <f>IF(H208&gt;0, rate1(1,$L$52,$L$51,$L$54,L208,$L$53,$L$50,P208),"")</f>
        <v>2168.0950047321403</v>
      </c>
      <c r="S208" s="323">
        <f t="shared" si="90"/>
        <v>1.448789531837416</v>
      </c>
      <c r="T208" s="323">
        <f t="shared" si="91"/>
        <v>0.22645419472918624</v>
      </c>
      <c r="U208" s="328">
        <f t="shared" si="76"/>
        <v>7.4413781105380536</v>
      </c>
      <c r="V208" s="336">
        <f t="shared" si="92"/>
        <v>7.4413781105380536</v>
      </c>
      <c r="W208" s="328">
        <f t="shared" si="93"/>
        <v>3.3317139187118983E-3</v>
      </c>
      <c r="X208" s="328">
        <f t="shared" si="94"/>
        <v>28437.819824929655</v>
      </c>
      <c r="Y208" s="328">
        <f t="shared" si="78"/>
        <v>135.77528772730466</v>
      </c>
      <c r="Z208" s="108">
        <f>IF(H208&gt;0, rate1(1,$L$52,$L$51,$L$54,U208,$L$53,$L$50,Y208),"")</f>
        <v>2169.1210979153952</v>
      </c>
      <c r="AA208" s="336">
        <f t="shared" si="95"/>
        <v>1.4540942591589801</v>
      </c>
      <c r="AB208" s="336">
        <f t="shared" si="96"/>
        <v>-7.337053599581961E-3</v>
      </c>
      <c r="AC208" s="328">
        <f t="shared" si="97"/>
        <v>0.22645419472918624</v>
      </c>
      <c r="AD208" s="328">
        <f t="shared" si="98"/>
        <v>-8.8318081384704539E-2</v>
      </c>
      <c r="AE208" s="328">
        <f t="shared" si="99"/>
        <v>-4.0473842822762E-3</v>
      </c>
      <c r="AF208" s="328">
        <f t="shared" si="100"/>
        <v>2926.0988844344288</v>
      </c>
      <c r="AG208" s="328">
        <f t="shared" si="101"/>
        <v>2906.6625058756258</v>
      </c>
      <c r="AH208" s="328">
        <f t="shared" si="102"/>
        <v>7.4219990806632721</v>
      </c>
      <c r="AI208" s="328">
        <f t="shared" si="103"/>
        <v>104.44846477433943</v>
      </c>
      <c r="AJ208" s="328">
        <f t="shared" si="104"/>
        <v>7.8707382091132709</v>
      </c>
      <c r="AK208" s="337">
        <f t="shared" si="105"/>
        <v>705.97937864802702</v>
      </c>
      <c r="AL208" s="42">
        <f t="shared" si="106"/>
        <v>23.995677724828418</v>
      </c>
      <c r="BA208" s="8"/>
    </row>
    <row r="209" spans="1:53" ht="15" x14ac:dyDescent="0.15">
      <c r="A209" s="116"/>
      <c r="B209" s="328">
        <f t="shared" ref="B209:B272" si="107">IF(H209&gt;0, AF208,"")</f>
        <v>2926.0988844344288</v>
      </c>
      <c r="C209" s="328">
        <f t="shared" ref="C209:C272" si="108">IF(H209&gt;0, AG208,"")</f>
        <v>2906.6625058756258</v>
      </c>
      <c r="D209" s="328">
        <f t="shared" ref="D209:D272" si="109">IF(H209&gt;0, AH208,"")</f>
        <v>7.4219990806632721</v>
      </c>
      <c r="E209" s="328">
        <f t="shared" si="72"/>
        <v>251.7987554915334</v>
      </c>
      <c r="F209" s="328">
        <f t="shared" ref="F209:F272" si="110">IF(H209&gt;0, (E209+E208)/2,"")</f>
        <v>251.79417555653191</v>
      </c>
      <c r="G209" s="328">
        <f t="shared" ref="G209:G272" si="111">IF(H209&gt;0, F209*$S$53*$C$55*(B209-C209+N209)^1.5,"")</f>
        <v>28831.371639524645</v>
      </c>
      <c r="H209" s="313">
        <f t="shared" ref="H209:H272" si="112">dv(S208)</f>
        <v>0.02</v>
      </c>
      <c r="I209" s="328">
        <f t="shared" ref="I209:I272" si="113">IF(H209&gt;0, (B209-C209)*B$19,"")</f>
        <v>15.549102847042377</v>
      </c>
      <c r="J209" s="328">
        <f t="shared" si="74"/>
        <v>850</v>
      </c>
      <c r="K209" s="335">
        <f t="shared" ref="K209:K272" si="114">IF(H209&gt;0, IF((1-S208-0.015)&gt;0,1,-1),"")</f>
        <v>-1</v>
      </c>
      <c r="L209" s="323">
        <f t="shared" ref="L209:L272" si="115">IF(H209&gt;0, D209+K209*H209,"")</f>
        <v>7.4019990806632725</v>
      </c>
      <c r="M209" s="323">
        <f t="shared" ref="M209:M272" si="116">IF(H209&gt;0, (D209+L209)/2,"")</f>
        <v>7.4119990806632723</v>
      </c>
      <c r="N209" s="328">
        <f t="shared" ref="N209:N272" si="117">IF(H209&gt;0, 2*($P$53*M209/$S$52/$S$51)^2-(B209-C209)*2,"")</f>
        <v>-0.10137407399606246</v>
      </c>
      <c r="O209" s="328">
        <f t="shared" si="75"/>
        <v>8.9276666154390973</v>
      </c>
      <c r="P209" s="332">
        <f t="shared" si="77"/>
        <v>134.93944812968709</v>
      </c>
      <c r="Q209" s="328">
        <f t="shared" ref="Q209:Q272" si="118">IF(H209&gt;0, M209/$S$54*(B209-C209+N209/2)*E209-J209,"")</f>
        <v>28094.111379990838</v>
      </c>
      <c r="R209" s="277">
        <f>IF(H209&gt;0, rate1(1,$L$52,$L$51,$L$54,L209,$L$53,$L$50,P209),"")</f>
        <v>2166.7625153830272</v>
      </c>
      <c r="S209" s="323">
        <f t="shared" ref="S209:S272" si="119">IF(H209&gt;0, Q209/O209/R209,"")</f>
        <v>1.4523323862318589</v>
      </c>
      <c r="T209" s="323">
        <f t="shared" ref="T209:T272" si="120">IF(H209&gt;0, N209/(1-S209),"")</f>
        <v>0.22411411847061424</v>
      </c>
      <c r="U209" s="328">
        <f t="shared" ref="U209:U272" si="121">L209-K209*H209</f>
        <v>7.4219990806632721</v>
      </c>
      <c r="V209" s="336">
        <f t="shared" ref="V209:V272" si="122">IF(H209&gt;0, (D209+U209)/2,"")</f>
        <v>7.4219990806632721</v>
      </c>
      <c r="W209" s="328">
        <f t="shared" ref="W209:W272" si="123">IF(H209&gt;0, 2*($P$53*V209/$S$52/$S$51)^2-(B209-C209)*2,"")</f>
        <v>3.3143834427846741E-3</v>
      </c>
      <c r="X209" s="328">
        <f t="shared" ref="X209:X272" si="124">IF(H209&gt;0, V209/$S$54*(B209-C209+W209/2)*F209-J209,"")</f>
        <v>28210.891944558854</v>
      </c>
      <c r="Y209" s="328">
        <f t="shared" si="78"/>
        <v>135.30380455866603</v>
      </c>
      <c r="Z209" s="108">
        <f>IF(H209&gt;0, rate1(1,$L$52,$L$51,$L$54,U209,$L$53,$L$50,Y209),"")</f>
        <v>2167.7936121613125</v>
      </c>
      <c r="AA209" s="336">
        <f t="shared" ref="AA209:AA272" si="125">IF(H209&gt;0, X209/O209/Z209,"")</f>
        <v>1.4576757240446119</v>
      </c>
      <c r="AB209" s="336">
        <f t="shared" ref="AB209:AB272" si="126">IF(H209&gt;0, W209/(1-AA209),"")</f>
        <v>-7.2417724355019648E-3</v>
      </c>
      <c r="AC209" s="328">
        <f t="shared" ref="AC209:AC272" si="127">IF(H209&gt;0, delta_z(N209,S209,H209,AE208,AB209),"")</f>
        <v>0.22411411847061424</v>
      </c>
      <c r="AD209" s="328">
        <f t="shared" ref="AD209:AD272" si="128">IF(H209&gt;0, H209/AC209*K209,"")</f>
        <v>-8.9240250174700136E-2</v>
      </c>
      <c r="AE209" s="328">
        <f t="shared" ref="AE209:AE272" si="129">IF(H209&gt;0, (AD209-AD208)/(AC209+AC208)*2,"")</f>
        <v>-4.0933583786513196E-3</v>
      </c>
      <c r="AF209" s="328">
        <f t="shared" ref="AF209:AF272" si="130">IF(H209&gt;0, B209-(AC209-N209),"")</f>
        <v>2925.773396241962</v>
      </c>
      <c r="AG209" s="328">
        <f t="shared" ref="AG209:AG272" si="131">IF(H209&gt;0, C209-AC209,"")</f>
        <v>2906.4383917571554</v>
      </c>
      <c r="AH209" s="328">
        <f t="shared" ref="AH209:AH272" si="132">IF(H209&gt;0, $S$54*$S$53*$C$55*SQRT(AF209-AG209),"")</f>
        <v>7.4026183632851899</v>
      </c>
      <c r="AI209" s="328">
        <f t="shared" ref="AI209:AI272" si="133">IF(H209&gt;0, AC209/R209*1000000,"")</f>
        <v>103.43270980529988</v>
      </c>
      <c r="AJ209" s="328">
        <f t="shared" ref="AJ209:AJ272" si="134">IF(H209&gt;0, AJ208+AI209/3600,"")</f>
        <v>7.8994695173925207</v>
      </c>
      <c r="AK209" s="337">
        <f t="shared" ref="AK209:AK272" si="135">IF(H209&gt;0, AK208+AI208*G208/1000000,"")</f>
        <v>709.01435037089232</v>
      </c>
      <c r="AL209" s="42">
        <f t="shared" ref="AL209:AL272" si="136">IF(H209&gt;0, AL208+AI208*J208/1000000,"")</f>
        <v>24.084458919886607</v>
      </c>
      <c r="BA209" s="8"/>
    </row>
    <row r="210" spans="1:53" ht="15" x14ac:dyDescent="0.15">
      <c r="A210" s="116"/>
      <c r="B210" s="328">
        <f t="shared" si="107"/>
        <v>2925.773396241962</v>
      </c>
      <c r="C210" s="328">
        <f t="shared" si="108"/>
        <v>2906.4383917571554</v>
      </c>
      <c r="D210" s="328">
        <f t="shared" si="109"/>
        <v>7.4026183632851899</v>
      </c>
      <c r="E210" s="328">
        <f t="shared" si="72"/>
        <v>251.80393671471765</v>
      </c>
      <c r="F210" s="328">
        <f t="shared" si="110"/>
        <v>251.80134610312552</v>
      </c>
      <c r="G210" s="328">
        <f t="shared" si="111"/>
        <v>28606.309656909245</v>
      </c>
      <c r="H210" s="313">
        <f t="shared" si="112"/>
        <v>0.02</v>
      </c>
      <c r="I210" s="328">
        <f t="shared" si="113"/>
        <v>15.468003587845306</v>
      </c>
      <c r="J210" s="328">
        <f t="shared" si="74"/>
        <v>850</v>
      </c>
      <c r="K210" s="335">
        <f t="shared" si="114"/>
        <v>-1</v>
      </c>
      <c r="L210" s="323">
        <f t="shared" si="115"/>
        <v>7.3826183632851903</v>
      </c>
      <c r="M210" s="323">
        <f t="shared" si="116"/>
        <v>7.3926183632851901</v>
      </c>
      <c r="N210" s="328">
        <f t="shared" si="117"/>
        <v>-0.10111780845036122</v>
      </c>
      <c r="O210" s="328">
        <f t="shared" si="75"/>
        <v>8.8399149567285491</v>
      </c>
      <c r="P210" s="332">
        <f t="shared" si="77"/>
        <v>134.46865364773396</v>
      </c>
      <c r="Q210" s="328">
        <f t="shared" si="118"/>
        <v>27868.248354411833</v>
      </c>
      <c r="R210" s="277">
        <f>IF(H210&gt;0, rate1(1,$L$52,$L$51,$L$54,L210,$L$53,$L$50,P210),"")</f>
        <v>2165.4233993739026</v>
      </c>
      <c r="S210" s="323">
        <f t="shared" si="119"/>
        <v>1.455857136978095</v>
      </c>
      <c r="T210" s="323">
        <f t="shared" si="120"/>
        <v>0.22181907498624984</v>
      </c>
      <c r="U210" s="328">
        <f t="shared" si="121"/>
        <v>7.4026183632851899</v>
      </c>
      <c r="V210" s="336">
        <f t="shared" si="122"/>
        <v>7.4026183632851899</v>
      </c>
      <c r="W210" s="328">
        <f t="shared" si="123"/>
        <v>3.297096654939935E-3</v>
      </c>
      <c r="X210" s="328">
        <f t="shared" si="124"/>
        <v>27984.650994949385</v>
      </c>
      <c r="Y210" s="328">
        <f t="shared" si="78"/>
        <v>134.83269138093186</v>
      </c>
      <c r="Z210" s="108">
        <f>IF(H210&gt;0, rate1(1,$L$52,$L$51,$L$54,U210,$L$53,$L$50,Y210),"")</f>
        <v>2166.4595341098079</v>
      </c>
      <c r="AA210" s="336">
        <f t="shared" si="125"/>
        <v>1.4612389047251841</v>
      </c>
      <c r="AB210" s="336">
        <f t="shared" si="126"/>
        <v>-7.1483489817590617E-3</v>
      </c>
      <c r="AC210" s="328">
        <f t="shared" si="127"/>
        <v>0.22181907498624984</v>
      </c>
      <c r="AD210" s="328">
        <f t="shared" si="128"/>
        <v>-9.0163571375634688E-2</v>
      </c>
      <c r="AE210" s="328">
        <f t="shared" si="129"/>
        <v>-4.1410741092269285E-3</v>
      </c>
      <c r="AF210" s="328">
        <f t="shared" si="130"/>
        <v>2925.4504593585252</v>
      </c>
      <c r="AG210" s="328">
        <f t="shared" si="131"/>
        <v>2906.216572682169</v>
      </c>
      <c r="AH210" s="328">
        <f t="shared" si="132"/>
        <v>7.3832359580717775</v>
      </c>
      <c r="AI210" s="328">
        <f t="shared" si="133"/>
        <v>102.43681445872676</v>
      </c>
      <c r="AJ210" s="328">
        <f t="shared" si="134"/>
        <v>7.9279241880755</v>
      </c>
      <c r="AK210" s="337">
        <f t="shared" si="135"/>
        <v>711.99645726697202</v>
      </c>
      <c r="AL210" s="42">
        <f t="shared" si="136"/>
        <v>24.172376723221113</v>
      </c>
    </row>
    <row r="211" spans="1:53" ht="15" x14ac:dyDescent="0.15">
      <c r="A211" s="116"/>
      <c r="B211" s="328">
        <f t="shared" si="107"/>
        <v>2925.4504593585252</v>
      </c>
      <c r="C211" s="328">
        <f t="shared" si="108"/>
        <v>2906.216572682169</v>
      </c>
      <c r="D211" s="328">
        <f t="shared" si="109"/>
        <v>7.3832359580717775</v>
      </c>
      <c r="E211" s="328">
        <f t="shared" si="72"/>
        <v>251.80524263489696</v>
      </c>
      <c r="F211" s="328">
        <f t="shared" si="110"/>
        <v>251.80458967480729</v>
      </c>
      <c r="G211" s="328">
        <f t="shared" si="111"/>
        <v>28381.955561398445</v>
      </c>
      <c r="H211" s="313">
        <f t="shared" si="112"/>
        <v>0.02</v>
      </c>
      <c r="I211" s="328">
        <f t="shared" si="113"/>
        <v>15.387109341084944</v>
      </c>
      <c r="J211" s="328">
        <f t="shared" si="74"/>
        <v>850</v>
      </c>
      <c r="K211" s="335">
        <f t="shared" si="114"/>
        <v>-1</v>
      </c>
      <c r="L211" s="323">
        <f t="shared" si="115"/>
        <v>7.3632359580717779</v>
      </c>
      <c r="M211" s="323">
        <f t="shared" si="116"/>
        <v>7.3732359580717777</v>
      </c>
      <c r="N211" s="328">
        <f t="shared" si="117"/>
        <v>-0.10086147538181933</v>
      </c>
      <c r="O211" s="328">
        <f t="shared" si="75"/>
        <v>8.752857714850105</v>
      </c>
      <c r="P211" s="332">
        <f t="shared" si="77"/>
        <v>133.99823055766561</v>
      </c>
      <c r="Q211" s="328">
        <f t="shared" si="118"/>
        <v>27643.102229290784</v>
      </c>
      <c r="R211" s="277">
        <f>IF(H211&gt;0, rate1(1,$L$52,$L$51,$L$54,L211,$L$53,$L$50,P211),"")</f>
        <v>2164.0776107504935</v>
      </c>
      <c r="S211" s="323">
        <f t="shared" si="119"/>
        <v>1.4593655138248725</v>
      </c>
      <c r="T211" s="323">
        <f t="shared" si="120"/>
        <v>0.21956692948498427</v>
      </c>
      <c r="U211" s="328">
        <f t="shared" si="121"/>
        <v>7.3832359580717775</v>
      </c>
      <c r="V211" s="336">
        <f t="shared" si="122"/>
        <v>7.3832359580717775</v>
      </c>
      <c r="W211" s="328">
        <f t="shared" si="123"/>
        <v>3.2798535667240003E-3</v>
      </c>
      <c r="X211" s="328">
        <f t="shared" si="124"/>
        <v>27759.117221458975</v>
      </c>
      <c r="Y211" s="328">
        <f t="shared" si="78"/>
        <v>134.3619490099519</v>
      </c>
      <c r="Z211" s="108">
        <f>IF(H211&gt;0, rate1(1,$L$52,$L$51,$L$54,U211,$L$53,$L$50,Y211),"")</f>
        <v>2165.1188181063953</v>
      </c>
      <c r="AA211" s="336">
        <f t="shared" si="125"/>
        <v>1.4647855513610655</v>
      </c>
      <c r="AB211" s="336">
        <f t="shared" si="126"/>
        <v>-7.0567029399243707E-3</v>
      </c>
      <c r="AC211" s="328">
        <f t="shared" si="127"/>
        <v>0.21956692948498427</v>
      </c>
      <c r="AD211" s="328">
        <f t="shared" si="128"/>
        <v>-9.108839863504016E-2</v>
      </c>
      <c r="AE211" s="328">
        <f t="shared" si="129"/>
        <v>-4.1905599635556406E-3</v>
      </c>
      <c r="AF211" s="328">
        <f t="shared" si="130"/>
        <v>2925.1300309536582</v>
      </c>
      <c r="AG211" s="328">
        <f t="shared" si="131"/>
        <v>2905.9970057526839</v>
      </c>
      <c r="AH211" s="328">
        <f t="shared" si="132"/>
        <v>7.363851864689325</v>
      </c>
      <c r="AI211" s="328">
        <f t="shared" si="133"/>
        <v>101.45982214050048</v>
      </c>
      <c r="AJ211" s="328">
        <f t="shared" si="134"/>
        <v>7.9561074720034171</v>
      </c>
      <c r="AK211" s="337">
        <f t="shared" si="135"/>
        <v>714.92679650164575</v>
      </c>
      <c r="AL211" s="42">
        <f t="shared" si="136"/>
        <v>24.25944801551103</v>
      </c>
    </row>
    <row r="212" spans="1:53" ht="15" x14ac:dyDescent="0.15">
      <c r="A212" s="116"/>
      <c r="B212" s="328">
        <f t="shared" si="107"/>
        <v>2925.1300309536582</v>
      </c>
      <c r="C212" s="328">
        <f t="shared" si="108"/>
        <v>2905.9970057526839</v>
      </c>
      <c r="D212" s="328">
        <f t="shared" si="109"/>
        <v>7.363851864689325</v>
      </c>
      <c r="E212" s="328">
        <f t="shared" si="72"/>
        <v>251.80277178250918</v>
      </c>
      <c r="F212" s="328">
        <f t="shared" si="110"/>
        <v>251.80400720870307</v>
      </c>
      <c r="G212" s="328">
        <f t="shared" si="111"/>
        <v>28158.328398003832</v>
      </c>
      <c r="H212" s="313">
        <f t="shared" si="112"/>
        <v>0.02</v>
      </c>
      <c r="I212" s="328">
        <f t="shared" si="113"/>
        <v>15.306420160779453</v>
      </c>
      <c r="J212" s="328">
        <f t="shared" si="74"/>
        <v>850</v>
      </c>
      <c r="K212" s="335">
        <f t="shared" si="114"/>
        <v>-1</v>
      </c>
      <c r="L212" s="323">
        <f t="shared" si="115"/>
        <v>7.3438518646893254</v>
      </c>
      <c r="M212" s="323">
        <f t="shared" si="116"/>
        <v>7.3538518646893252</v>
      </c>
      <c r="N212" s="328">
        <f t="shared" si="117"/>
        <v>-0.10060507477418668</v>
      </c>
      <c r="O212" s="328">
        <f t="shared" si="75"/>
        <v>8.6664828630935418</v>
      </c>
      <c r="P212" s="332">
        <f t="shared" si="77"/>
        <v>133.52817968143256</v>
      </c>
      <c r="Q212" s="328">
        <f t="shared" si="118"/>
        <v>27418.691685872338</v>
      </c>
      <c r="R212" s="277">
        <f>IF(H212&gt;0, rate1(1,$L$52,$L$51,$L$54,L212,$L$53,$L$50,P212),"")</f>
        <v>2162.7251031548349</v>
      </c>
      <c r="S212" s="323">
        <f t="shared" si="119"/>
        <v>1.4628591896909326</v>
      </c>
      <c r="T212" s="323">
        <f t="shared" si="120"/>
        <v>0.21735568184649035</v>
      </c>
      <c r="U212" s="328">
        <f t="shared" si="121"/>
        <v>7.363851864689325</v>
      </c>
      <c r="V212" s="336">
        <f t="shared" si="122"/>
        <v>7.363851864689325</v>
      </c>
      <c r="W212" s="328">
        <f t="shared" si="123"/>
        <v>3.2626541896476624E-3</v>
      </c>
      <c r="X212" s="328">
        <f t="shared" si="124"/>
        <v>27534.30981642094</v>
      </c>
      <c r="Y212" s="328">
        <f t="shared" si="78"/>
        <v>133.89157826508043</v>
      </c>
      <c r="Z212" s="108">
        <f>IF(H212&gt;0, rate1(1,$L$52,$L$51,$L$54,U212,$L$53,$L$50,Y212),"")</f>
        <v>2163.7714180960238</v>
      </c>
      <c r="AA212" s="336">
        <f t="shared" si="125"/>
        <v>1.4683173563590444</v>
      </c>
      <c r="AB212" s="336">
        <f t="shared" si="126"/>
        <v>-6.9667590691349195E-3</v>
      </c>
      <c r="AC212" s="328">
        <f t="shared" si="127"/>
        <v>0.21735568184649035</v>
      </c>
      <c r="AD212" s="328">
        <f t="shared" si="128"/>
        <v>-9.2015077913285018E-2</v>
      </c>
      <c r="AE212" s="328">
        <f t="shared" si="129"/>
        <v>-4.2418462867870451E-3</v>
      </c>
      <c r="AF212" s="328">
        <f t="shared" si="130"/>
        <v>2924.8120701970374</v>
      </c>
      <c r="AG212" s="328">
        <f t="shared" si="131"/>
        <v>2905.7796500708373</v>
      </c>
      <c r="AH212" s="328">
        <f t="shared" si="132"/>
        <v>7.3444660828025956</v>
      </c>
      <c r="AI212" s="328">
        <f t="shared" si="133"/>
        <v>100.50083643521167</v>
      </c>
      <c r="AJ212" s="328">
        <f t="shared" si="134"/>
        <v>7.9840243710131977</v>
      </c>
      <c r="AK212" s="337">
        <f t="shared" si="135"/>
        <v>717.80642466490485</v>
      </c>
      <c r="AL212" s="42">
        <f t="shared" si="136"/>
        <v>24.345688864330455</v>
      </c>
    </row>
    <row r="213" spans="1:53" ht="15" x14ac:dyDescent="0.15">
      <c r="A213" s="116"/>
      <c r="B213" s="328">
        <f t="shared" si="107"/>
        <v>2924.8120701970374</v>
      </c>
      <c r="C213" s="328">
        <f t="shared" si="108"/>
        <v>2905.7796500708373</v>
      </c>
      <c r="D213" s="328">
        <f t="shared" si="109"/>
        <v>7.3444660828025956</v>
      </c>
      <c r="E213" s="328">
        <f t="shared" si="72"/>
        <v>251.79661817655261</v>
      </c>
      <c r="F213" s="328">
        <f t="shared" si="110"/>
        <v>251.7996949795309</v>
      </c>
      <c r="G213" s="328">
        <f t="shared" si="111"/>
        <v>27935.446227682009</v>
      </c>
      <c r="H213" s="313">
        <f t="shared" si="112"/>
        <v>0.02</v>
      </c>
      <c r="I213" s="328">
        <f t="shared" si="113"/>
        <v>15.225936100960098</v>
      </c>
      <c r="J213" s="328">
        <f t="shared" si="74"/>
        <v>850</v>
      </c>
      <c r="K213" s="335">
        <f t="shared" si="114"/>
        <v>-1</v>
      </c>
      <c r="L213" s="323">
        <f t="shared" si="115"/>
        <v>7.324466082802596</v>
      </c>
      <c r="M213" s="323">
        <f t="shared" si="116"/>
        <v>7.3344660828025958</v>
      </c>
      <c r="N213" s="328">
        <f t="shared" si="117"/>
        <v>-0.10034860661123446</v>
      </c>
      <c r="O213" s="328">
        <f t="shared" si="75"/>
        <v>8.5807789457384445</v>
      </c>
      <c r="P213" s="332">
        <f t="shared" si="77"/>
        <v>133.05850184453729</v>
      </c>
      <c r="Q213" s="328">
        <f t="shared" si="118"/>
        <v>27195.034445126916</v>
      </c>
      <c r="R213" s="277">
        <f>IF(H213&gt;0, rate1(1,$L$52,$L$51,$L$54,L213,$L$53,$L$50,P213),"")</f>
        <v>2161.3658298210398</v>
      </c>
      <c r="S213" s="323">
        <f t="shared" si="119"/>
        <v>1.4663397847689636</v>
      </c>
      <c r="T213" s="323">
        <f t="shared" si="120"/>
        <v>0.21518345611655171</v>
      </c>
      <c r="U213" s="328">
        <f t="shared" si="121"/>
        <v>7.3444660828025956</v>
      </c>
      <c r="V213" s="336">
        <f t="shared" si="122"/>
        <v>7.3444660828025956</v>
      </c>
      <c r="W213" s="328">
        <f t="shared" si="123"/>
        <v>3.2454985352217136E-3</v>
      </c>
      <c r="X213" s="328">
        <f t="shared" si="124"/>
        <v>27310.246981793338</v>
      </c>
      <c r="Y213" s="328">
        <f t="shared" si="78"/>
        <v>133.42157996920486</v>
      </c>
      <c r="Z213" s="108">
        <f>IF(H213&gt;0, rate1(1,$L$52,$L$51,$L$54,U213,$L$53,$L$50,Y213),"")</f>
        <v>2162.4172876188873</v>
      </c>
      <c r="AA213" s="336">
        <f t="shared" si="125"/>
        <v>1.4718359585527081</v>
      </c>
      <c r="AB213" s="336">
        <f t="shared" si="126"/>
        <v>-6.8784467915010842E-3</v>
      </c>
      <c r="AC213" s="328">
        <f t="shared" si="127"/>
        <v>0.21518345611655171</v>
      </c>
      <c r="AD213" s="328">
        <f t="shared" si="128"/>
        <v>-9.2943948205605656E-2</v>
      </c>
      <c r="AE213" s="328">
        <f t="shared" si="129"/>
        <v>-4.2949652912102707E-3</v>
      </c>
      <c r="AF213" s="328">
        <f t="shared" si="130"/>
        <v>2924.4965381343095</v>
      </c>
      <c r="AG213" s="328">
        <f t="shared" si="131"/>
        <v>2905.5644666147209</v>
      </c>
      <c r="AH213" s="328">
        <f t="shared" si="132"/>
        <v>7.3250786120747122</v>
      </c>
      <c r="AI213" s="328">
        <f t="shared" si="133"/>
        <v>99.55901640879037</v>
      </c>
      <c r="AJ213" s="328">
        <f t="shared" si="134"/>
        <v>8.0116796533489723</v>
      </c>
      <c r="AK213" s="337">
        <f t="shared" si="135"/>
        <v>720.63636022152161</v>
      </c>
      <c r="AL213" s="42">
        <f t="shared" si="136"/>
        <v>24.431114575300384</v>
      </c>
    </row>
    <row r="214" spans="1:53" ht="15" x14ac:dyDescent="0.15">
      <c r="A214" s="116"/>
      <c r="B214" s="328">
        <f t="shared" si="107"/>
        <v>2924.4965381343095</v>
      </c>
      <c r="C214" s="328">
        <f t="shared" si="108"/>
        <v>2905.5644666147209</v>
      </c>
      <c r="D214" s="328">
        <f t="shared" si="109"/>
        <v>7.3250786120747122</v>
      </c>
      <c r="E214" s="328">
        <f t="shared" si="72"/>
        <v>251.78687160300237</v>
      </c>
      <c r="F214" s="328">
        <f t="shared" si="110"/>
        <v>251.79174488977748</v>
      </c>
      <c r="G214" s="328">
        <f t="shared" si="111"/>
        <v>27713.3261848211</v>
      </c>
      <c r="H214" s="313">
        <f t="shared" si="112"/>
        <v>0.02</v>
      </c>
      <c r="I214" s="328">
        <f t="shared" si="113"/>
        <v>15.145657215670873</v>
      </c>
      <c r="J214" s="328">
        <f t="shared" si="74"/>
        <v>850</v>
      </c>
      <c r="K214" s="335">
        <f t="shared" si="114"/>
        <v>-1</v>
      </c>
      <c r="L214" s="323">
        <f t="shared" si="115"/>
        <v>7.3050786120747127</v>
      </c>
      <c r="M214" s="323">
        <f t="shared" si="116"/>
        <v>7.3150786120747124</v>
      </c>
      <c r="N214" s="328">
        <f t="shared" si="117"/>
        <v>-0.10009207087670546</v>
      </c>
      <c r="O214" s="328">
        <f t="shared" si="75"/>
        <v>8.4957350420342728</v>
      </c>
      <c r="P214" s="332">
        <f t="shared" si="77"/>
        <v>132.58919787605652</v>
      </c>
      <c r="Q214" s="328">
        <f t="shared" si="118"/>
        <v>26972.147323340476</v>
      </c>
      <c r="R214" s="277">
        <f>IF(H214&gt;0, rate1(1,$L$52,$L$51,$L$54,L214,$L$53,$L$50,P214),"")</f>
        <v>2159.9997435710025</v>
      </c>
      <c r="S214" s="323">
        <f t="shared" si="119"/>
        <v>1.469808870325918</v>
      </c>
      <c r="T214" s="323">
        <f t="shared" si="120"/>
        <v>0.21304849099011078</v>
      </c>
      <c r="U214" s="328">
        <f t="shared" si="121"/>
        <v>7.3250786120747122</v>
      </c>
      <c r="V214" s="336">
        <f t="shared" si="122"/>
        <v>7.3250786120747122</v>
      </c>
      <c r="W214" s="328">
        <f t="shared" si="123"/>
        <v>3.22838661493563E-3</v>
      </c>
      <c r="X214" s="328">
        <f t="shared" si="124"/>
        <v>27086.945987023257</v>
      </c>
      <c r="Y214" s="328">
        <f t="shared" si="78"/>
        <v>132.95195494876842</v>
      </c>
      <c r="Z214" s="108">
        <f>IF(H214&gt;0, rate1(1,$L$52,$L$51,$L$54,U214,$L$53,$L$50,Y214),"")</f>
        <v>2161.0563798061689</v>
      </c>
      <c r="AA214" s="336">
        <f t="shared" si="125"/>
        <v>1.4753429470724158</v>
      </c>
      <c r="AB214" s="336">
        <f t="shared" si="126"/>
        <v>-6.7916998344435386E-3</v>
      </c>
      <c r="AC214" s="328">
        <f t="shared" si="127"/>
        <v>0.21304849099011078</v>
      </c>
      <c r="AD214" s="328">
        <f t="shared" si="128"/>
        <v>-9.3875342214596369E-2</v>
      </c>
      <c r="AE214" s="328">
        <f t="shared" si="129"/>
        <v>-4.3499510734014658E-3</v>
      </c>
      <c r="AF214" s="328">
        <f t="shared" si="130"/>
        <v>2924.1833975724426</v>
      </c>
      <c r="AG214" s="328">
        <f t="shared" si="131"/>
        <v>2905.3514181237306</v>
      </c>
      <c r="AH214" s="328">
        <f t="shared" si="132"/>
        <v>7.3056894521674041</v>
      </c>
      <c r="AI214" s="328">
        <f t="shared" si="133"/>
        <v>98.633572353064295</v>
      </c>
      <c r="AJ214" s="328">
        <f t="shared" si="134"/>
        <v>8.0390778678914909</v>
      </c>
      <c r="AK214" s="337">
        <f t="shared" si="135"/>
        <v>723.41758577089024</v>
      </c>
      <c r="AL214" s="42">
        <f t="shared" si="136"/>
        <v>24.515739739247856</v>
      </c>
    </row>
    <row r="215" spans="1:53" ht="15" x14ac:dyDescent="0.15">
      <c r="A215" s="116"/>
      <c r="B215" s="328">
        <f t="shared" si="107"/>
        <v>2924.1833975724426</v>
      </c>
      <c r="C215" s="328">
        <f t="shared" si="108"/>
        <v>2905.3514181237306</v>
      </c>
      <c r="D215" s="328">
        <f t="shared" si="109"/>
        <v>7.3056894521674041</v>
      </c>
      <c r="E215" s="328">
        <f t="shared" si="72"/>
        <v>251.7736178719299</v>
      </c>
      <c r="F215" s="328">
        <f t="shared" si="110"/>
        <v>251.78024473746615</v>
      </c>
      <c r="G215" s="328">
        <f t="shared" si="111"/>
        <v>27491.984530420785</v>
      </c>
      <c r="H215" s="313">
        <f t="shared" si="112"/>
        <v>0.02</v>
      </c>
      <c r="I215" s="328">
        <f t="shared" si="113"/>
        <v>15.065583558969593</v>
      </c>
      <c r="J215" s="328">
        <f t="shared" si="74"/>
        <v>850</v>
      </c>
      <c r="K215" s="335">
        <f t="shared" si="114"/>
        <v>-1</v>
      </c>
      <c r="L215" s="323">
        <f t="shared" si="115"/>
        <v>7.2856894521674045</v>
      </c>
      <c r="M215" s="323">
        <f t="shared" si="116"/>
        <v>7.2956894521674043</v>
      </c>
      <c r="N215" s="328">
        <f t="shared" si="117"/>
        <v>-9.9835467554278523E-2</v>
      </c>
      <c r="O215" s="328">
        <f t="shared" si="75"/>
        <v>8.4113407329899772</v>
      </c>
      <c r="P215" s="332">
        <f t="shared" si="77"/>
        <v>132.12026860867331</v>
      </c>
      <c r="Q215" s="328">
        <f t="shared" si="118"/>
        <v>26750.046283578249</v>
      </c>
      <c r="R215" s="277">
        <f>IF(H215&gt;0, rate1(1,$L$52,$L$51,$L$54,L215,$L$53,$L$50,P215),"")</f>
        <v>2158.6267968100774</v>
      </c>
      <c r="S215" s="323">
        <f t="shared" si="119"/>
        <v>1.47326797222963</v>
      </c>
      <c r="T215" s="323">
        <f t="shared" si="120"/>
        <v>0.21094913117390979</v>
      </c>
      <c r="U215" s="328">
        <f t="shared" si="121"/>
        <v>7.3056894521674041</v>
      </c>
      <c r="V215" s="336">
        <f t="shared" si="122"/>
        <v>7.3056894521674041</v>
      </c>
      <c r="W215" s="328">
        <f t="shared" si="123"/>
        <v>3.2113184403499417E-3</v>
      </c>
      <c r="X215" s="328">
        <f t="shared" si="124"/>
        <v>26864.423222575821</v>
      </c>
      <c r="Y215" s="328">
        <f t="shared" si="78"/>
        <v>132.48270403380147</v>
      </c>
      <c r="Z215" s="108">
        <f>IF(H215&gt;0, rate1(1,$L$52,$L$51,$L$54,U215,$L$53,$L$50,Y215),"")</f>
        <v>2159.6886473757509</v>
      </c>
      <c r="AA215" s="336">
        <f t="shared" si="125"/>
        <v>1.4788398649354475</v>
      </c>
      <c r="AB215" s="336">
        <f t="shared" si="126"/>
        <v>-6.7064559062618148E-3</v>
      </c>
      <c r="AC215" s="328">
        <f t="shared" si="127"/>
        <v>0.21094913117390979</v>
      </c>
      <c r="AD215" s="328">
        <f t="shared" si="128"/>
        <v>-9.480958697815961E-2</v>
      </c>
      <c r="AE215" s="328">
        <f t="shared" si="129"/>
        <v>-4.4068396364818994E-3</v>
      </c>
      <c r="AF215" s="328">
        <f t="shared" si="130"/>
        <v>2923.8726129737142</v>
      </c>
      <c r="AG215" s="328">
        <f t="shared" si="131"/>
        <v>2905.1404689925566</v>
      </c>
      <c r="AH215" s="328">
        <f t="shared" si="132"/>
        <v>7.2862986027405441</v>
      </c>
      <c r="AI215" s="328">
        <f t="shared" si="133"/>
        <v>97.723761923849466</v>
      </c>
      <c r="AJ215" s="328">
        <f t="shared" si="134"/>
        <v>8.066223357314783</v>
      </c>
      <c r="AK215" s="337">
        <f t="shared" si="135"/>
        <v>726.1510501342849</v>
      </c>
      <c r="AL215" s="42">
        <f t="shared" si="136"/>
        <v>24.599578275747959</v>
      </c>
    </row>
    <row r="216" spans="1:53" ht="15" x14ac:dyDescent="0.15">
      <c r="A216" s="116"/>
      <c r="B216" s="328">
        <f t="shared" si="107"/>
        <v>2923.8726129737142</v>
      </c>
      <c r="C216" s="328">
        <f t="shared" si="108"/>
        <v>2905.1404689925566</v>
      </c>
      <c r="D216" s="328">
        <f t="shared" si="109"/>
        <v>7.2862986027405441</v>
      </c>
      <c r="E216" s="328">
        <f t="shared" si="72"/>
        <v>251.75693905526276</v>
      </c>
      <c r="F216" s="328">
        <f t="shared" si="110"/>
        <v>251.76527846359633</v>
      </c>
      <c r="G216" s="328">
        <f t="shared" si="111"/>
        <v>27271.43670134421</v>
      </c>
      <c r="H216" s="313">
        <f t="shared" si="112"/>
        <v>0.02</v>
      </c>
      <c r="I216" s="328">
        <f t="shared" si="113"/>
        <v>14.985715184926086</v>
      </c>
      <c r="J216" s="328">
        <f t="shared" si="74"/>
        <v>850</v>
      </c>
      <c r="K216" s="335">
        <f t="shared" si="114"/>
        <v>-1</v>
      </c>
      <c r="L216" s="323">
        <f t="shared" si="115"/>
        <v>7.2662986027405445</v>
      </c>
      <c r="M216" s="323">
        <f t="shared" si="116"/>
        <v>7.2762986027405443</v>
      </c>
      <c r="N216" s="328">
        <f t="shared" si="117"/>
        <v>-9.9578796627632471E-2</v>
      </c>
      <c r="O216" s="328">
        <f t="shared" si="75"/>
        <v>8.3275860707093017</v>
      </c>
      <c r="P216" s="332">
        <f t="shared" si="77"/>
        <v>131.65171487869193</v>
      </c>
      <c r="Q216" s="328">
        <f t="shared" si="118"/>
        <v>26528.746483379273</v>
      </c>
      <c r="R216" s="277">
        <f>IF(H216&gt;0, rate1(1,$L$52,$L$51,$L$54,L216,$L$53,$L$50,P216),"")</f>
        <v>2157.2469415226524</v>
      </c>
      <c r="S216" s="323">
        <f t="shared" si="119"/>
        <v>1.4767185742271223</v>
      </c>
      <c r="T216" s="323">
        <f t="shared" si="120"/>
        <v>0.20888381953456317</v>
      </c>
      <c r="U216" s="328">
        <f t="shared" si="121"/>
        <v>7.2862986027405441</v>
      </c>
      <c r="V216" s="336">
        <f t="shared" si="122"/>
        <v>7.2862986027405441</v>
      </c>
      <c r="W216" s="328">
        <f t="shared" si="123"/>
        <v>3.1942940229754413E-3</v>
      </c>
      <c r="X216" s="328">
        <f t="shared" si="124"/>
        <v>26642.69424950947</v>
      </c>
      <c r="Y216" s="328">
        <f t="shared" si="78"/>
        <v>132.01382805793648</v>
      </c>
      <c r="Z216" s="108">
        <f>IF(H216&gt;0, rate1(1,$L$52,$L$51,$L$54,U216,$L$53,$L$50,Y216),"")</f>
        <v>2158.3140426278346</v>
      </c>
      <c r="AA216" s="336">
        <f t="shared" si="125"/>
        <v>1.4823282123824926</v>
      </c>
      <c r="AB216" s="336">
        <f t="shared" si="126"/>
        <v>-6.6226564007048471E-3</v>
      </c>
      <c r="AC216" s="328">
        <f t="shared" si="127"/>
        <v>0.20888381953456317</v>
      </c>
      <c r="AD216" s="328">
        <f t="shared" si="128"/>
        <v>-9.5747004457138823E-2</v>
      </c>
      <c r="AE216" s="328">
        <f t="shared" si="129"/>
        <v>-4.4656689161596801E-3</v>
      </c>
      <c r="AF216" s="328">
        <f t="shared" si="130"/>
        <v>2923.5641503575521</v>
      </c>
      <c r="AG216" s="328">
        <f t="shared" si="131"/>
        <v>2904.9315851730221</v>
      </c>
      <c r="AH216" s="328">
        <f t="shared" si="132"/>
        <v>7.2669060634525682</v>
      </c>
      <c r="AI216" s="328">
        <f t="shared" si="133"/>
        <v>96.828886630441303</v>
      </c>
      <c r="AJ216" s="328">
        <f t="shared" si="134"/>
        <v>8.0931202702676828</v>
      </c>
      <c r="AK216" s="337">
        <f t="shared" si="135"/>
        <v>728.83767028534987</v>
      </c>
      <c r="AL216" s="42">
        <f t="shared" si="136"/>
        <v>24.68264347338323</v>
      </c>
    </row>
    <row r="217" spans="1:53" ht="15" x14ac:dyDescent="0.15">
      <c r="A217" s="116"/>
      <c r="B217" s="328">
        <f t="shared" si="107"/>
        <v>2923.5641503575521</v>
      </c>
      <c r="C217" s="328">
        <f t="shared" si="108"/>
        <v>2904.9315851730221</v>
      </c>
      <c r="D217" s="328">
        <f t="shared" si="109"/>
        <v>7.2669060634525682</v>
      </c>
      <c r="E217" s="328">
        <f t="shared" si="72"/>
        <v>251.73691370698884</v>
      </c>
      <c r="F217" s="328">
        <f t="shared" si="110"/>
        <v>251.7469263811258</v>
      </c>
      <c r="G217" s="328">
        <f t="shared" si="111"/>
        <v>27051.697356012624</v>
      </c>
      <c r="H217" s="313">
        <f t="shared" si="112"/>
        <v>0.02</v>
      </c>
      <c r="I217" s="328">
        <f t="shared" si="113"/>
        <v>14.906052147623996</v>
      </c>
      <c r="J217" s="328">
        <f t="shared" si="74"/>
        <v>850</v>
      </c>
      <c r="K217" s="335">
        <f t="shared" si="114"/>
        <v>-1</v>
      </c>
      <c r="L217" s="323">
        <f t="shared" si="115"/>
        <v>7.2469060634525686</v>
      </c>
      <c r="M217" s="323">
        <f t="shared" si="116"/>
        <v>7.2569060634525684</v>
      </c>
      <c r="N217" s="328">
        <f t="shared" si="117"/>
        <v>-9.9322058080410613E-2</v>
      </c>
      <c r="O217" s="328">
        <f t="shared" si="75"/>
        <v>8.2444615500360978</v>
      </c>
      <c r="P217" s="332">
        <f t="shared" si="77"/>
        <v>131.18353752607405</v>
      </c>
      <c r="Q217" s="328">
        <f t="shared" si="118"/>
        <v>26308.262319038447</v>
      </c>
      <c r="R217" s="277">
        <f>IF(H217&gt;0, rate1(1,$L$52,$L$51,$L$54,L217,$L$53,$L$50,P217),"")</f>
        <v>2155.8601292677326</v>
      </c>
      <c r="S217" s="323">
        <f t="shared" si="119"/>
        <v>1.4801621209993037</v>
      </c>
      <c r="T217" s="323">
        <f t="shared" si="120"/>
        <v>0.20685108994791918</v>
      </c>
      <c r="U217" s="328">
        <f t="shared" si="121"/>
        <v>7.2669060634525682</v>
      </c>
      <c r="V217" s="336">
        <f t="shared" si="122"/>
        <v>7.2669060634525682</v>
      </c>
      <c r="W217" s="328">
        <f t="shared" si="123"/>
        <v>3.1773133743584481E-3</v>
      </c>
      <c r="X217" s="328">
        <f t="shared" si="124"/>
        <v>26421.773845469776</v>
      </c>
      <c r="Y217" s="328">
        <f t="shared" si="78"/>
        <v>131.54532785844421</v>
      </c>
      <c r="Z217" s="108">
        <f>IF(H217&gt;0, rate1(1,$L$52,$L$51,$L$54,U217,$L$53,$L$50,Y217),"")</f>
        <v>2156.9325174405608</v>
      </c>
      <c r="AA217" s="336">
        <f t="shared" si="125"/>
        <v>1.4858094499855392</v>
      </c>
      <c r="AB217" s="336">
        <f t="shared" si="126"/>
        <v>-6.5402461282978858E-3</v>
      </c>
      <c r="AC217" s="328">
        <f t="shared" si="127"/>
        <v>0.20685108994791918</v>
      </c>
      <c r="AD217" s="328">
        <f t="shared" si="128"/>
        <v>-9.6687912087074751E-2</v>
      </c>
      <c r="AE217" s="328">
        <f t="shared" si="129"/>
        <v>-4.5264788136613011E-3</v>
      </c>
      <c r="AF217" s="328">
        <f t="shared" si="130"/>
        <v>2923.2579772095237</v>
      </c>
      <c r="AG217" s="328">
        <f t="shared" si="131"/>
        <v>2904.7247340830741</v>
      </c>
      <c r="AH217" s="328">
        <f t="shared" si="132"/>
        <v>7.2475118339601812</v>
      </c>
      <c r="AI217" s="328">
        <f t="shared" si="133"/>
        <v>95.948288638826952</v>
      </c>
      <c r="AJ217" s="328">
        <f t="shared" si="134"/>
        <v>8.1197725726673564</v>
      </c>
      <c r="AK217" s="337">
        <f t="shared" si="135"/>
        <v>731.47833313795354</v>
      </c>
      <c r="AL217" s="42">
        <f t="shared" si="136"/>
        <v>24.764948027019106</v>
      </c>
    </row>
    <row r="218" spans="1:53" ht="15" x14ac:dyDescent="0.15">
      <c r="A218" s="116"/>
      <c r="B218" s="328">
        <f t="shared" si="107"/>
        <v>2923.2579772095237</v>
      </c>
      <c r="C218" s="328">
        <f t="shared" si="108"/>
        <v>2904.7247340830741</v>
      </c>
      <c r="D218" s="328">
        <f t="shared" si="109"/>
        <v>7.2475118339601812</v>
      </c>
      <c r="E218" s="328">
        <f t="shared" si="72"/>
        <v>251.71361706732645</v>
      </c>
      <c r="F218" s="328">
        <f t="shared" si="110"/>
        <v>251.72526538715766</v>
      </c>
      <c r="G218" s="328">
        <f t="shared" si="111"/>
        <v>26832.780416837129</v>
      </c>
      <c r="H218" s="313">
        <f t="shared" si="112"/>
        <v>0.02</v>
      </c>
      <c r="I218" s="328">
        <f t="shared" si="113"/>
        <v>14.826594501159708</v>
      </c>
      <c r="J218" s="328">
        <f t="shared" si="74"/>
        <v>850</v>
      </c>
      <c r="K218" s="335">
        <f t="shared" si="114"/>
        <v>-1</v>
      </c>
      <c r="L218" s="323">
        <f t="shared" si="115"/>
        <v>7.2275118339601816</v>
      </c>
      <c r="M218" s="323">
        <f t="shared" si="116"/>
        <v>7.2375118339601814</v>
      </c>
      <c r="N218" s="328">
        <f t="shared" si="117"/>
        <v>-9.9065251896249151E-2</v>
      </c>
      <c r="O218" s="328">
        <f t="shared" si="75"/>
        <v>8.1619580822999254</v>
      </c>
      <c r="P218" s="332">
        <f t="shared" si="77"/>
        <v>130.7157373944583</v>
      </c>
      <c r="Q218" s="328">
        <f t="shared" si="118"/>
        <v>26088.607466750887</v>
      </c>
      <c r="R218" s="277">
        <f>IF(H218&gt;0, rate1(1,$L$52,$L$51,$L$54,L218,$L$53,$L$50,P218),"")</f>
        <v>2154.4663111744235</v>
      </c>
      <c r="S218" s="323">
        <f t="shared" si="119"/>
        <v>1.4836000210117488</v>
      </c>
      <c r="T218" s="323">
        <f t="shared" si="120"/>
        <v>0.20484956077750546</v>
      </c>
      <c r="U218" s="328">
        <f t="shared" si="121"/>
        <v>7.2475118339601812</v>
      </c>
      <c r="V218" s="336">
        <f t="shared" si="122"/>
        <v>7.2475118339601812</v>
      </c>
      <c r="W218" s="328">
        <f t="shared" si="123"/>
        <v>3.1603765060310707E-3</v>
      </c>
      <c r="X218" s="328">
        <f t="shared" si="124"/>
        <v>26201.676047398974</v>
      </c>
      <c r="Y218" s="328">
        <f t="shared" si="78"/>
        <v>131.07720427625273</v>
      </c>
      <c r="Z218" s="108">
        <f>IF(H218&gt;0, rate1(1,$L$52,$L$51,$L$54,U218,$L$53,$L$50,Y218),"")</f>
        <v>2155.5440232655283</v>
      </c>
      <c r="AA218" s="336">
        <f t="shared" si="125"/>
        <v>1.4892850015476498</v>
      </c>
      <c r="AB218" s="336">
        <f t="shared" si="126"/>
        <v>-6.4591730709801709E-3</v>
      </c>
      <c r="AC218" s="328">
        <f t="shared" si="127"/>
        <v>0.20484956077750546</v>
      </c>
      <c r="AD218" s="328">
        <f t="shared" si="128"/>
        <v>-9.7632623297263132E-2</v>
      </c>
      <c r="AE218" s="328">
        <f t="shared" si="129"/>
        <v>-4.5893112314677265E-3</v>
      </c>
      <c r="AF218" s="328">
        <f t="shared" si="130"/>
        <v>2922.9540623968501</v>
      </c>
      <c r="AG218" s="328">
        <f t="shared" si="131"/>
        <v>2904.5198845222967</v>
      </c>
      <c r="AH218" s="328">
        <f t="shared" si="132"/>
        <v>7.2281159139184332</v>
      </c>
      <c r="AI218" s="328">
        <f t="shared" si="133"/>
        <v>95.08134785632349</v>
      </c>
      <c r="AJ218" s="328">
        <f t="shared" si="134"/>
        <v>8.1461840581830014</v>
      </c>
      <c r="AK218" s="337">
        <f t="shared" si="135"/>
        <v>734.07389720403842</v>
      </c>
      <c r="AL218" s="42">
        <f t="shared" si="136"/>
        <v>24.846504072362109</v>
      </c>
    </row>
    <row r="219" spans="1:53" ht="15" x14ac:dyDescent="0.15">
      <c r="A219" s="116"/>
      <c r="B219" s="328">
        <f t="shared" si="107"/>
        <v>2922.9540623968501</v>
      </c>
      <c r="C219" s="328">
        <f t="shared" si="108"/>
        <v>2904.5198845222967</v>
      </c>
      <c r="D219" s="328">
        <f t="shared" si="109"/>
        <v>7.2281159139184332</v>
      </c>
      <c r="E219" s="328">
        <f t="shared" si="72"/>
        <v>251.68712125229405</v>
      </c>
      <c r="F219" s="328">
        <f t="shared" si="110"/>
        <v>251.70036915981024</v>
      </c>
      <c r="G219" s="328">
        <f t="shared" si="111"/>
        <v>26614.699109680339</v>
      </c>
      <c r="H219" s="313">
        <f t="shared" si="112"/>
        <v>0.02</v>
      </c>
      <c r="I219" s="328">
        <f t="shared" si="113"/>
        <v>14.747342299642696</v>
      </c>
      <c r="J219" s="328">
        <f t="shared" si="74"/>
        <v>850</v>
      </c>
      <c r="K219" s="335">
        <f t="shared" si="114"/>
        <v>-1</v>
      </c>
      <c r="L219" s="323">
        <f t="shared" si="115"/>
        <v>7.2081159139184336</v>
      </c>
      <c r="M219" s="323">
        <f t="shared" si="116"/>
        <v>7.2181159139184334</v>
      </c>
      <c r="N219" s="328">
        <f t="shared" si="117"/>
        <v>-9.8808378058748758E-2</v>
      </c>
      <c r="O219" s="328">
        <f t="shared" si="75"/>
        <v>8.080066970973931</v>
      </c>
      <c r="P219" s="332">
        <f t="shared" si="77"/>
        <v>130.24831533118896</v>
      </c>
      <c r="Q219" s="328">
        <f t="shared" si="118"/>
        <v>25869.794920901841</v>
      </c>
      <c r="R219" s="277">
        <f>IF(H219&gt;0, rate1(1,$L$52,$L$51,$L$54,L219,$L$53,$L$50,P219),"")</f>
        <v>2153.0654379373777</v>
      </c>
      <c r="S219" s="323">
        <f t="shared" si="119"/>
        <v>1.4870336491811886</v>
      </c>
      <c r="T219" s="323">
        <f t="shared" si="120"/>
        <v>0.20287792891695988</v>
      </c>
      <c r="U219" s="328">
        <f t="shared" si="121"/>
        <v>7.2281159139184332</v>
      </c>
      <c r="V219" s="336">
        <f t="shared" si="122"/>
        <v>7.2281159139184332</v>
      </c>
      <c r="W219" s="328">
        <f t="shared" si="123"/>
        <v>3.1434834294827851E-3</v>
      </c>
      <c r="X219" s="328">
        <f t="shared" si="124"/>
        <v>25982.414191255626</v>
      </c>
      <c r="Y219" s="328">
        <f t="shared" si="78"/>
        <v>130.60945815597597</v>
      </c>
      <c r="Z219" s="108">
        <f>IF(H219&gt;0, rate1(1,$L$52,$L$51,$L$54,U219,$L$53,$L$50,Y219),"")</f>
        <v>2154.1485111232896</v>
      </c>
      <c r="AA219" s="336">
        <f t="shared" si="125"/>
        <v>1.4927562568144563</v>
      </c>
      <c r="AB219" s="336">
        <f t="shared" si="126"/>
        <v>-6.3793881579598897E-3</v>
      </c>
      <c r="AC219" s="328">
        <f t="shared" si="127"/>
        <v>0.20287792891695988</v>
      </c>
      <c r="AD219" s="328">
        <f t="shared" si="128"/>
        <v>-9.8581448000616245E-2</v>
      </c>
      <c r="AE219" s="328">
        <f t="shared" si="129"/>
        <v>-4.6542101150163998E-3</v>
      </c>
      <c r="AF219" s="328">
        <f t="shared" si="130"/>
        <v>2922.6523760898745</v>
      </c>
      <c r="AG219" s="328">
        <f t="shared" si="131"/>
        <v>2904.3170065933796</v>
      </c>
      <c r="AH219" s="328">
        <f t="shared" si="132"/>
        <v>7.2087183029807766</v>
      </c>
      <c r="AI219" s="328">
        <f t="shared" si="133"/>
        <v>94.227479268496168</v>
      </c>
      <c r="AJ219" s="328">
        <f t="shared" si="134"/>
        <v>8.1723583579798067</v>
      </c>
      <c r="AK219" s="337">
        <f t="shared" si="135"/>
        <v>736.62519413280404</v>
      </c>
      <c r="AL219" s="42">
        <f t="shared" si="136"/>
        <v>24.927323218039984</v>
      </c>
    </row>
    <row r="220" spans="1:53" ht="15" x14ac:dyDescent="0.15">
      <c r="A220" s="116"/>
      <c r="B220" s="328">
        <f t="shared" si="107"/>
        <v>2922.6523760898745</v>
      </c>
      <c r="C220" s="328">
        <f t="shared" si="108"/>
        <v>2904.3170065933796</v>
      </c>
      <c r="D220" s="328">
        <f t="shared" si="109"/>
        <v>7.2087183029807766</v>
      </c>
      <c r="E220" s="328">
        <f t="shared" si="72"/>
        <v>251.6574954299397</v>
      </c>
      <c r="F220" s="328">
        <f t="shared" si="110"/>
        <v>251.67230834111689</v>
      </c>
      <c r="G220" s="328">
        <f t="shared" si="111"/>
        <v>26397.466000597746</v>
      </c>
      <c r="H220" s="313">
        <f t="shared" si="112"/>
        <v>0.02</v>
      </c>
      <c r="I220" s="328">
        <f t="shared" si="113"/>
        <v>14.668295597195902</v>
      </c>
      <c r="J220" s="328">
        <f t="shared" si="74"/>
        <v>850</v>
      </c>
      <c r="K220" s="335">
        <f t="shared" si="114"/>
        <v>-1</v>
      </c>
      <c r="L220" s="323">
        <f t="shared" si="115"/>
        <v>7.1887183029807771</v>
      </c>
      <c r="M220" s="323">
        <f t="shared" si="116"/>
        <v>7.1987183029807769</v>
      </c>
      <c r="N220" s="328">
        <f t="shared" si="117"/>
        <v>-9.8551436551481686E-2</v>
      </c>
      <c r="O220" s="328">
        <f t="shared" si="75"/>
        <v>7.9987798890774959</v>
      </c>
      <c r="P220" s="332">
        <f t="shared" si="77"/>
        <v>129.78127218734431</v>
      </c>
      <c r="Q220" s="328">
        <f t="shared" si="118"/>
        <v>25651.837029738563</v>
      </c>
      <c r="R220" s="277">
        <f>IF(H220&gt;0, rate1(1,$L$52,$L$51,$L$54,L220,$L$53,$L$50,P220),"")</f>
        <v>2151.6574598121942</v>
      </c>
      <c r="S220" s="323">
        <f t="shared" si="119"/>
        <v>1.4904643493742216</v>
      </c>
      <c r="T220" s="323">
        <f t="shared" si="120"/>
        <v>0.20093496433985966</v>
      </c>
      <c r="U220" s="328">
        <f t="shared" si="121"/>
        <v>7.2087183029807766</v>
      </c>
      <c r="V220" s="336">
        <f t="shared" si="122"/>
        <v>7.2087183029807766</v>
      </c>
      <c r="W220" s="328">
        <f t="shared" si="123"/>
        <v>3.1266341562812272E-3</v>
      </c>
      <c r="X220" s="328">
        <f t="shared" si="124"/>
        <v>25764.000948996079</v>
      </c>
      <c r="Y220" s="328">
        <f t="shared" si="78"/>
        <v>130.14209034594211</v>
      </c>
      <c r="Z220" s="108">
        <f>IF(H220&gt;0, rate1(1,$L$52,$L$51,$L$54,U220,$L$53,$L$50,Y220),"")</f>
        <v>2152.745931598783</v>
      </c>
      <c r="AA220" s="336">
        <f t="shared" si="125"/>
        <v>1.4962245740144107</v>
      </c>
      <c r="AB220" s="336">
        <f t="shared" si="126"/>
        <v>-6.3008450609107237E-3</v>
      </c>
      <c r="AC220" s="328">
        <f t="shared" si="127"/>
        <v>0.20093496433985966</v>
      </c>
      <c r="AD220" s="328">
        <f t="shared" si="128"/>
        <v>-9.9534693057063847E-2</v>
      </c>
      <c r="AE220" s="328">
        <f t="shared" si="129"/>
        <v>-4.7212214982018958E-3</v>
      </c>
      <c r="AF220" s="328">
        <f t="shared" si="130"/>
        <v>2922.3528896889829</v>
      </c>
      <c r="AG220" s="328">
        <f t="shared" si="131"/>
        <v>2904.1160716290397</v>
      </c>
      <c r="AH220" s="328">
        <f t="shared" si="132"/>
        <v>7.1893190007987817</v>
      </c>
      <c r="AI220" s="328">
        <f t="shared" si="133"/>
        <v>93.386130503039325</v>
      </c>
      <c r="AJ220" s="328">
        <f t="shared" si="134"/>
        <v>8.1982989497862064</v>
      </c>
      <c r="AK220" s="337">
        <f t="shared" si="135"/>
        <v>739.13303014139876</v>
      </c>
      <c r="AL220" s="42">
        <f t="shared" si="136"/>
        <v>25.007416575418205</v>
      </c>
    </row>
    <row r="221" spans="1:53" ht="15" x14ac:dyDescent="0.15">
      <c r="A221" s="116"/>
      <c r="B221" s="328">
        <f t="shared" si="107"/>
        <v>2922.3528896889829</v>
      </c>
      <c r="C221" s="328">
        <f t="shared" si="108"/>
        <v>2904.1160716290397</v>
      </c>
      <c r="D221" s="328">
        <f t="shared" si="109"/>
        <v>7.1893190007987817</v>
      </c>
      <c r="E221" s="328">
        <f t="shared" si="72"/>
        <v>251.62480598434482</v>
      </c>
      <c r="F221" s="328">
        <f t="shared" si="110"/>
        <v>251.64115070714226</v>
      </c>
      <c r="G221" s="328">
        <f t="shared" si="111"/>
        <v>26181.093030081411</v>
      </c>
      <c r="H221" s="313">
        <f t="shared" si="112"/>
        <v>0.02</v>
      </c>
      <c r="I221" s="328">
        <f t="shared" si="113"/>
        <v>14.589454447954632</v>
      </c>
      <c r="J221" s="328">
        <f t="shared" si="74"/>
        <v>850</v>
      </c>
      <c r="K221" s="335">
        <f t="shared" si="114"/>
        <v>-1</v>
      </c>
      <c r="L221" s="323">
        <f t="shared" si="115"/>
        <v>7.1693190007987821</v>
      </c>
      <c r="M221" s="323">
        <f t="shared" si="116"/>
        <v>7.1793190007987819</v>
      </c>
      <c r="N221" s="328">
        <f t="shared" si="117"/>
        <v>-9.8294427357956238E-2</v>
      </c>
      <c r="O221" s="328">
        <f t="shared" si="75"/>
        <v>7.9180888581717488</v>
      </c>
      <c r="P221" s="332">
        <f t="shared" si="77"/>
        <v>129.31460881775723</v>
      </c>
      <c r="Q221" s="328">
        <f t="shared" si="118"/>
        <v>25434.745528635354</v>
      </c>
      <c r="R221" s="277">
        <f>IF(H221&gt;0, rate1(1,$L$52,$L$51,$L$54,L221,$L$53,$L$50,P221),"")</f>
        <v>2150.2423266107285</v>
      </c>
      <c r="S221" s="323">
        <f t="shared" si="119"/>
        <v>1.4938934367532963</v>
      </c>
      <c r="T221" s="323">
        <f t="shared" si="120"/>
        <v>0.19901950510643265</v>
      </c>
      <c r="U221" s="328">
        <f t="shared" si="121"/>
        <v>7.1893190007987817</v>
      </c>
      <c r="V221" s="336">
        <f t="shared" si="122"/>
        <v>7.1893190007987817</v>
      </c>
      <c r="W221" s="328">
        <f t="shared" si="123"/>
        <v>3.1098286979798218E-3</v>
      </c>
      <c r="X221" s="328">
        <f t="shared" si="124"/>
        <v>25546.448363041454</v>
      </c>
      <c r="Y221" s="328">
        <f t="shared" si="78"/>
        <v>129.67510169821369</v>
      </c>
      <c r="Z221" s="108">
        <f>IF(H221&gt;0, rate1(1,$L$52,$L$51,$L$54,U221,$L$53,$L$50,Y221),"")</f>
        <v>2151.3362348366918</v>
      </c>
      <c r="AA221" s="336">
        <f t="shared" si="125"/>
        <v>1.4996912822431985</v>
      </c>
      <c r="AB221" s="336">
        <f t="shared" si="126"/>
        <v>-6.2235000058821844E-3</v>
      </c>
      <c r="AC221" s="328">
        <f t="shared" si="127"/>
        <v>0.19901950510643265</v>
      </c>
      <c r="AD221" s="328">
        <f t="shared" si="128"/>
        <v>-0.10049266271315618</v>
      </c>
      <c r="AE221" s="328">
        <f t="shared" si="129"/>
        <v>-4.7903935536391185E-3</v>
      </c>
      <c r="AF221" s="328">
        <f t="shared" si="130"/>
        <v>2922.0555757565185</v>
      </c>
      <c r="AG221" s="328">
        <f t="shared" si="131"/>
        <v>2903.9170521239334</v>
      </c>
      <c r="AH221" s="328">
        <f t="shared" si="132"/>
        <v>7.1699180070224626</v>
      </c>
      <c r="AI221" s="328">
        <f t="shared" si="133"/>
        <v>92.556779598015225</v>
      </c>
      <c r="AJ221" s="328">
        <f t="shared" si="134"/>
        <v>8.2240091663412098</v>
      </c>
      <c r="AK221" s="337">
        <f t="shared" si="135"/>
        <v>741.59818734628016</v>
      </c>
      <c r="AL221" s="42">
        <f t="shared" si="136"/>
        <v>25.086794786345788</v>
      </c>
    </row>
    <row r="222" spans="1:53" ht="15" x14ac:dyDescent="0.15">
      <c r="A222" s="116"/>
      <c r="B222" s="328">
        <f t="shared" si="107"/>
        <v>2922.0555757565185</v>
      </c>
      <c r="C222" s="328">
        <f t="shared" si="108"/>
        <v>2903.9170521239334</v>
      </c>
      <c r="D222" s="328">
        <f t="shared" si="109"/>
        <v>7.1699180070224626</v>
      </c>
      <c r="E222" s="328">
        <f t="shared" si="72"/>
        <v>251.5891166684591</v>
      </c>
      <c r="F222" s="328">
        <f t="shared" si="110"/>
        <v>251.60696132640197</v>
      </c>
      <c r="G222" s="328">
        <f t="shared" si="111"/>
        <v>25965.591545022176</v>
      </c>
      <c r="H222" s="313">
        <f t="shared" si="112"/>
        <v>0.02</v>
      </c>
      <c r="I222" s="328">
        <f t="shared" si="113"/>
        <v>14.510818906068017</v>
      </c>
      <c r="J222" s="328">
        <f t="shared" si="74"/>
        <v>850</v>
      </c>
      <c r="K222" s="335">
        <f t="shared" si="114"/>
        <v>-1</v>
      </c>
      <c r="L222" s="323">
        <f t="shared" si="115"/>
        <v>7.1499180070224631</v>
      </c>
      <c r="M222" s="323">
        <f t="shared" si="116"/>
        <v>7.1599180070224628</v>
      </c>
      <c r="N222" s="328">
        <f t="shared" si="117"/>
        <v>-9.8037350461723349E-2</v>
      </c>
      <c r="O222" s="328">
        <f t="shared" si="75"/>
        <v>7.8379862288132998</v>
      </c>
      <c r="P222" s="332">
        <f t="shared" si="77"/>
        <v>128.8483260810506</v>
      </c>
      <c r="Q222" s="328">
        <f t="shared" si="118"/>
        <v>25218.531571162141</v>
      </c>
      <c r="R222" s="277">
        <f>IF(H222&gt;0, rate1(1,$L$52,$L$51,$L$54,L222,$L$53,$L$50,P222),"")</f>
        <v>2148.8199876963986</v>
      </c>
      <c r="S222" s="323">
        <f t="shared" si="119"/>
        <v>1.4973221999842377</v>
      </c>
      <c r="T222" s="323">
        <f t="shared" si="120"/>
        <v>0.19713045278258359</v>
      </c>
      <c r="U222" s="328">
        <f t="shared" si="121"/>
        <v>7.1699180070224626</v>
      </c>
      <c r="V222" s="336">
        <f t="shared" si="122"/>
        <v>7.1699180070224626</v>
      </c>
      <c r="W222" s="328">
        <f t="shared" si="123"/>
        <v>3.0930670660964665E-3</v>
      </c>
      <c r="X222" s="328">
        <f t="shared" si="124"/>
        <v>25329.767878448496</v>
      </c>
      <c r="Y222" s="328">
        <f t="shared" si="78"/>
        <v>129.20849306862311</v>
      </c>
      <c r="Z222" s="108">
        <f>IF(H222&gt;0, rate1(1,$L$52,$L$51,$L$54,U222,$L$53,$L$50,Y222),"")</f>
        <v>2149.9193705367879</v>
      </c>
      <c r="AA222" s="336">
        <f t="shared" si="125"/>
        <v>1.5031576837067808</v>
      </c>
      <c r="AB222" s="336">
        <f t="shared" si="126"/>
        <v>-6.1473116008280539E-3</v>
      </c>
      <c r="AC222" s="328">
        <f t="shared" si="127"/>
        <v>0.19713045278258359</v>
      </c>
      <c r="AD222" s="328">
        <f t="shared" si="128"/>
        <v>-0.10145565902016228</v>
      </c>
      <c r="AE222" s="328">
        <f t="shared" si="129"/>
        <v>-4.8617766470942497E-3</v>
      </c>
      <c r="AF222" s="328">
        <f t="shared" si="130"/>
        <v>2921.7604079532744</v>
      </c>
      <c r="AG222" s="328">
        <f t="shared" si="131"/>
        <v>2903.719921671151</v>
      </c>
      <c r="AH222" s="328">
        <f t="shared" si="132"/>
        <v>7.1505153213001718</v>
      </c>
      <c r="AI222" s="328">
        <f t="shared" si="133"/>
        <v>91.738932954506595</v>
      </c>
      <c r="AJ222" s="328">
        <f t="shared" si="134"/>
        <v>8.249492203273018</v>
      </c>
      <c r="AK222" s="337">
        <f t="shared" si="135"/>
        <v>744.02142500350055</v>
      </c>
      <c r="AL222" s="42">
        <f t="shared" si="136"/>
        <v>25.165468049004101</v>
      </c>
    </row>
    <row r="223" spans="1:53" ht="15" x14ac:dyDescent="0.15">
      <c r="A223" s="116"/>
      <c r="B223" s="328">
        <f t="shared" si="107"/>
        <v>2921.7604079532744</v>
      </c>
      <c r="C223" s="328">
        <f t="shared" si="108"/>
        <v>2903.719921671151</v>
      </c>
      <c r="D223" s="328">
        <f t="shared" si="109"/>
        <v>7.1505153213001718</v>
      </c>
      <c r="E223" s="328">
        <f t="shared" si="72"/>
        <v>251.55048874666062</v>
      </c>
      <c r="F223" s="328">
        <f t="shared" si="110"/>
        <v>251.56980270755986</v>
      </c>
      <c r="G223" s="328">
        <f t="shared" si="111"/>
        <v>25750.972328565247</v>
      </c>
      <c r="H223" s="313">
        <f t="shared" si="112"/>
        <v>0.02</v>
      </c>
      <c r="I223" s="328">
        <f t="shared" si="113"/>
        <v>14.432389025698649</v>
      </c>
      <c r="J223" s="328">
        <f t="shared" si="74"/>
        <v>850</v>
      </c>
      <c r="K223" s="335">
        <f t="shared" si="114"/>
        <v>-1</v>
      </c>
      <c r="L223" s="323">
        <f t="shared" si="115"/>
        <v>7.1305153213001722</v>
      </c>
      <c r="M223" s="323">
        <f t="shared" si="116"/>
        <v>7.140515321300172</v>
      </c>
      <c r="N223" s="328">
        <f t="shared" si="117"/>
        <v>-9.7780205846291324E-2</v>
      </c>
      <c r="O223" s="328">
        <f t="shared" si="75"/>
        <v>7.7584646623434672</v>
      </c>
      <c r="P223" s="332">
        <f t="shared" si="77"/>
        <v>128.38242483966258</v>
      </c>
      <c r="Q223" s="328">
        <f t="shared" si="118"/>
        <v>25003.205758119089</v>
      </c>
      <c r="R223" s="277">
        <f>IF(H223&gt;0, rate1(1,$L$52,$L$51,$L$54,L223,$L$53,$L$50,P223),"")</f>
        <v>2147.3903919793966</v>
      </c>
      <c r="S223" s="323">
        <f t="shared" si="119"/>
        <v>1.5007519033170178</v>
      </c>
      <c r="T223" s="323">
        <f t="shared" si="120"/>
        <v>0.19526676823111</v>
      </c>
      <c r="U223" s="328">
        <f t="shared" si="121"/>
        <v>7.1505153213001718</v>
      </c>
      <c r="V223" s="336">
        <f t="shared" si="122"/>
        <v>7.1505153213001718</v>
      </c>
      <c r="W223" s="328">
        <f t="shared" si="123"/>
        <v>3.0763492721845864E-3</v>
      </c>
      <c r="X223" s="328">
        <f t="shared" si="124"/>
        <v>25113.970372959375</v>
      </c>
      <c r="Y223" s="328">
        <f t="shared" si="78"/>
        <v>128.7422653167975</v>
      </c>
      <c r="Z223" s="108">
        <f>IF(H223&gt;0, rate1(1,$L$52,$L$51,$L$54,U223,$L$53,$L$50,Y223),"")</f>
        <v>2148.4952879491857</v>
      </c>
      <c r="AA223" s="336">
        <f t="shared" si="125"/>
        <v>1.5066250558352097</v>
      </c>
      <c r="AB223" s="336">
        <f t="shared" si="126"/>
        <v>-6.0722406773052158E-3</v>
      </c>
      <c r="AC223" s="328">
        <f t="shared" si="127"/>
        <v>0.19526676823111</v>
      </c>
      <c r="AD223" s="328">
        <f t="shared" si="128"/>
        <v>-0.10242398223300749</v>
      </c>
      <c r="AE223" s="328">
        <f t="shared" si="129"/>
        <v>-4.935423397462925E-3</v>
      </c>
      <c r="AF223" s="328">
        <f t="shared" si="130"/>
        <v>2921.4673609791971</v>
      </c>
      <c r="AG223" s="328">
        <f t="shared" si="131"/>
        <v>2903.5246549029198</v>
      </c>
      <c r="AH223" s="328">
        <f t="shared" si="132"/>
        <v>7.1311109432783919</v>
      </c>
      <c r="AI223" s="328">
        <f t="shared" si="133"/>
        <v>90.932123455725844</v>
      </c>
      <c r="AJ223" s="328">
        <f t="shared" si="134"/>
        <v>8.2747511264551648</v>
      </c>
      <c r="AK223" s="337">
        <f t="shared" si="135"/>
        <v>746.40348066537342</v>
      </c>
      <c r="AL223" s="42">
        <f t="shared" si="136"/>
        <v>25.243446142015433</v>
      </c>
    </row>
    <row r="224" spans="1:53" ht="15" x14ac:dyDescent="0.15">
      <c r="A224" s="116"/>
      <c r="B224" s="328">
        <f t="shared" si="107"/>
        <v>2921.4673609791971</v>
      </c>
      <c r="C224" s="328">
        <f t="shared" si="108"/>
        <v>2903.5246549029198</v>
      </c>
      <c r="D224" s="328">
        <f t="shared" si="109"/>
        <v>7.1311109432783919</v>
      </c>
      <c r="E224" s="328">
        <f t="shared" si="72"/>
        <v>251.50898112787613</v>
      </c>
      <c r="F224" s="328">
        <f t="shared" si="110"/>
        <v>251.52973493726836</v>
      </c>
      <c r="G224" s="328">
        <f t="shared" si="111"/>
        <v>25537.245628028639</v>
      </c>
      <c r="H224" s="313">
        <f t="shared" si="112"/>
        <v>0.02</v>
      </c>
      <c r="I224" s="328">
        <f t="shared" si="113"/>
        <v>14.354164861021856</v>
      </c>
      <c r="J224" s="328">
        <f t="shared" si="74"/>
        <v>850</v>
      </c>
      <c r="K224" s="335">
        <f t="shared" si="114"/>
        <v>-1</v>
      </c>
      <c r="L224" s="323">
        <f t="shared" si="115"/>
        <v>7.1111109432783923</v>
      </c>
      <c r="M224" s="323">
        <f t="shared" si="116"/>
        <v>7.1211109432783921</v>
      </c>
      <c r="N224" s="328">
        <f t="shared" si="117"/>
        <v>-9.7522993495076093E-2</v>
      </c>
      <c r="O224" s="328">
        <f t="shared" si="75"/>
        <v>7.6795171139024418</v>
      </c>
      <c r="P224" s="332">
        <f t="shared" si="77"/>
        <v>127.91690595987023</v>
      </c>
      <c r="Q224" s="328">
        <f t="shared" si="118"/>
        <v>24788.778164701871</v>
      </c>
      <c r="R224" s="277">
        <f>IF(H224&gt;0, rate1(1,$L$52,$L$51,$L$54,L224,$L$53,$L$50,P224),"")</f>
        <v>2145.9534879118351</v>
      </c>
      <c r="S224" s="323">
        <f t="shared" si="119"/>
        <v>1.5041837885512532</v>
      </c>
      <c r="T224" s="323">
        <f t="shared" si="120"/>
        <v>0.19342746774009437</v>
      </c>
      <c r="U224" s="328">
        <f t="shared" si="121"/>
        <v>7.1311109432783919</v>
      </c>
      <c r="V224" s="336">
        <f t="shared" si="122"/>
        <v>7.1311109432783919</v>
      </c>
      <c r="W224" s="328">
        <f t="shared" si="123"/>
        <v>3.0596753277833955E-3</v>
      </c>
      <c r="X224" s="328">
        <f t="shared" si="124"/>
        <v>24899.066185101648</v>
      </c>
      <c r="Y224" s="328">
        <f t="shared" si="78"/>
        <v>128.27641930618196</v>
      </c>
      <c r="Z224" s="108">
        <f>IF(H224&gt;0, rate1(1,$L$52,$L$51,$L$54,U224,$L$53,$L$50,Y224),"")</f>
        <v>2147.0639358695344</v>
      </c>
      <c r="AA224" s="336">
        <f t="shared" si="125"/>
        <v>1.5100946532788511</v>
      </c>
      <c r="AB224" s="336">
        <f t="shared" si="126"/>
        <v>-5.9982501445879242E-3</v>
      </c>
      <c r="AC224" s="328">
        <f t="shared" si="127"/>
        <v>0.19342746774009437</v>
      </c>
      <c r="AD224" s="328">
        <f t="shared" si="128"/>
        <v>-0.103397931191829</v>
      </c>
      <c r="AE224" s="328">
        <f t="shared" si="129"/>
        <v>-5.011388740499171E-3</v>
      </c>
      <c r="AF224" s="328">
        <f t="shared" si="130"/>
        <v>2921.1764105179618</v>
      </c>
      <c r="AG224" s="328">
        <f t="shared" si="131"/>
        <v>2903.3312274351797</v>
      </c>
      <c r="AH224" s="328">
        <f t="shared" si="132"/>
        <v>7.1117048726017122</v>
      </c>
      <c r="AI224" s="328">
        <f t="shared" si="133"/>
        <v>90.135908736919092</v>
      </c>
      <c r="AJ224" s="328">
        <f t="shared" si="134"/>
        <v>8.2997888788820866</v>
      </c>
      <c r="AK224" s="337">
        <f t="shared" si="135"/>
        <v>748.74507126025946</v>
      </c>
      <c r="AL224" s="42">
        <f t="shared" si="136"/>
        <v>25.320738446952799</v>
      </c>
    </row>
    <row r="225" spans="1:38" ht="15" x14ac:dyDescent="0.15">
      <c r="A225" s="116"/>
      <c r="B225" s="328">
        <f t="shared" si="107"/>
        <v>2921.1764105179618</v>
      </c>
      <c r="C225" s="328">
        <f t="shared" si="108"/>
        <v>2903.3312274351797</v>
      </c>
      <c r="D225" s="328">
        <f t="shared" si="109"/>
        <v>7.1117048726017122</v>
      </c>
      <c r="E225" s="328">
        <f t="shared" si="72"/>
        <v>251.46465049003032</v>
      </c>
      <c r="F225" s="328">
        <f t="shared" si="110"/>
        <v>251.48681580895322</v>
      </c>
      <c r="G225" s="328">
        <f t="shared" si="111"/>
        <v>25324.421181039939</v>
      </c>
      <c r="H225" s="313">
        <f t="shared" si="112"/>
        <v>0.02</v>
      </c>
      <c r="I225" s="328">
        <f t="shared" si="113"/>
        <v>14.276146466225692</v>
      </c>
      <c r="J225" s="328">
        <f t="shared" si="74"/>
        <v>850</v>
      </c>
      <c r="K225" s="335">
        <f t="shared" si="114"/>
        <v>-1</v>
      </c>
      <c r="L225" s="323">
        <f t="shared" si="115"/>
        <v>7.0917048726017127</v>
      </c>
      <c r="M225" s="323">
        <f t="shared" si="116"/>
        <v>7.1017048726017125</v>
      </c>
      <c r="N225" s="328">
        <f t="shared" si="117"/>
        <v>-9.7265713391564645E-2</v>
      </c>
      <c r="O225" s="328">
        <f t="shared" si="75"/>
        <v>7.601136816569249</v>
      </c>
      <c r="P225" s="332">
        <f t="shared" si="77"/>
        <v>127.45177031181662</v>
      </c>
      <c r="Q225" s="328">
        <f t="shared" si="118"/>
        <v>24575.258365947262</v>
      </c>
      <c r="R225" s="277">
        <f>IF(H225&gt;0, rate1(1,$L$52,$L$51,$L$54,L225,$L$53,$L$50,P225),"")</f>
        <v>2144.5092234828512</v>
      </c>
      <c r="S225" s="323">
        <f t="shared" si="119"/>
        <v>1.5076190768967468</v>
      </c>
      <c r="T225" s="323">
        <f t="shared" si="120"/>
        <v>0.1916116194572198</v>
      </c>
      <c r="U225" s="328">
        <f t="shared" si="121"/>
        <v>7.1117048726017122</v>
      </c>
      <c r="V225" s="336">
        <f t="shared" si="122"/>
        <v>7.1117048726017122</v>
      </c>
      <c r="W225" s="328">
        <f t="shared" si="123"/>
        <v>3.0430452444605294E-3</v>
      </c>
      <c r="X225" s="328">
        <f t="shared" si="124"/>
        <v>24685.065140495371</v>
      </c>
      <c r="Y225" s="328">
        <f t="shared" si="78"/>
        <v>127.81095590406699</v>
      </c>
      <c r="Z225" s="108">
        <f>IF(H225&gt;0, rate1(1,$L$52,$L$51,$L$54,U225,$L$53,$L$50,Y225),"")</f>
        <v>2145.6252626341643</v>
      </c>
      <c r="AA225" s="336">
        <f t="shared" si="125"/>
        <v>1.5135677097975546</v>
      </c>
      <c r="AB225" s="336">
        <f t="shared" si="126"/>
        <v>-5.9253048554397626E-3</v>
      </c>
      <c r="AC225" s="328">
        <f t="shared" si="127"/>
        <v>0.1916116194572198</v>
      </c>
      <c r="AD225" s="328">
        <f t="shared" si="128"/>
        <v>-0.10437780368776281</v>
      </c>
      <c r="AE225" s="328">
        <f t="shared" si="129"/>
        <v>-5.0897299963298358E-3</v>
      </c>
      <c r="AF225" s="328">
        <f t="shared" si="130"/>
        <v>2920.8875331851132</v>
      </c>
      <c r="AG225" s="328">
        <f t="shared" si="131"/>
        <v>2903.1396158157227</v>
      </c>
      <c r="AH225" s="328">
        <f t="shared" si="132"/>
        <v>7.092297108913165</v>
      </c>
      <c r="AI225" s="328">
        <f t="shared" si="133"/>
        <v>89.349869592086662</v>
      </c>
      <c r="AJ225" s="328">
        <f t="shared" si="134"/>
        <v>8.3246082871021105</v>
      </c>
      <c r="AK225" s="337">
        <f t="shared" si="135"/>
        <v>751.04689410157971</v>
      </c>
      <c r="AL225" s="42">
        <f t="shared" si="136"/>
        <v>25.397353969379179</v>
      </c>
    </row>
    <row r="226" spans="1:38" ht="15" x14ac:dyDescent="0.15">
      <c r="A226" s="116"/>
      <c r="B226" s="328">
        <f t="shared" si="107"/>
        <v>2920.8875331851132</v>
      </c>
      <c r="C226" s="328">
        <f t="shared" si="108"/>
        <v>2903.1396158157227</v>
      </c>
      <c r="D226" s="328">
        <f t="shared" si="109"/>
        <v>7.092297108913165</v>
      </c>
      <c r="E226" s="328">
        <f t="shared" si="72"/>
        <v>251.41755139651238</v>
      </c>
      <c r="F226" s="328">
        <f t="shared" si="110"/>
        <v>251.44110094327135</v>
      </c>
      <c r="G226" s="328">
        <f t="shared" si="111"/>
        <v>25112.508240033829</v>
      </c>
      <c r="H226" s="313">
        <f t="shared" si="112"/>
        <v>0.02</v>
      </c>
      <c r="I226" s="328">
        <f t="shared" si="113"/>
        <v>14.198333895512405</v>
      </c>
      <c r="J226" s="328">
        <f t="shared" si="74"/>
        <v>850</v>
      </c>
      <c r="K226" s="335">
        <f t="shared" si="114"/>
        <v>-1</v>
      </c>
      <c r="L226" s="323">
        <f t="shared" si="115"/>
        <v>7.0722971089131654</v>
      </c>
      <c r="M226" s="323">
        <f t="shared" si="116"/>
        <v>7.0822971089131652</v>
      </c>
      <c r="N226" s="328">
        <f t="shared" si="117"/>
        <v>-9.7008365519087647E-2</v>
      </c>
      <c r="O226" s="328">
        <f t="shared" si="75"/>
        <v>7.5233172665375143</v>
      </c>
      <c r="P226" s="332">
        <f t="shared" si="77"/>
        <v>126.98701876954854</v>
      </c>
      <c r="Q226" s="328">
        <f t="shared" si="118"/>
        <v>24362.655460594222</v>
      </c>
      <c r="R226" s="277">
        <f>IF(H226&gt;0, rate1(1,$L$52,$L$51,$L$54,L226,$L$53,$L$50,P226),"")</f>
        <v>2143.0575462136726</v>
      </c>
      <c r="S226" s="323">
        <f t="shared" si="119"/>
        <v>1.5110589707384949</v>
      </c>
      <c r="T226" s="323">
        <f t="shared" si="120"/>
        <v>0.1898183401005715</v>
      </c>
      <c r="U226" s="328">
        <f t="shared" si="121"/>
        <v>7.092297108913165</v>
      </c>
      <c r="V226" s="336">
        <f t="shared" si="122"/>
        <v>7.092297108913165</v>
      </c>
      <c r="W226" s="328">
        <f t="shared" si="123"/>
        <v>3.0264590337836239E-3</v>
      </c>
      <c r="X226" s="328">
        <f t="shared" si="124"/>
        <v>24471.976576508991</v>
      </c>
      <c r="Y226" s="328">
        <f t="shared" si="78"/>
        <v>127.34587598162541</v>
      </c>
      <c r="Z226" s="108">
        <f>IF(H226&gt;0, rate1(1,$L$52,$L$51,$L$54,U226,$L$53,$L$50,Y226),"")</f>
        <v>2144.179216115198</v>
      </c>
      <c r="AA226" s="336">
        <f t="shared" si="125"/>
        <v>1.5170454400523659</v>
      </c>
      <c r="AB226" s="336">
        <f t="shared" si="126"/>
        <v>-5.8533714821604596E-3</v>
      </c>
      <c r="AC226" s="328">
        <f t="shared" si="127"/>
        <v>0.1898183401005715</v>
      </c>
      <c r="AD226" s="328">
        <f t="shared" si="128"/>
        <v>-0.10536389681525714</v>
      </c>
      <c r="AE226" s="328">
        <f t="shared" si="129"/>
        <v>-5.1705069451678598E-3</v>
      </c>
      <c r="AF226" s="328">
        <f t="shared" si="130"/>
        <v>2920.6007064794935</v>
      </c>
      <c r="AG226" s="328">
        <f t="shared" si="131"/>
        <v>2902.9497974756223</v>
      </c>
      <c r="AH226" s="328">
        <f t="shared" si="132"/>
        <v>7.0728876518538328</v>
      </c>
      <c r="AI226" s="328">
        <f t="shared" si="133"/>
        <v>88.57360850432606</v>
      </c>
      <c r="AJ226" s="328">
        <f t="shared" si="134"/>
        <v>8.3492120672422008</v>
      </c>
      <c r="AK226" s="337">
        <f t="shared" si="135"/>
        <v>753.30962783160066</v>
      </c>
      <c r="AL226" s="42">
        <f t="shared" si="136"/>
        <v>25.473301358532453</v>
      </c>
    </row>
    <row r="227" spans="1:38" ht="15" x14ac:dyDescent="0.15">
      <c r="A227" s="116"/>
      <c r="B227" s="328">
        <f t="shared" si="107"/>
        <v>2920.6007064794935</v>
      </c>
      <c r="C227" s="328">
        <f t="shared" si="108"/>
        <v>2902.9497974756223</v>
      </c>
      <c r="D227" s="328">
        <f t="shared" si="109"/>
        <v>7.0728876518538328</v>
      </c>
      <c r="E227" s="328">
        <f t="shared" si="72"/>
        <v>251.36773640524962</v>
      </c>
      <c r="F227" s="328">
        <f t="shared" si="110"/>
        <v>251.39264390088101</v>
      </c>
      <c r="G227" s="328">
        <f t="shared" si="111"/>
        <v>24901.515595220164</v>
      </c>
      <c r="H227" s="313">
        <f t="shared" si="112"/>
        <v>0.02</v>
      </c>
      <c r="I227" s="328">
        <f t="shared" si="113"/>
        <v>14.120727203096976</v>
      </c>
      <c r="J227" s="328">
        <f t="shared" si="74"/>
        <v>850</v>
      </c>
      <c r="K227" s="335">
        <f t="shared" si="114"/>
        <v>-1</v>
      </c>
      <c r="L227" s="323">
        <f t="shared" si="115"/>
        <v>7.0528876518538333</v>
      </c>
      <c r="M227" s="323">
        <f t="shared" si="116"/>
        <v>7.062887651853833</v>
      </c>
      <c r="N227" s="328">
        <f t="shared" si="117"/>
        <v>-9.6750949861110769E-2</v>
      </c>
      <c r="O227" s="328">
        <f t="shared" si="75"/>
        <v>7.4460522092449306</v>
      </c>
      <c r="P227" s="332">
        <f t="shared" si="77"/>
        <v>126.52265221103542</v>
      </c>
      <c r="Q227" s="328">
        <f t="shared" si="118"/>
        <v>24150.978093465135</v>
      </c>
      <c r="R227" s="277">
        <f>IF(H227&gt;0, rate1(1,$L$52,$L$51,$L$54,L227,$L$53,$L$50,P227),"")</f>
        <v>2141.5984031525732</v>
      </c>
      <c r="S227" s="323">
        <f t="shared" si="119"/>
        <v>1.514504655313766</v>
      </c>
      <c r="T227" s="323">
        <f t="shared" si="120"/>
        <v>0.18804679192282153</v>
      </c>
      <c r="U227" s="328">
        <f t="shared" si="121"/>
        <v>7.0728876518538328</v>
      </c>
      <c r="V227" s="336">
        <f t="shared" si="122"/>
        <v>7.0728876518538328</v>
      </c>
      <c r="W227" s="328">
        <f t="shared" si="123"/>
        <v>3.0099167072421551E-3</v>
      </c>
      <c r="X227" s="328">
        <f t="shared" si="124"/>
        <v>24259.809365377121</v>
      </c>
      <c r="Y227" s="328">
        <f t="shared" si="78"/>
        <v>126.88118041393152</v>
      </c>
      <c r="Z227" s="108">
        <f>IF(H227&gt;0, rate1(1,$L$52,$L$51,$L$54,U227,$L$53,$L$50,Y227),"")</f>
        <v>2142.7257437155522</v>
      </c>
      <c r="AA227" s="336">
        <f t="shared" si="125"/>
        <v>1.5205290413077273</v>
      </c>
      <c r="AB227" s="336">
        <f t="shared" si="126"/>
        <v>-5.7824184020171653E-3</v>
      </c>
      <c r="AC227" s="328">
        <f t="shared" si="127"/>
        <v>0.18804679192282153</v>
      </c>
      <c r="AD227" s="328">
        <f t="shared" si="128"/>
        <v>-0.10635650731126768</v>
      </c>
      <c r="AE227" s="328">
        <f t="shared" si="129"/>
        <v>-5.2537819019993206E-3</v>
      </c>
      <c r="AF227" s="328">
        <f t="shared" si="130"/>
        <v>2920.3159087377094</v>
      </c>
      <c r="AG227" s="328">
        <f t="shared" si="131"/>
        <v>2902.7617506836996</v>
      </c>
      <c r="AH227" s="328">
        <f t="shared" si="132"/>
        <v>7.053476501063014</v>
      </c>
      <c r="AI227" s="328">
        <f t="shared" si="133"/>
        <v>87.806748289503915</v>
      </c>
      <c r="AJ227" s="328">
        <f t="shared" si="134"/>
        <v>8.3736028306559511</v>
      </c>
      <c r="AK227" s="337">
        <f t="shared" si="135"/>
        <v>755.53393330501513</v>
      </c>
      <c r="AL227" s="42">
        <f t="shared" si="136"/>
        <v>25.54858892576113</v>
      </c>
    </row>
    <row r="228" spans="1:38" ht="15" x14ac:dyDescent="0.15">
      <c r="A228" s="116"/>
      <c r="B228" s="328">
        <f t="shared" si="107"/>
        <v>2920.3159087377094</v>
      </c>
      <c r="C228" s="328">
        <f t="shared" si="108"/>
        <v>2902.7617506836996</v>
      </c>
      <c r="D228" s="328">
        <f t="shared" si="109"/>
        <v>7.053476501063014</v>
      </c>
      <c r="E228" s="328">
        <f t="shared" si="72"/>
        <v>251.31525617098652</v>
      </c>
      <c r="F228" s="328">
        <f t="shared" si="110"/>
        <v>251.34149628811807</v>
      </c>
      <c r="G228" s="328">
        <f t="shared" si="111"/>
        <v>24691.451596153689</v>
      </c>
      <c r="H228" s="313">
        <f t="shared" si="112"/>
        <v>0.02</v>
      </c>
      <c r="I228" s="328">
        <f t="shared" si="113"/>
        <v>14.043326443207844</v>
      </c>
      <c r="J228" s="328">
        <f t="shared" si="74"/>
        <v>850</v>
      </c>
      <c r="K228" s="335">
        <f t="shared" si="114"/>
        <v>-1</v>
      </c>
      <c r="L228" s="323">
        <f t="shared" si="115"/>
        <v>7.0334765010630145</v>
      </c>
      <c r="M228" s="323">
        <f t="shared" si="116"/>
        <v>7.0434765010630143</v>
      </c>
      <c r="N228" s="328">
        <f t="shared" si="117"/>
        <v>-9.6493466400907835E-2</v>
      </c>
      <c r="O228" s="328">
        <f t="shared" si="75"/>
        <v>7.3693356263818597</v>
      </c>
      <c r="P228" s="332">
        <f t="shared" si="77"/>
        <v>126.0586715182031</v>
      </c>
      <c r="Q228" s="328">
        <f t="shared" si="118"/>
        <v>23940.234476494803</v>
      </c>
      <c r="R228" s="277">
        <f>IF(H228&gt;0, rate1(1,$L$52,$L$51,$L$54,L228,$L$53,$L$50,P228),"")</f>
        <v>2140.1317408698087</v>
      </c>
      <c r="S228" s="323">
        <f t="shared" si="119"/>
        <v>1.5179573003100764</v>
      </c>
      <c r="T228" s="323">
        <f t="shared" si="120"/>
        <v>0.1862961799035206</v>
      </c>
      <c r="U228" s="328">
        <f t="shared" si="121"/>
        <v>7.053476501063014</v>
      </c>
      <c r="V228" s="336">
        <f t="shared" si="122"/>
        <v>7.053476501063014</v>
      </c>
      <c r="W228" s="328">
        <f t="shared" si="123"/>
        <v>2.9934182764677075E-3</v>
      </c>
      <c r="X228" s="328">
        <f t="shared" si="124"/>
        <v>24048.571935909404</v>
      </c>
      <c r="Y228" s="328">
        <f t="shared" si="78"/>
        <v>126.41687007999428</v>
      </c>
      <c r="Z228" s="108">
        <f>IF(H228&gt;0, rate1(1,$L$52,$L$51,$L$54,U228,$L$53,$L$50,Y228),"")</f>
        <v>2141.2647923639138</v>
      </c>
      <c r="AA228" s="336">
        <f t="shared" si="125"/>
        <v>1.5240196950529243</v>
      </c>
      <c r="AB228" s="336">
        <f t="shared" si="126"/>
        <v>-5.7124155918708008E-3</v>
      </c>
      <c r="AC228" s="328">
        <f t="shared" si="127"/>
        <v>0.1862961799035206</v>
      </c>
      <c r="AD228" s="328">
        <f t="shared" si="128"/>
        <v>-0.10735593188415155</v>
      </c>
      <c r="AE228" s="328">
        <f t="shared" si="129"/>
        <v>-5.3396198037744787E-3</v>
      </c>
      <c r="AF228" s="328">
        <f t="shared" si="130"/>
        <v>2920.0331190914048</v>
      </c>
      <c r="AG228" s="328">
        <f t="shared" si="131"/>
        <v>2902.5754545037962</v>
      </c>
      <c r="AH228" s="328">
        <f t="shared" si="132"/>
        <v>7.0340636561781871</v>
      </c>
      <c r="AI228" s="328">
        <f t="shared" si="133"/>
        <v>87.048930841895128</v>
      </c>
      <c r="AJ228" s="328">
        <f t="shared" si="134"/>
        <v>8.3977830892231449</v>
      </c>
      <c r="AK228" s="337">
        <f t="shared" si="135"/>
        <v>757.72045441691182</v>
      </c>
      <c r="AL228" s="42">
        <f t="shared" si="136"/>
        <v>25.62322466180721</v>
      </c>
    </row>
    <row r="229" spans="1:38" ht="15" x14ac:dyDescent="0.15">
      <c r="A229" s="116"/>
      <c r="B229" s="328">
        <f t="shared" si="107"/>
        <v>2920.0331190914048</v>
      </c>
      <c r="C229" s="328">
        <f t="shared" si="108"/>
        <v>2902.5754545037962</v>
      </c>
      <c r="D229" s="328">
        <f t="shared" si="109"/>
        <v>7.0340636561781871</v>
      </c>
      <c r="E229" s="328">
        <f t="shared" si="72"/>
        <v>251.26015954126456</v>
      </c>
      <c r="F229" s="328">
        <f t="shared" si="110"/>
        <v>251.28770785612554</v>
      </c>
      <c r="G229" s="328">
        <f t="shared" si="111"/>
        <v>24482.324171999331</v>
      </c>
      <c r="H229" s="313">
        <f t="shared" si="112"/>
        <v>0.02</v>
      </c>
      <c r="I229" s="328">
        <f t="shared" si="113"/>
        <v>13.966131670086908</v>
      </c>
      <c r="J229" s="328">
        <f t="shared" si="74"/>
        <v>850</v>
      </c>
      <c r="K229" s="335">
        <f t="shared" si="114"/>
        <v>-1</v>
      </c>
      <c r="L229" s="323">
        <f t="shared" si="115"/>
        <v>7.0140636561781875</v>
      </c>
      <c r="M229" s="323">
        <f t="shared" si="116"/>
        <v>7.0240636561781873</v>
      </c>
      <c r="N229" s="328">
        <f t="shared" si="117"/>
        <v>-9.6235915121873461E-2</v>
      </c>
      <c r="O229" s="328">
        <f t="shared" si="75"/>
        <v>7.2931617237126627</v>
      </c>
      <c r="P229" s="332">
        <f t="shared" si="77"/>
        <v>125.59507757696245</v>
      </c>
      <c r="Q229" s="328">
        <f t="shared" si="118"/>
        <v>23730.432408496501</v>
      </c>
      <c r="R229" s="277">
        <f>IF(H229&gt;0, rate1(1,$L$52,$L$51,$L$54,L229,$L$53,$L$50,P229),"")</f>
        <v>2138.6575054524706</v>
      </c>
      <c r="S229" s="323">
        <f t="shared" si="119"/>
        <v>1.5214180613903059</v>
      </c>
      <c r="T229" s="323">
        <f t="shared" si="120"/>
        <v>0.18456574915197724</v>
      </c>
      <c r="U229" s="328">
        <f t="shared" si="121"/>
        <v>7.0340636561781871</v>
      </c>
      <c r="V229" s="336">
        <f t="shared" si="122"/>
        <v>7.0340636561781871</v>
      </c>
      <c r="W229" s="328">
        <f t="shared" si="123"/>
        <v>2.9769637529710735E-3</v>
      </c>
      <c r="X229" s="328">
        <f t="shared" si="124"/>
        <v>23838.272293887443</v>
      </c>
      <c r="Y229" s="328">
        <f t="shared" si="78"/>
        <v>125.952945862786</v>
      </c>
      <c r="Z229" s="108">
        <f>IF(H229&gt;0, rate1(1,$L$52,$L$51,$L$54,U229,$L$53,$L$50,Y229),"")</f>
        <v>2139.7963085096471</v>
      </c>
      <c r="AA229" s="336">
        <f t="shared" si="125"/>
        <v>1.5275185685493351</v>
      </c>
      <c r="AB229" s="336">
        <f t="shared" si="126"/>
        <v>-5.6433345297354385E-3</v>
      </c>
      <c r="AC229" s="328">
        <f t="shared" si="127"/>
        <v>0.18456574915197724</v>
      </c>
      <c r="AD229" s="328">
        <f t="shared" si="128"/>
        <v>-0.10836246753199789</v>
      </c>
      <c r="AE229" s="328">
        <f t="shared" si="129"/>
        <v>-5.4280882937203572E-3</v>
      </c>
      <c r="AF229" s="328">
        <f t="shared" si="130"/>
        <v>2919.7523174271309</v>
      </c>
      <c r="AG229" s="328">
        <f t="shared" si="131"/>
        <v>2902.390888754644</v>
      </c>
      <c r="AH229" s="328">
        <f t="shared" si="132"/>
        <v>7.0146491168349954</v>
      </c>
      <c r="AI229" s="328">
        <f t="shared" si="133"/>
        <v>86.299815974007061</v>
      </c>
      <c r="AJ229" s="328">
        <f t="shared" si="134"/>
        <v>8.4217552603270356</v>
      </c>
      <c r="AK229" s="337">
        <f t="shared" si="135"/>
        <v>759.86981887929142</v>
      </c>
      <c r="AL229" s="42">
        <f t="shared" si="136"/>
        <v>25.69721625302282</v>
      </c>
    </row>
    <row r="230" spans="1:38" ht="15" x14ac:dyDescent="0.15">
      <c r="A230" s="116"/>
      <c r="B230" s="328">
        <f t="shared" si="107"/>
        <v>2919.7523174271309</v>
      </c>
      <c r="C230" s="328">
        <f t="shared" si="108"/>
        <v>2902.390888754644</v>
      </c>
      <c r="D230" s="328">
        <f t="shared" si="109"/>
        <v>7.0146491168349954</v>
      </c>
      <c r="E230" s="328">
        <f t="shared" si="72"/>
        <v>251.20249364657872</v>
      </c>
      <c r="F230" s="328">
        <f t="shared" si="110"/>
        <v>251.23132659392164</v>
      </c>
      <c r="G230" s="328">
        <f t="shared" si="111"/>
        <v>24274.140850592241</v>
      </c>
      <c r="H230" s="313">
        <f t="shared" si="112"/>
        <v>0.02</v>
      </c>
      <c r="I230" s="328">
        <f t="shared" si="113"/>
        <v>13.889142937989527</v>
      </c>
      <c r="J230" s="328">
        <f t="shared" si="74"/>
        <v>850</v>
      </c>
      <c r="K230" s="335">
        <f t="shared" si="114"/>
        <v>-1</v>
      </c>
      <c r="L230" s="323">
        <f t="shared" si="115"/>
        <v>6.9946491168349958</v>
      </c>
      <c r="M230" s="323">
        <f t="shared" si="116"/>
        <v>7.0046491168349956</v>
      </c>
      <c r="N230" s="328">
        <f t="shared" si="117"/>
        <v>-9.5978296007245945E-2</v>
      </c>
      <c r="O230" s="328">
        <f t="shared" si="75"/>
        <v>7.2175249196477429</v>
      </c>
      <c r="P230" s="332">
        <f t="shared" si="77"/>
        <v>125.13187127723896</v>
      </c>
      <c r="Q230" s="328">
        <f t="shared" si="118"/>
        <v>23521.579293760165</v>
      </c>
      <c r="R230" s="277">
        <f>IF(H230&gt;0, rate1(1,$L$52,$L$51,$L$54,L230,$L$53,$L$50,P230),"")</f>
        <v>2137.1756424992823</v>
      </c>
      <c r="S230" s="323">
        <f t="shared" si="119"/>
        <v>1.5248880816517689</v>
      </c>
      <c r="T230" s="323">
        <f t="shared" si="120"/>
        <v>0.18285478249994189</v>
      </c>
      <c r="U230" s="328">
        <f t="shared" si="121"/>
        <v>7.0146491168349954</v>
      </c>
      <c r="V230" s="336">
        <f t="shared" si="122"/>
        <v>7.0146491168349954</v>
      </c>
      <c r="W230" s="328">
        <f t="shared" si="123"/>
        <v>2.9605531483483105E-3</v>
      </c>
      <c r="X230" s="328">
        <f t="shared" si="124"/>
        <v>23628.918041247711</v>
      </c>
      <c r="Y230" s="328">
        <f t="shared" si="78"/>
        <v>125.48940864927152</v>
      </c>
      <c r="Z230" s="108">
        <f>IF(H230&gt;0, rate1(1,$L$52,$L$51,$L$54,U230,$L$53,$L$50,Y230),"")</f>
        <v>2138.3202381176343</v>
      </c>
      <c r="AA230" s="336">
        <f t="shared" si="125"/>
        <v>1.5310268163103475</v>
      </c>
      <c r="AB230" s="336">
        <f t="shared" si="126"/>
        <v>-5.5751481044190379E-3</v>
      </c>
      <c r="AC230" s="328">
        <f t="shared" si="127"/>
        <v>0.18285478249994189</v>
      </c>
      <c r="AD230" s="328">
        <f t="shared" si="128"/>
        <v>-0.10937641185297604</v>
      </c>
      <c r="AE230" s="328">
        <f t="shared" si="129"/>
        <v>-5.5192578183884599E-3</v>
      </c>
      <c r="AF230" s="328">
        <f t="shared" si="130"/>
        <v>2919.473484348624</v>
      </c>
      <c r="AG230" s="328">
        <f t="shared" si="131"/>
        <v>2902.2080339721442</v>
      </c>
      <c r="AH230" s="328">
        <f t="shared" si="132"/>
        <v>6.9952328826670254</v>
      </c>
      <c r="AI230" s="328">
        <f t="shared" si="133"/>
        <v>85.559080341242151</v>
      </c>
      <c r="AJ230" s="328">
        <f t="shared" si="134"/>
        <v>8.4455216715329353</v>
      </c>
      <c r="AK230" s="337">
        <f t="shared" si="135"/>
        <v>761.98263894995091</v>
      </c>
      <c r="AL230" s="42">
        <f t="shared" si="136"/>
        <v>25.770571096600726</v>
      </c>
    </row>
    <row r="231" spans="1:38" ht="15" x14ac:dyDescent="0.15">
      <c r="A231" s="116"/>
      <c r="B231" s="328">
        <f t="shared" si="107"/>
        <v>2919.473484348624</v>
      </c>
      <c r="C231" s="328">
        <f t="shared" si="108"/>
        <v>2902.2080339721442</v>
      </c>
      <c r="D231" s="328">
        <f t="shared" si="109"/>
        <v>6.9952328826670254</v>
      </c>
      <c r="E231" s="328">
        <f t="shared" si="72"/>
        <v>251.14230398512683</v>
      </c>
      <c r="F231" s="328">
        <f t="shared" si="110"/>
        <v>251.17239881585277</v>
      </c>
      <c r="G231" s="328">
        <f t="shared" si="111"/>
        <v>24066.908776375312</v>
      </c>
      <c r="H231" s="313">
        <f t="shared" si="112"/>
        <v>0.02</v>
      </c>
      <c r="I231" s="328">
        <f t="shared" si="113"/>
        <v>13.8123603011838</v>
      </c>
      <c r="J231" s="328">
        <f t="shared" si="74"/>
        <v>850</v>
      </c>
      <c r="K231" s="335">
        <f t="shared" si="114"/>
        <v>-1</v>
      </c>
      <c r="L231" s="323">
        <f t="shared" si="115"/>
        <v>6.9752328826670258</v>
      </c>
      <c r="M231" s="323">
        <f t="shared" si="116"/>
        <v>6.9852328826670256</v>
      </c>
      <c r="N231" s="328">
        <f t="shared" si="117"/>
        <v>-9.5720609040284899E-2</v>
      </c>
      <c r="O231" s="328">
        <f t="shared" si="75"/>
        <v>7.1424198345099521</v>
      </c>
      <c r="P231" s="332">
        <f t="shared" si="77"/>
        <v>124.66905351299776</v>
      </c>
      <c r="Q231" s="328">
        <f t="shared" si="118"/>
        <v>23313.682159562351</v>
      </c>
      <c r="R231" s="277">
        <f>IF(H231&gt;0, rate1(1,$L$52,$L$51,$L$54,L231,$L$53,$L$50,P231),"")</f>
        <v>2135.6860971153178</v>
      </c>
      <c r="S231" s="323">
        <f t="shared" si="119"/>
        <v>1.5283684930250332</v>
      </c>
      <c r="T231" s="323">
        <f t="shared" si="120"/>
        <v>0.18116259826974546</v>
      </c>
      <c r="U231" s="328">
        <f t="shared" si="121"/>
        <v>6.9952328826670254</v>
      </c>
      <c r="V231" s="336">
        <f t="shared" si="122"/>
        <v>6.9952328826670254</v>
      </c>
      <c r="W231" s="328">
        <f t="shared" si="123"/>
        <v>2.9441864741812651E-3</v>
      </c>
      <c r="X231" s="328">
        <f t="shared" si="124"/>
        <v>23420.516394135084</v>
      </c>
      <c r="Y231" s="328">
        <f t="shared" si="78"/>
        <v>125.02625933043312</v>
      </c>
      <c r="Z231" s="108">
        <f>IF(H231&gt;0, rate1(1,$L$52,$L$51,$L$54,U231,$L$53,$L$50,Y231),"")</f>
        <v>2136.8365266630381</v>
      </c>
      <c r="AA231" s="336">
        <f t="shared" si="125"/>
        <v>1.5345455815199265</v>
      </c>
      <c r="AB231" s="336">
        <f t="shared" si="126"/>
        <v>-5.5078305311396791E-3</v>
      </c>
      <c r="AC231" s="328">
        <f t="shared" si="127"/>
        <v>0.18116259826974546</v>
      </c>
      <c r="AD231" s="328">
        <f t="shared" si="128"/>
        <v>-0.11039806334760459</v>
      </c>
      <c r="AE231" s="328">
        <f t="shared" si="129"/>
        <v>-5.6132017238756E-3</v>
      </c>
      <c r="AF231" s="328">
        <f t="shared" si="130"/>
        <v>2919.1966011413137</v>
      </c>
      <c r="AG231" s="328">
        <f t="shared" si="131"/>
        <v>2902.0268713738747</v>
      </c>
      <c r="AH231" s="328">
        <f t="shared" si="132"/>
        <v>6.9758149533059672</v>
      </c>
      <c r="AI231" s="328">
        <f t="shared" si="133"/>
        <v>84.826416445020968</v>
      </c>
      <c r="AJ231" s="328">
        <f t="shared" si="134"/>
        <v>8.4690845649898847</v>
      </c>
      <c r="AK231" s="337">
        <f t="shared" si="135"/>
        <v>764.05951211720139</v>
      </c>
      <c r="AL231" s="42">
        <f t="shared" si="136"/>
        <v>25.843296314890782</v>
      </c>
    </row>
    <row r="232" spans="1:38" ht="15" x14ac:dyDescent="0.15">
      <c r="A232" s="116"/>
      <c r="B232" s="328">
        <f t="shared" si="107"/>
        <v>2919.1966011413137</v>
      </c>
      <c r="C232" s="328">
        <f t="shared" si="108"/>
        <v>2902.0268713738747</v>
      </c>
      <c r="D232" s="328">
        <f t="shared" si="109"/>
        <v>6.9758149533059672</v>
      </c>
      <c r="E232" s="328">
        <f t="shared" si="72"/>
        <v>251.07963450256744</v>
      </c>
      <c r="F232" s="328">
        <f t="shared" si="110"/>
        <v>251.11096924384714</v>
      </c>
      <c r="G232" s="328">
        <f t="shared" si="111"/>
        <v>23860.634727301</v>
      </c>
      <c r="H232" s="313">
        <f t="shared" si="112"/>
        <v>0.02</v>
      </c>
      <c r="I232" s="328">
        <f t="shared" si="113"/>
        <v>13.735783813951276</v>
      </c>
      <c r="J232" s="328">
        <f t="shared" si="74"/>
        <v>850</v>
      </c>
      <c r="K232" s="335">
        <f t="shared" si="114"/>
        <v>-1</v>
      </c>
      <c r="L232" s="323">
        <f t="shared" si="115"/>
        <v>6.9558149533059677</v>
      </c>
      <c r="M232" s="323">
        <f t="shared" si="116"/>
        <v>6.9658149533059674</v>
      </c>
      <c r="N232" s="328">
        <f t="shared" si="117"/>
        <v>-9.5462854204264147E-2</v>
      </c>
      <c r="O232" s="328">
        <f t="shared" si="75"/>
        <v>7.0678412804452861</v>
      </c>
      <c r="P232" s="332">
        <f t="shared" si="77"/>
        <v>124.20662518227796</v>
      </c>
      <c r="Q232" s="328">
        <f t="shared" si="118"/>
        <v>23106.747672673227</v>
      </c>
      <c r="R232" s="277">
        <f>IF(H232&gt;0, rate1(1,$L$52,$L$51,$L$54,L232,$L$53,$L$50,P232),"")</f>
        <v>2134.1888139066782</v>
      </c>
      <c r="S232" s="323">
        <f t="shared" si="119"/>
        <v>1.5318604176183113</v>
      </c>
      <c r="T232" s="323">
        <f t="shared" si="120"/>
        <v>0.17948854820170676</v>
      </c>
      <c r="U232" s="328">
        <f t="shared" si="121"/>
        <v>6.9758149533059672</v>
      </c>
      <c r="V232" s="336">
        <f t="shared" si="122"/>
        <v>6.9758149533059672</v>
      </c>
      <c r="W232" s="328">
        <f t="shared" si="123"/>
        <v>2.9278637420091513E-3</v>
      </c>
      <c r="X232" s="328">
        <f t="shared" si="124"/>
        <v>23213.074199913917</v>
      </c>
      <c r="Y232" s="328">
        <f t="shared" si="78"/>
        <v>124.56349880130455</v>
      </c>
      <c r="Z232" s="108">
        <f>IF(H232&gt;0, rate1(1,$L$52,$L$51,$L$54,U232,$L$53,$L$50,Y232),"")</f>
        <v>2135.3451191260306</v>
      </c>
      <c r="AA232" s="336">
        <f t="shared" si="125"/>
        <v>1.5380759973956322</v>
      </c>
      <c r="AB232" s="336">
        <f t="shared" si="126"/>
        <v>-5.4413572732856458E-3</v>
      </c>
      <c r="AC232" s="328">
        <f t="shared" si="127"/>
        <v>0.17948854820170676</v>
      </c>
      <c r="AD232" s="328">
        <f t="shared" si="128"/>
        <v>-0.1114277217147262</v>
      </c>
      <c r="AE232" s="328">
        <f t="shared" si="129"/>
        <v>-5.7099963618339276E-3</v>
      </c>
      <c r="AF232" s="328">
        <f t="shared" si="130"/>
        <v>2918.9216497389079</v>
      </c>
      <c r="AG232" s="328">
        <f t="shared" si="131"/>
        <v>2901.8473828256729</v>
      </c>
      <c r="AH232" s="328">
        <f t="shared" si="132"/>
        <v>6.9563953283818671</v>
      </c>
      <c r="AI232" s="328">
        <f t="shared" si="133"/>
        <v>84.101531707098175</v>
      </c>
      <c r="AJ232" s="328">
        <f t="shared" si="134"/>
        <v>8.4924461015751902</v>
      </c>
      <c r="AK232" s="337">
        <f t="shared" si="135"/>
        <v>766.10102174361054</v>
      </c>
      <c r="AL232" s="42">
        <f t="shared" si="136"/>
        <v>25.91539876886905</v>
      </c>
    </row>
    <row r="233" spans="1:38" ht="15" x14ac:dyDescent="0.15">
      <c r="A233" s="116"/>
      <c r="B233" s="328">
        <f t="shared" si="107"/>
        <v>2918.9216497389079</v>
      </c>
      <c r="C233" s="328">
        <f t="shared" si="108"/>
        <v>2901.8473828256729</v>
      </c>
      <c r="D233" s="328">
        <f t="shared" si="109"/>
        <v>6.9563953283818671</v>
      </c>
      <c r="E233" s="328">
        <f t="shared" si="72"/>
        <v>251.01452766712572</v>
      </c>
      <c r="F233" s="328">
        <f t="shared" si="110"/>
        <v>251.04708108484658</v>
      </c>
      <c r="G233" s="328">
        <f t="shared" si="111"/>
        <v>23655.325130768346</v>
      </c>
      <c r="H233" s="313">
        <f t="shared" si="112"/>
        <v>0.02</v>
      </c>
      <c r="I233" s="328">
        <f t="shared" si="113"/>
        <v>13.659413530588063</v>
      </c>
      <c r="J233" s="328">
        <f t="shared" si="74"/>
        <v>850</v>
      </c>
      <c r="K233" s="335">
        <f t="shared" si="114"/>
        <v>-1</v>
      </c>
      <c r="L233" s="323">
        <f t="shared" si="115"/>
        <v>6.9363953283818676</v>
      </c>
      <c r="M233" s="323">
        <f t="shared" si="116"/>
        <v>6.9463953283818674</v>
      </c>
      <c r="N233" s="328">
        <f t="shared" si="117"/>
        <v>-9.5205031482329616E-2</v>
      </c>
      <c r="O233" s="328">
        <f t="shared" si="75"/>
        <v>6.9937842519300455</v>
      </c>
      <c r="P233" s="332">
        <f t="shared" si="77"/>
        <v>123.74458718722963</v>
      </c>
      <c r="Q233" s="328">
        <f t="shared" si="118"/>
        <v>22900.782154926008</v>
      </c>
      <c r="R233" s="277">
        <f>IF(H233&gt;0, rate1(1,$L$52,$L$51,$L$54,L233,$L$53,$L$50,P233),"")</f>
        <v>2132.6837369751129</v>
      </c>
      <c r="S233" s="323">
        <f t="shared" si="119"/>
        <v>1.5353649690124429</v>
      </c>
      <c r="T233" s="323">
        <f t="shared" si="120"/>
        <v>0.17783201552755476</v>
      </c>
      <c r="U233" s="328">
        <f t="shared" si="121"/>
        <v>6.9563953283818671</v>
      </c>
      <c r="V233" s="336">
        <f t="shared" si="122"/>
        <v>6.9563953283818671</v>
      </c>
      <c r="W233" s="328">
        <f t="shared" si="123"/>
        <v>2.9115849634067104E-3</v>
      </c>
      <c r="X233" s="328">
        <f t="shared" si="124"/>
        <v>23006.597953207267</v>
      </c>
      <c r="Y233" s="328">
        <f t="shared" si="78"/>
        <v>124.10112796100773</v>
      </c>
      <c r="Z233" s="108">
        <f>IF(H233&gt;0, rate1(1,$L$52,$L$51,$L$54,U233,$L$53,$L$50,Y233),"")</f>
        <v>2133.8459599864636</v>
      </c>
      <c r="AA233" s="336">
        <f t="shared" si="125"/>
        <v>1.5416191885013537</v>
      </c>
      <c r="AB233" s="336">
        <f t="shared" si="126"/>
        <v>-5.3757049698755889E-3</v>
      </c>
      <c r="AC233" s="328">
        <f t="shared" si="127"/>
        <v>0.17783201552755476</v>
      </c>
      <c r="AD233" s="328">
        <f t="shared" si="128"/>
        <v>-0.1124656881420828</v>
      </c>
      <c r="AE233" s="328">
        <f t="shared" si="129"/>
        <v>-5.8097212011735963E-3</v>
      </c>
      <c r="AF233" s="328">
        <f t="shared" si="130"/>
        <v>2918.6486126918981</v>
      </c>
      <c r="AG233" s="328">
        <f t="shared" si="131"/>
        <v>2901.6695508101452</v>
      </c>
      <c r="AH233" s="328">
        <f t="shared" si="132"/>
        <v>6.9369740075224504</v>
      </c>
      <c r="AI233" s="328">
        <f t="shared" si="133"/>
        <v>83.38414760914452</v>
      </c>
      <c r="AJ233" s="328">
        <f t="shared" si="134"/>
        <v>8.5156083647999523</v>
      </c>
      <c r="AK233" s="337">
        <f t="shared" si="135"/>
        <v>768.10773767168018</v>
      </c>
      <c r="AL233" s="42">
        <f t="shared" si="136"/>
        <v>25.986885070820083</v>
      </c>
    </row>
    <row r="234" spans="1:38" ht="15" x14ac:dyDescent="0.15">
      <c r="A234" s="116"/>
      <c r="B234" s="328">
        <f t="shared" si="107"/>
        <v>2918.6486126918981</v>
      </c>
      <c r="C234" s="328">
        <f t="shared" si="108"/>
        <v>2901.6695508101452</v>
      </c>
      <c r="D234" s="328">
        <f t="shared" si="109"/>
        <v>6.9369740075224504</v>
      </c>
      <c r="E234" s="328">
        <f t="shared" si="72"/>
        <v>250.94702454035564</v>
      </c>
      <c r="F234" s="328">
        <f t="shared" si="110"/>
        <v>250.98077610374068</v>
      </c>
      <c r="G234" s="328">
        <f t="shared" si="111"/>
        <v>23450.986078647889</v>
      </c>
      <c r="H234" s="313">
        <f t="shared" si="112"/>
        <v>0.02</v>
      </c>
      <c r="I234" s="328">
        <f t="shared" si="113"/>
        <v>13.583249505402273</v>
      </c>
      <c r="J234" s="328">
        <f t="shared" si="74"/>
        <v>850</v>
      </c>
      <c r="K234" s="335">
        <f t="shared" si="114"/>
        <v>-1</v>
      </c>
      <c r="L234" s="323">
        <f t="shared" si="115"/>
        <v>6.9169740075224508</v>
      </c>
      <c r="M234" s="323">
        <f t="shared" si="116"/>
        <v>6.9269740075224506</v>
      </c>
      <c r="N234" s="328">
        <f t="shared" si="117"/>
        <v>-9.4947140857719603E-2</v>
      </c>
      <c r="O234" s="328">
        <f t="shared" si="75"/>
        <v>6.9202439168332397</v>
      </c>
      <c r="P234" s="332">
        <f t="shared" si="77"/>
        <v>123.28294043412888</v>
      </c>
      <c r="Q234" s="328">
        <f t="shared" si="118"/>
        <v>22695.791597900698</v>
      </c>
      <c r="R234" s="277">
        <f>IF(H234&gt;0, rate1(1,$L$52,$L$51,$L$54,L234,$L$53,$L$50,P234),"")</f>
        <v>2131.1708099125094</v>
      </c>
      <c r="S234" s="323">
        <f t="shared" si="119"/>
        <v>1.5388832535100592</v>
      </c>
      <c r="T234" s="323">
        <f t="shared" si="120"/>
        <v>0.17619241317905837</v>
      </c>
      <c r="U234" s="328">
        <f t="shared" si="121"/>
        <v>6.9369740075224504</v>
      </c>
      <c r="V234" s="336">
        <f t="shared" si="122"/>
        <v>6.9369740075224504</v>
      </c>
      <c r="W234" s="328">
        <f t="shared" si="123"/>
        <v>2.8953501499557888E-3</v>
      </c>
      <c r="X234" s="328">
        <f t="shared" si="124"/>
        <v>22801.093811019287</v>
      </c>
      <c r="Y234" s="328">
        <f t="shared" si="78"/>
        <v>123.63914771276788</v>
      </c>
      <c r="Z234" s="108">
        <f>IF(H234&gt;0, rate1(1,$L$52,$L$51,$L$54,U234,$L$53,$L$50,Y234),"")</f>
        <v>2132.3389932184032</v>
      </c>
      <c r="AA234" s="336">
        <f t="shared" si="125"/>
        <v>1.5451762720134499</v>
      </c>
      <c r="AB234" s="336">
        <f t="shared" si="126"/>
        <v>-5.3108513678753032E-3</v>
      </c>
      <c r="AC234" s="328">
        <f t="shared" si="127"/>
        <v>0.17619241317905837</v>
      </c>
      <c r="AD234" s="328">
        <f t="shared" si="128"/>
        <v>-0.11351226559156483</v>
      </c>
      <c r="AE234" s="328">
        <f t="shared" si="129"/>
        <v>-5.9124589413537161E-3</v>
      </c>
      <c r="AF234" s="328">
        <f t="shared" si="130"/>
        <v>2918.3774731378612</v>
      </c>
      <c r="AG234" s="328">
        <f t="shared" si="131"/>
        <v>2901.493358396966</v>
      </c>
      <c r="AH234" s="328">
        <f t="shared" si="132"/>
        <v>6.9175509903536474</v>
      </c>
      <c r="AI234" s="328">
        <f t="shared" si="133"/>
        <v>82.67399889279244</v>
      </c>
      <c r="AJ234" s="328">
        <f t="shared" si="134"/>
        <v>8.5385733644923949</v>
      </c>
      <c r="AK234" s="337">
        <f t="shared" si="135"/>
        <v>770.0802167941265</v>
      </c>
      <c r="AL234" s="42">
        <f t="shared" si="136"/>
        <v>26.057761596287857</v>
      </c>
    </row>
    <row r="235" spans="1:38" ht="15" x14ac:dyDescent="0.15">
      <c r="A235" s="116"/>
      <c r="B235" s="328">
        <f t="shared" si="107"/>
        <v>2918.3774731378612</v>
      </c>
      <c r="C235" s="328">
        <f t="shared" si="108"/>
        <v>2901.493358396966</v>
      </c>
      <c r="D235" s="328">
        <f t="shared" si="109"/>
        <v>6.9175509903536474</v>
      </c>
      <c r="E235" s="328">
        <f t="shared" si="72"/>
        <v>250.87716484391439</v>
      </c>
      <c r="F235" s="328">
        <f t="shared" si="110"/>
        <v>250.91209469213501</v>
      </c>
      <c r="G235" s="328">
        <f t="shared" si="111"/>
        <v>23247.623341482293</v>
      </c>
      <c r="H235" s="313">
        <f t="shared" si="112"/>
        <v>0.02</v>
      </c>
      <c r="I235" s="328">
        <f t="shared" si="113"/>
        <v>13.507291792716206</v>
      </c>
      <c r="J235" s="328">
        <f t="shared" si="74"/>
        <v>850</v>
      </c>
      <c r="K235" s="335">
        <f t="shared" si="114"/>
        <v>-1</v>
      </c>
      <c r="L235" s="323">
        <f t="shared" si="115"/>
        <v>6.8975509903536478</v>
      </c>
      <c r="M235" s="323">
        <f t="shared" si="116"/>
        <v>6.9075509903536476</v>
      </c>
      <c r="N235" s="328">
        <f t="shared" si="117"/>
        <v>-9.4689182313516085E-2</v>
      </c>
      <c r="O235" s="328">
        <f t="shared" si="75"/>
        <v>6.8472156079929931</v>
      </c>
      <c r="P235" s="332">
        <f t="shared" si="77"/>
        <v>122.82168583342188</v>
      </c>
      <c r="Q235" s="328">
        <f t="shared" si="118"/>
        <v>22491.781676809092</v>
      </c>
      <c r="R235" s="277">
        <f>IF(H235&gt;0, rate1(1,$L$52,$L$51,$L$54,L235,$L$53,$L$50,P235),"")</f>
        <v>2129.6499757953925</v>
      </c>
      <c r="S235" s="323">
        <f t="shared" si="119"/>
        <v>1.5424163713454722</v>
      </c>
      <c r="T235" s="323">
        <f t="shared" si="120"/>
        <v>0.17456918211859665</v>
      </c>
      <c r="U235" s="328">
        <f t="shared" si="121"/>
        <v>6.9175509903536474</v>
      </c>
      <c r="V235" s="336">
        <f t="shared" si="122"/>
        <v>6.9175509903536474</v>
      </c>
      <c r="W235" s="328">
        <f t="shared" si="123"/>
        <v>2.8791593132453386E-3</v>
      </c>
      <c r="X235" s="328">
        <f t="shared" si="124"/>
        <v>22596.567607026293</v>
      </c>
      <c r="Y235" s="328">
        <f t="shared" si="78"/>
        <v>123.17755896395681</v>
      </c>
      <c r="Z235" s="108">
        <f>IF(H235&gt;0, rate1(1,$L$52,$L$51,$L$54,U235,$L$53,$L$50,Y235),"")</f>
        <v>2130.8241622846836</v>
      </c>
      <c r="AA235" s="336">
        <f t="shared" si="125"/>
        <v>1.5487483589466537</v>
      </c>
      <c r="AB235" s="336">
        <f t="shared" si="126"/>
        <v>-5.2467752591953253E-3</v>
      </c>
      <c r="AC235" s="328">
        <f t="shared" si="127"/>
        <v>0.17456918211859665</v>
      </c>
      <c r="AD235" s="328">
        <f t="shared" si="128"/>
        <v>-0.11456775908139759</v>
      </c>
      <c r="AE235" s="328">
        <f t="shared" si="129"/>
        <v>-6.0182956400176837E-3</v>
      </c>
      <c r="AF235" s="328">
        <f t="shared" si="130"/>
        <v>2918.1082147734292</v>
      </c>
      <c r="AG235" s="328">
        <f t="shared" si="131"/>
        <v>2901.3187892148476</v>
      </c>
      <c r="AH235" s="328">
        <f t="shared" si="132"/>
        <v>6.8981262764992861</v>
      </c>
      <c r="AI235" s="328">
        <f t="shared" si="133"/>
        <v>81.970832814156552</v>
      </c>
      <c r="AJ235" s="328">
        <f t="shared" si="134"/>
        <v>8.5613430402741049</v>
      </c>
      <c r="AK235" s="337">
        <f t="shared" si="135"/>
        <v>772.01900359122749</v>
      </c>
      <c r="AL235" s="42">
        <f t="shared" si="136"/>
        <v>26.128034495346732</v>
      </c>
    </row>
    <row r="236" spans="1:38" ht="15" x14ac:dyDescent="0.15">
      <c r="A236" s="116"/>
      <c r="B236" s="328">
        <f t="shared" si="107"/>
        <v>2918.1082147734292</v>
      </c>
      <c r="C236" s="328">
        <f t="shared" si="108"/>
        <v>2901.3187892148476</v>
      </c>
      <c r="D236" s="328">
        <f t="shared" si="109"/>
        <v>6.8981262764992861</v>
      </c>
      <c r="E236" s="328">
        <f t="shared" si="72"/>
        <v>250.80498702256747</v>
      </c>
      <c r="F236" s="328">
        <f t="shared" si="110"/>
        <v>250.84107593324092</v>
      </c>
      <c r="G236" s="328">
        <f t="shared" si="111"/>
        <v>23045.242381895056</v>
      </c>
      <c r="H236" s="313">
        <f t="shared" si="112"/>
        <v>0.02</v>
      </c>
      <c r="I236" s="328">
        <f t="shared" si="113"/>
        <v>13.431540446865256</v>
      </c>
      <c r="J236" s="328">
        <f t="shared" si="74"/>
        <v>850</v>
      </c>
      <c r="K236" s="335">
        <f t="shared" si="114"/>
        <v>-1</v>
      </c>
      <c r="L236" s="323">
        <f t="shared" si="115"/>
        <v>6.8781262764992865</v>
      </c>
      <c r="M236" s="323">
        <f t="shared" si="116"/>
        <v>6.8881262764992863</v>
      </c>
      <c r="N236" s="328">
        <f t="shared" si="117"/>
        <v>-9.4431155832843672E-2</v>
      </c>
      <c r="O236" s="328">
        <f t="shared" si="75"/>
        <v>6.774694815273274</v>
      </c>
      <c r="P236" s="332">
        <f t="shared" si="77"/>
        <v>122.3608242997495</v>
      </c>
      <c r="Q236" s="328">
        <f t="shared" si="118"/>
        <v>22288.757763608573</v>
      </c>
      <c r="R236" s="277">
        <f>IF(H236&gt;0, rate1(1,$L$52,$L$51,$L$54,L236,$L$53,$L$50,P236),"")</f>
        <v>2128.1211771793087</v>
      </c>
      <c r="S236" s="323">
        <f t="shared" si="119"/>
        <v>1.5459654178571747</v>
      </c>
      <c r="T236" s="323">
        <f t="shared" si="120"/>
        <v>0.17296178978417823</v>
      </c>
      <c r="U236" s="328">
        <f t="shared" si="121"/>
        <v>6.8981262764992861</v>
      </c>
      <c r="V236" s="336">
        <f t="shared" si="122"/>
        <v>6.8981262764992861</v>
      </c>
      <c r="W236" s="328">
        <f t="shared" si="123"/>
        <v>2.8630124648358901E-3</v>
      </c>
      <c r="X236" s="328">
        <f t="shared" si="124"/>
        <v>22393.024865072399</v>
      </c>
      <c r="Y236" s="328">
        <f t="shared" si="78"/>
        <v>122.71636262611777</v>
      </c>
      <c r="Z236" s="108">
        <f>IF(H236&gt;0, rate1(1,$L$52,$L$51,$L$54,U236,$L$53,$L$50,Y236),"")</f>
        <v>2129.3014101313415</v>
      </c>
      <c r="AA236" s="336">
        <f t="shared" si="125"/>
        <v>1.5523365553421018</v>
      </c>
      <c r="AB236" s="336">
        <f t="shared" si="126"/>
        <v>-5.1834564218959222E-3</v>
      </c>
      <c r="AC236" s="328">
        <f t="shared" si="127"/>
        <v>0.17296178978417823</v>
      </c>
      <c r="AD236" s="328">
        <f t="shared" si="128"/>
        <v>-0.11563247596452376</v>
      </c>
      <c r="AE236" s="328">
        <f t="shared" si="129"/>
        <v>-6.1273208387541437E-3</v>
      </c>
      <c r="AF236" s="328">
        <f t="shared" si="130"/>
        <v>2917.8408218278123</v>
      </c>
      <c r="AG236" s="328">
        <f t="shared" si="131"/>
        <v>2901.1458274250635</v>
      </c>
      <c r="AH236" s="328">
        <f t="shared" si="132"/>
        <v>6.8786998655813463</v>
      </c>
      <c r="AI236" s="328">
        <f t="shared" si="133"/>
        <v>81.274408449535869</v>
      </c>
      <c r="AJ236" s="328">
        <f t="shared" si="134"/>
        <v>8.5839192648434199</v>
      </c>
      <c r="AK236" s="337">
        <f t="shared" si="135"/>
        <v>773.92463063747857</v>
      </c>
      <c r="AL236" s="42">
        <f t="shared" si="136"/>
        <v>26.197709703238765</v>
      </c>
    </row>
    <row r="237" spans="1:38" ht="15" x14ac:dyDescent="0.15">
      <c r="A237" s="116"/>
      <c r="B237" s="328">
        <f t="shared" si="107"/>
        <v>2917.8408218278123</v>
      </c>
      <c r="C237" s="328">
        <f t="shared" si="108"/>
        <v>2901.1458274250635</v>
      </c>
      <c r="D237" s="328">
        <f t="shared" si="109"/>
        <v>6.8786998655813463</v>
      </c>
      <c r="E237" s="328">
        <f t="shared" si="72"/>
        <v>250.73052830372259</v>
      </c>
      <c r="F237" s="328">
        <f t="shared" si="110"/>
        <v>250.76775766314503</v>
      </c>
      <c r="G237" s="328">
        <f t="shared" si="111"/>
        <v>22843.848367275739</v>
      </c>
      <c r="H237" s="313">
        <f t="shared" si="112"/>
        <v>0.02</v>
      </c>
      <c r="I237" s="328">
        <f t="shared" si="113"/>
        <v>13.355995522199009</v>
      </c>
      <c r="J237" s="328">
        <f t="shared" si="74"/>
        <v>850</v>
      </c>
      <c r="K237" s="335">
        <f t="shared" si="114"/>
        <v>-1</v>
      </c>
      <c r="L237" s="323">
        <f t="shared" si="115"/>
        <v>6.8586998655813467</v>
      </c>
      <c r="M237" s="323">
        <f t="shared" si="116"/>
        <v>6.8686998655813465</v>
      </c>
      <c r="N237" s="328">
        <f t="shared" si="117"/>
        <v>-9.4173061398805658E-2</v>
      </c>
      <c r="O237" s="328">
        <f t="shared" si="75"/>
        <v>6.7026771780665122</v>
      </c>
      <c r="P237" s="332">
        <f t="shared" si="77"/>
        <v>121.90035675198541</v>
      </c>
      <c r="Q237" s="328">
        <f t="shared" si="118"/>
        <v>22086.724939413834</v>
      </c>
      <c r="R237" s="277">
        <f>IF(H237&gt;0, rate1(1,$L$52,$L$51,$L$54,L237,$L$53,$L$50,P237),"")</f>
        <v>2126.5843560931708</v>
      </c>
      <c r="S237" s="323">
        <f t="shared" si="119"/>
        <v>1.5495314846282682</v>
      </c>
      <c r="T237" s="323">
        <f t="shared" si="120"/>
        <v>0.17136972863804018</v>
      </c>
      <c r="U237" s="328">
        <f t="shared" si="121"/>
        <v>6.8786998655813463</v>
      </c>
      <c r="V237" s="336">
        <f t="shared" si="122"/>
        <v>6.8786998655813463</v>
      </c>
      <c r="W237" s="328">
        <f t="shared" si="123"/>
        <v>2.8469096163306062E-3</v>
      </c>
      <c r="X237" s="328">
        <f t="shared" si="124"/>
        <v>22190.470811935716</v>
      </c>
      <c r="Y237" s="328">
        <f t="shared" si="78"/>
        <v>122.25555961500308</v>
      </c>
      <c r="Z237" s="108">
        <f>IF(H237&gt;0, rate1(1,$L$52,$L$51,$L$54,U237,$L$53,$L$50,Y237),"")</f>
        <v>2127.7706791820115</v>
      </c>
      <c r="AA237" s="336">
        <f t="shared" si="125"/>
        <v>1.5559419634225262</v>
      </c>
      <c r="AB237" s="336">
        <f t="shared" si="126"/>
        <v>-5.1208755655073697E-3</v>
      </c>
      <c r="AC237" s="328">
        <f t="shared" si="127"/>
        <v>0.17136972863804018</v>
      </c>
      <c r="AD237" s="328">
        <f t="shared" si="128"/>
        <v>-0.1167067262050881</v>
      </c>
      <c r="AE237" s="328">
        <f t="shared" si="129"/>
        <v>-6.2396277023184865E-3</v>
      </c>
      <c r="AF237" s="328">
        <f t="shared" si="130"/>
        <v>2917.5752790377755</v>
      </c>
      <c r="AG237" s="328">
        <f t="shared" si="131"/>
        <v>2900.9744576964254</v>
      </c>
      <c r="AH237" s="328">
        <f t="shared" si="132"/>
        <v>6.8592717572196458</v>
      </c>
      <c r="AI237" s="328">
        <f t="shared" si="133"/>
        <v>80.584496047394069</v>
      </c>
      <c r="AJ237" s="328">
        <f t="shared" si="134"/>
        <v>8.6063038470788076</v>
      </c>
      <c r="AK237" s="337">
        <f t="shared" si="135"/>
        <v>775.79761907964325</v>
      </c>
      <c r="AL237" s="42">
        <f t="shared" si="136"/>
        <v>26.266792950420871</v>
      </c>
    </row>
    <row r="238" spans="1:38" ht="15" x14ac:dyDescent="0.15">
      <c r="A238" s="116"/>
      <c r="B238" s="328">
        <f t="shared" si="107"/>
        <v>2917.5752790377755</v>
      </c>
      <c r="C238" s="328">
        <f t="shared" si="108"/>
        <v>2900.9744576964254</v>
      </c>
      <c r="D238" s="328">
        <f t="shared" si="109"/>
        <v>6.8592717572196458</v>
      </c>
      <c r="E238" s="328">
        <f t="shared" si="72"/>
        <v>250.65382475368773</v>
      </c>
      <c r="F238" s="328">
        <f t="shared" si="110"/>
        <v>250.69217652870515</v>
      </c>
      <c r="G238" s="328">
        <f t="shared" si="111"/>
        <v>22643.446181776832</v>
      </c>
      <c r="H238" s="313">
        <f t="shared" si="112"/>
        <v>0.02</v>
      </c>
      <c r="I238" s="328">
        <f t="shared" si="113"/>
        <v>13.280657073080148</v>
      </c>
      <c r="J238" s="328">
        <f t="shared" si="74"/>
        <v>850</v>
      </c>
      <c r="K238" s="335">
        <f t="shared" si="114"/>
        <v>-1</v>
      </c>
      <c r="L238" s="323">
        <f t="shared" si="115"/>
        <v>6.8392717572196462</v>
      </c>
      <c r="M238" s="323">
        <f t="shared" si="116"/>
        <v>6.849271757219646</v>
      </c>
      <c r="N238" s="328">
        <f t="shared" si="117"/>
        <v>-9.3914898994441387E-2</v>
      </c>
      <c r="O238" s="328">
        <f t="shared" si="75"/>
        <v>6.6311584782121926</v>
      </c>
      <c r="P238" s="332">
        <f t="shared" si="77"/>
        <v>121.44028411326134</v>
      </c>
      <c r="Q238" s="328">
        <f t="shared" si="118"/>
        <v>21885.688006237669</v>
      </c>
      <c r="R238" s="277">
        <f>IF(H238&gt;0, rate1(1,$L$52,$L$51,$L$54,L238,$L$53,$L$50,P238),"")</f>
        <v>2125.0394540334996</v>
      </c>
      <c r="S238" s="323">
        <f t="shared" si="119"/>
        <v>1.5531156605972922</v>
      </c>
      <c r="T238" s="323">
        <f t="shared" si="120"/>
        <v>0.16979251481150551</v>
      </c>
      <c r="U238" s="328">
        <f t="shared" si="121"/>
        <v>6.8592717572196458</v>
      </c>
      <c r="V238" s="336">
        <f t="shared" si="122"/>
        <v>6.8592717572196458</v>
      </c>
      <c r="W238" s="328">
        <f t="shared" si="123"/>
        <v>2.8308507793113336E-3</v>
      </c>
      <c r="X238" s="328">
        <f t="shared" si="124"/>
        <v>21988.910389402168</v>
      </c>
      <c r="Y238" s="328">
        <f t="shared" si="78"/>
        <v>121.7951508505992</v>
      </c>
      <c r="Z238" s="108">
        <f>IF(H238&gt;0, rate1(1,$L$52,$L$51,$L$54,U238,$L$53,$L$50,Y238),"")</f>
        <v>2126.2319113322174</v>
      </c>
      <c r="AA238" s="336">
        <f t="shared" si="125"/>
        <v>1.5595656827174065</v>
      </c>
      <c r="AB238" s="336">
        <f t="shared" si="126"/>
        <v>-5.0590142797248315E-3</v>
      </c>
      <c r="AC238" s="328">
        <f t="shared" si="127"/>
        <v>0.16979251481150551</v>
      </c>
      <c r="AD238" s="328">
        <f t="shared" si="128"/>
        <v>-0.11779082265318304</v>
      </c>
      <c r="AE238" s="328">
        <f t="shared" si="129"/>
        <v>-6.3553131620514109E-3</v>
      </c>
      <c r="AF238" s="328">
        <f t="shared" si="130"/>
        <v>2917.3115716239695</v>
      </c>
      <c r="AG238" s="328">
        <f t="shared" si="131"/>
        <v>2900.8046651816139</v>
      </c>
      <c r="AH238" s="328">
        <f t="shared" si="132"/>
        <v>6.8398419510318123</v>
      </c>
      <c r="AI238" s="328">
        <f t="shared" si="133"/>
        <v>79.90087642336492</v>
      </c>
      <c r="AJ238" s="328">
        <f t="shared" si="134"/>
        <v>8.6284985349741863</v>
      </c>
      <c r="AK238" s="337">
        <f t="shared" si="135"/>
        <v>777.63847908810328</v>
      </c>
      <c r="AL238" s="42">
        <f t="shared" si="136"/>
        <v>26.335289772061156</v>
      </c>
    </row>
    <row r="239" spans="1:38" ht="15" x14ac:dyDescent="0.15">
      <c r="A239" s="116"/>
      <c r="B239" s="328">
        <f t="shared" si="107"/>
        <v>2917.3115716239695</v>
      </c>
      <c r="C239" s="328">
        <f t="shared" si="108"/>
        <v>2900.8046651816139</v>
      </c>
      <c r="D239" s="328">
        <f t="shared" si="109"/>
        <v>6.8398419510318123</v>
      </c>
      <c r="E239" s="328">
        <f t="shared" si="72"/>
        <v>250.57491133089601</v>
      </c>
      <c r="F239" s="328">
        <f t="shared" si="110"/>
        <v>250.61436804229186</v>
      </c>
      <c r="G239" s="328">
        <f t="shared" si="111"/>
        <v>22444.040437675296</v>
      </c>
      <c r="H239" s="313">
        <f t="shared" si="112"/>
        <v>0.02</v>
      </c>
      <c r="I239" s="328">
        <f t="shared" si="113"/>
        <v>13.205525153884446</v>
      </c>
      <c r="J239" s="328">
        <f t="shared" si="74"/>
        <v>850</v>
      </c>
      <c r="K239" s="335">
        <f t="shared" si="114"/>
        <v>-1</v>
      </c>
      <c r="L239" s="323">
        <f t="shared" si="115"/>
        <v>6.8198419510318127</v>
      </c>
      <c r="M239" s="323">
        <f t="shared" si="116"/>
        <v>6.8298419510318125</v>
      </c>
      <c r="N239" s="328">
        <f t="shared" si="117"/>
        <v>-9.3656668602733362E-2</v>
      </c>
      <c r="O239" s="328">
        <f t="shared" si="75"/>
        <v>6.5601346333036927</v>
      </c>
      <c r="P239" s="332">
        <f t="shared" si="77"/>
        <v>120.98060731099926</v>
      </c>
      <c r="Q239" s="328">
        <f t="shared" si="118"/>
        <v>21685.651498114887</v>
      </c>
      <c r="R239" s="277">
        <f>IF(H239&gt;0, rate1(1,$L$52,$L$51,$L$54,L239,$L$53,$L$50,P239),"")</f>
        <v>2123.4864119586055</v>
      </c>
      <c r="S239" s="323">
        <f t="shared" si="119"/>
        <v>1.5567190331434926</v>
      </c>
      <c r="T239" s="323">
        <f t="shared" si="120"/>
        <v>0.16822968683844811</v>
      </c>
      <c r="U239" s="328">
        <f t="shared" si="121"/>
        <v>6.8398419510318123</v>
      </c>
      <c r="V239" s="336">
        <f t="shared" si="122"/>
        <v>6.8398419510318123</v>
      </c>
      <c r="W239" s="328">
        <f t="shared" si="123"/>
        <v>2.8148359653741295E-3</v>
      </c>
      <c r="X239" s="328">
        <f t="shared" si="124"/>
        <v>21788.348265699799</v>
      </c>
      <c r="Y239" s="328">
        <f t="shared" si="78"/>
        <v>121.33513725715861</v>
      </c>
      <c r="Z239" s="108">
        <f>IF(H239&gt;0, rate1(1,$L$52,$L$51,$L$54,U239,$L$53,$L$50,Y239),"")</f>
        <v>2124.6850479436116</v>
      </c>
      <c r="AA239" s="336">
        <f t="shared" si="125"/>
        <v>1.5632088111619795</v>
      </c>
      <c r="AB239" s="336">
        <f t="shared" si="126"/>
        <v>-4.9978549866198374E-3</v>
      </c>
      <c r="AC239" s="328">
        <f t="shared" si="127"/>
        <v>0.16822968683844811</v>
      </c>
      <c r="AD239" s="328">
        <f t="shared" si="128"/>
        <v>-0.11888508131865044</v>
      </c>
      <c r="AE239" s="328">
        <f t="shared" si="129"/>
        <v>-6.4744780675713605E-3</v>
      </c>
      <c r="AF239" s="328">
        <f t="shared" si="130"/>
        <v>2917.0496852685283</v>
      </c>
      <c r="AG239" s="328">
        <f t="shared" si="131"/>
        <v>2900.6364354947755</v>
      </c>
      <c r="AH239" s="328">
        <f t="shared" si="132"/>
        <v>6.8204104466336286</v>
      </c>
      <c r="AI239" s="328">
        <f t="shared" si="133"/>
        <v>79.223340394856038</v>
      </c>
      <c r="AJ239" s="328">
        <f t="shared" si="134"/>
        <v>8.650505018417201</v>
      </c>
      <c r="AK239" s="337">
        <f t="shared" si="135"/>
        <v>779.4477102832725</v>
      </c>
      <c r="AL239" s="42">
        <f t="shared" si="136"/>
        <v>26.403205517021014</v>
      </c>
    </row>
    <row r="240" spans="1:38" ht="15" x14ac:dyDescent="0.15">
      <c r="A240" s="116"/>
      <c r="B240" s="328">
        <f t="shared" si="107"/>
        <v>2917.0496852685283</v>
      </c>
      <c r="C240" s="328">
        <f t="shared" si="108"/>
        <v>2900.6364354947755</v>
      </c>
      <c r="D240" s="328">
        <f t="shared" si="109"/>
        <v>6.8204104466336286</v>
      </c>
      <c r="E240" s="328">
        <f t="shared" si="72"/>
        <v>250.4938219362997</v>
      </c>
      <c r="F240" s="328">
        <f t="shared" si="110"/>
        <v>250.53436663359787</v>
      </c>
      <c r="G240" s="328">
        <f t="shared" si="111"/>
        <v>22245.635486141739</v>
      </c>
      <c r="H240" s="313">
        <f t="shared" si="112"/>
        <v>0.02</v>
      </c>
      <c r="I240" s="328">
        <f t="shared" si="113"/>
        <v>13.130599819002237</v>
      </c>
      <c r="J240" s="328">
        <f t="shared" si="74"/>
        <v>850</v>
      </c>
      <c r="K240" s="335">
        <f t="shared" si="114"/>
        <v>-1</v>
      </c>
      <c r="L240" s="323">
        <f t="shared" si="115"/>
        <v>6.800410446633629</v>
      </c>
      <c r="M240" s="323">
        <f t="shared" si="116"/>
        <v>6.8104104466336288</v>
      </c>
      <c r="N240" s="328">
        <f t="shared" si="117"/>
        <v>-9.3398370206678294E-2</v>
      </c>
      <c r="O240" s="328">
        <f t="shared" si="75"/>
        <v>6.4896016903576985</v>
      </c>
      <c r="P240" s="332">
        <f t="shared" si="77"/>
        <v>120.52132727695268</v>
      </c>
      <c r="Q240" s="328">
        <f t="shared" si="118"/>
        <v>21486.619691649823</v>
      </c>
      <c r="R240" s="277">
        <f>IF(H240&gt;0, rate1(1,$L$52,$L$51,$L$54,L240,$L$53,$L$50,P240),"")</f>
        <v>2121.9251702827341</v>
      </c>
      <c r="S240" s="323">
        <f t="shared" si="119"/>
        <v>1.5603426891497212</v>
      </c>
      <c r="T240" s="323">
        <f t="shared" si="120"/>
        <v>0.1666808044705704</v>
      </c>
      <c r="U240" s="328">
        <f t="shared" si="121"/>
        <v>6.8204104466336286</v>
      </c>
      <c r="V240" s="336">
        <f t="shared" si="122"/>
        <v>6.8204104466336286</v>
      </c>
      <c r="W240" s="328">
        <f t="shared" si="123"/>
        <v>2.7988651861150515E-3</v>
      </c>
      <c r="X240" s="328">
        <f t="shared" si="124"/>
        <v>21588.788846336814</v>
      </c>
      <c r="Y240" s="328">
        <f t="shared" si="78"/>
        <v>120.87551976324092</v>
      </c>
      <c r="Z240" s="108">
        <f>IF(H240&gt;0, rate1(1,$L$52,$L$51,$L$54,U240,$L$53,$L$50,Y240),"")</f>
        <v>2123.130029838172</v>
      </c>
      <c r="AA240" s="336">
        <f t="shared" si="125"/>
        <v>1.5668724461734302</v>
      </c>
      <c r="AB240" s="336">
        <f t="shared" si="126"/>
        <v>-4.9373808958404737E-3</v>
      </c>
      <c r="AC240" s="328">
        <f t="shared" si="127"/>
        <v>0.1666808044705704</v>
      </c>
      <c r="AD240" s="328">
        <f t="shared" si="128"/>
        <v>-0.11998982164458687</v>
      </c>
      <c r="AE240" s="328">
        <f t="shared" si="129"/>
        <v>-6.5972273464380126E-3</v>
      </c>
      <c r="AF240" s="328">
        <f t="shared" si="130"/>
        <v>2916.789606093851</v>
      </c>
      <c r="AG240" s="328">
        <f t="shared" si="131"/>
        <v>2900.4697546903049</v>
      </c>
      <c r="AH240" s="328">
        <f t="shared" si="132"/>
        <v>6.8009772436386227</v>
      </c>
      <c r="AI240" s="328">
        <f t="shared" si="133"/>
        <v>78.551688252211619</v>
      </c>
      <c r="AJ240" s="328">
        <f t="shared" si="134"/>
        <v>8.6723249318205937</v>
      </c>
      <c r="AK240" s="337">
        <f t="shared" si="135"/>
        <v>781.22580213870231</v>
      </c>
      <c r="AL240" s="42">
        <f t="shared" si="136"/>
        <v>26.470545356356642</v>
      </c>
    </row>
    <row r="241" spans="1:38" ht="15" x14ac:dyDescent="0.15">
      <c r="A241" s="116"/>
      <c r="B241" s="328">
        <f t="shared" si="107"/>
        <v>2916.789606093851</v>
      </c>
      <c r="C241" s="328">
        <f t="shared" si="108"/>
        <v>2900.4697546903049</v>
      </c>
      <c r="D241" s="328">
        <f t="shared" si="109"/>
        <v>6.8009772436386227</v>
      </c>
      <c r="E241" s="328">
        <f t="shared" si="72"/>
        <v>250.4105894610833</v>
      </c>
      <c r="F241" s="328">
        <f t="shared" si="110"/>
        <v>250.4522056986915</v>
      </c>
      <c r="G241" s="328">
        <f t="shared" si="111"/>
        <v>22048.235427442596</v>
      </c>
      <c r="H241" s="313">
        <f t="shared" si="112"/>
        <v>0.02</v>
      </c>
      <c r="I241" s="328">
        <f t="shared" si="113"/>
        <v>13.055881122836945</v>
      </c>
      <c r="J241" s="328">
        <f t="shared" si="74"/>
        <v>850</v>
      </c>
      <c r="K241" s="335">
        <f t="shared" si="114"/>
        <v>-1</v>
      </c>
      <c r="L241" s="323">
        <f t="shared" si="115"/>
        <v>6.7809772436386231</v>
      </c>
      <c r="M241" s="323">
        <f t="shared" si="116"/>
        <v>6.7909772436386229</v>
      </c>
      <c r="N241" s="328">
        <f t="shared" si="117"/>
        <v>-9.314000378925158E-2</v>
      </c>
      <c r="O241" s="328">
        <f t="shared" si="75"/>
        <v>6.419555819822353</v>
      </c>
      <c r="P241" s="332">
        <f t="shared" si="77"/>
        <v>120.06244494723069</v>
      </c>
      <c r="Q241" s="328">
        <f t="shared" si="118"/>
        <v>21288.596616010145</v>
      </c>
      <c r="R241" s="277">
        <f>IF(H241&gt;0, rate1(1,$L$52,$L$51,$L$54,L241,$L$53,$L$50,P241),"")</f>
        <v>2120.355668870081</v>
      </c>
      <c r="S241" s="323">
        <f t="shared" si="119"/>
        <v>1.5639877160450513</v>
      </c>
      <c r="T241" s="323">
        <f t="shared" si="120"/>
        <v>0.16514544756824379</v>
      </c>
      <c r="U241" s="328">
        <f t="shared" si="121"/>
        <v>6.8009772436386227</v>
      </c>
      <c r="V241" s="336">
        <f t="shared" si="122"/>
        <v>6.8009772436386227</v>
      </c>
      <c r="W241" s="328">
        <f t="shared" si="123"/>
        <v>2.7829384531017354E-3</v>
      </c>
      <c r="X241" s="328">
        <f t="shared" si="124"/>
        <v>21390.236284368948</v>
      </c>
      <c r="Y241" s="328">
        <f t="shared" si="78"/>
        <v>120.41629930173657</v>
      </c>
      <c r="Z241" s="108">
        <f>IF(H241&gt;0, rate1(1,$L$52,$L$51,$L$54,U241,$L$53,$L$50,Y241),"")</f>
        <v>2121.5667972922693</v>
      </c>
      <c r="AA241" s="336">
        <f t="shared" si="125"/>
        <v>1.5705576857065051</v>
      </c>
      <c r="AB241" s="336">
        <f t="shared" si="126"/>
        <v>-4.8775759626403124E-3</v>
      </c>
      <c r="AC241" s="328">
        <f t="shared" si="127"/>
        <v>0.16514544756824379</v>
      </c>
      <c r="AD241" s="328">
        <f t="shared" si="128"/>
        <v>-0.12110536678121456</v>
      </c>
      <c r="AE241" s="328">
        <f t="shared" si="129"/>
        <v>-6.7236701724082025E-3</v>
      </c>
      <c r="AF241" s="328">
        <f t="shared" si="130"/>
        <v>2916.5313206424935</v>
      </c>
      <c r="AG241" s="328">
        <f t="shared" si="131"/>
        <v>2900.3046092427367</v>
      </c>
      <c r="AH241" s="328">
        <f t="shared" si="132"/>
        <v>6.7815423416581364</v>
      </c>
      <c r="AI241" s="328">
        <f t="shared" si="133"/>
        <v>77.885729263642062</v>
      </c>
      <c r="AJ241" s="328">
        <f t="shared" si="134"/>
        <v>8.6939598566160505</v>
      </c>
      <c r="AK241" s="337">
        <f t="shared" si="135"/>
        <v>782.97323436238207</v>
      </c>
      <c r="AL241" s="42">
        <f t="shared" si="136"/>
        <v>26.537314291371022</v>
      </c>
    </row>
    <row r="242" spans="1:38" ht="15" x14ac:dyDescent="0.15">
      <c r="A242" s="116"/>
      <c r="B242" s="328">
        <f t="shared" si="107"/>
        <v>2916.5313206424935</v>
      </c>
      <c r="C242" s="328">
        <f t="shared" si="108"/>
        <v>2900.3046092427367</v>
      </c>
      <c r="D242" s="328">
        <f t="shared" si="109"/>
        <v>6.7815423416581364</v>
      </c>
      <c r="E242" s="328">
        <f t="shared" si="72"/>
        <v>250.32524583189974</v>
      </c>
      <c r="F242" s="328">
        <f t="shared" si="110"/>
        <v>250.36791764649152</v>
      </c>
      <c r="G242" s="328">
        <f t="shared" si="111"/>
        <v>21851.844120622885</v>
      </c>
      <c r="H242" s="313">
        <f t="shared" si="112"/>
        <v>0.02</v>
      </c>
      <c r="I242" s="328">
        <f t="shared" si="113"/>
        <v>12.981369119805459</v>
      </c>
      <c r="J242" s="328">
        <f t="shared" si="74"/>
        <v>850</v>
      </c>
      <c r="K242" s="335">
        <f t="shared" si="114"/>
        <v>-1</v>
      </c>
      <c r="L242" s="323">
        <f t="shared" si="115"/>
        <v>6.7615423416581368</v>
      </c>
      <c r="M242" s="323">
        <f t="shared" si="116"/>
        <v>6.7715423416581366</v>
      </c>
      <c r="N242" s="328">
        <f t="shared" si="117"/>
        <v>-9.2881569333314928E-2</v>
      </c>
      <c r="O242" s="328">
        <f t="shared" si="75"/>
        <v>6.3499933099020165</v>
      </c>
      <c r="P242" s="332">
        <f t="shared" si="77"/>
        <v>119.60396126233341</v>
      </c>
      <c r="Q242" s="328">
        <f t="shared" si="118"/>
        <v>21091.586062415987</v>
      </c>
      <c r="R242" s="277">
        <f>IF(H242&gt;0, rate1(1,$L$52,$L$51,$L$54,L242,$L$53,$L$50,P242),"")</f>
        <v>2118.777847028764</v>
      </c>
      <c r="S242" s="323">
        <f t="shared" si="119"/>
        <v>1.5676552028309811</v>
      </c>
      <c r="T242" s="323">
        <f t="shared" si="120"/>
        <v>0.16362321506101007</v>
      </c>
      <c r="U242" s="328">
        <f t="shared" si="121"/>
        <v>6.7815423416581364</v>
      </c>
      <c r="V242" s="336">
        <f t="shared" si="122"/>
        <v>6.7815423416581364</v>
      </c>
      <c r="W242" s="328">
        <f t="shared" si="123"/>
        <v>2.7670557779870819E-3</v>
      </c>
      <c r="X242" s="328">
        <f t="shared" si="124"/>
        <v>21192.694490143764</v>
      </c>
      <c r="Y242" s="328">
        <f t="shared" si="78"/>
        <v>119.9574768099021</v>
      </c>
      <c r="Z242" s="108">
        <f>IF(H242&gt;0, rate1(1,$L$52,$L$51,$L$54,U242,$L$53,$L$50,Y242),"")</f>
        <v>2119.9952900306967</v>
      </c>
      <c r="AA242" s="336">
        <f t="shared" si="125"/>
        <v>1.5742656292922634</v>
      </c>
      <c r="AB242" s="336">
        <f t="shared" si="126"/>
        <v>-4.8184248487886296E-3</v>
      </c>
      <c r="AC242" s="328">
        <f t="shared" si="127"/>
        <v>0.16362321506101007</v>
      </c>
      <c r="AD242" s="328">
        <f t="shared" si="128"/>
        <v>-0.12223204386090698</v>
      </c>
      <c r="AE242" s="328">
        <f t="shared" si="129"/>
        <v>-6.8539201436175687E-3</v>
      </c>
      <c r="AF242" s="328">
        <f t="shared" si="130"/>
        <v>2916.2748158580994</v>
      </c>
      <c r="AG242" s="328">
        <f t="shared" si="131"/>
        <v>2900.1409860276758</v>
      </c>
      <c r="AH242" s="328">
        <f t="shared" si="132"/>
        <v>6.7621057403014726</v>
      </c>
      <c r="AI242" s="328">
        <f t="shared" si="133"/>
        <v>77.225281211272161</v>
      </c>
      <c r="AJ242" s="328">
        <f t="shared" si="134"/>
        <v>8.7154113236191808</v>
      </c>
      <c r="AK242" s="337">
        <f t="shared" si="135"/>
        <v>784.69047725762493</v>
      </c>
      <c r="AL242" s="42">
        <f t="shared" si="136"/>
        <v>26.603517161245119</v>
      </c>
    </row>
    <row r="243" spans="1:38" ht="15" x14ac:dyDescent="0.15">
      <c r="A243" s="116"/>
      <c r="B243" s="328">
        <f t="shared" si="107"/>
        <v>2916.2748158580994</v>
      </c>
      <c r="C243" s="328">
        <f t="shared" si="108"/>
        <v>2900.1409860276758</v>
      </c>
      <c r="D243" s="328">
        <f t="shared" si="109"/>
        <v>6.7621057403014726</v>
      </c>
      <c r="E243" s="328">
        <f t="shared" si="72"/>
        <v>250.23782205377469</v>
      </c>
      <c r="F243" s="328">
        <f t="shared" si="110"/>
        <v>250.2815339428372</v>
      </c>
      <c r="G243" s="328">
        <f t="shared" si="111"/>
        <v>21656.465192697993</v>
      </c>
      <c r="H243" s="313">
        <f t="shared" si="112"/>
        <v>0.02</v>
      </c>
      <c r="I243" s="328">
        <f t="shared" si="113"/>
        <v>12.907063864338852</v>
      </c>
      <c r="J243" s="328">
        <f t="shared" si="74"/>
        <v>850</v>
      </c>
      <c r="K243" s="335">
        <f t="shared" si="114"/>
        <v>-1</v>
      </c>
      <c r="L243" s="323">
        <f t="shared" si="115"/>
        <v>6.742105740301473</v>
      </c>
      <c r="M243" s="323">
        <f t="shared" si="116"/>
        <v>6.7521057403014728</v>
      </c>
      <c r="N243" s="328">
        <f t="shared" si="117"/>
        <v>-9.2623066821829525E-2</v>
      </c>
      <c r="O243" s="328">
        <f t="shared" si="75"/>
        <v>6.2809105611789171</v>
      </c>
      <c r="P243" s="332">
        <f t="shared" si="77"/>
        <v>119.14587716718987</v>
      </c>
      <c r="Q243" s="328">
        <f t="shared" si="118"/>
        <v>20895.591593150817</v>
      </c>
      <c r="R243" s="277">
        <f>IF(H243&gt;0, rate1(1,$L$52,$L$51,$L$54,L243,$L$53,$L$50,P243),"")</f>
        <v>2117.1916435047301</v>
      </c>
      <c r="S243" s="323">
        <f t="shared" si="119"/>
        <v>1.5713462410934711</v>
      </c>
      <c r="T243" s="323">
        <f t="shared" si="120"/>
        <v>0.16211372397333507</v>
      </c>
      <c r="U243" s="328">
        <f t="shared" si="121"/>
        <v>6.7621057403014726</v>
      </c>
      <c r="V243" s="336">
        <f t="shared" si="122"/>
        <v>6.7621057403014726</v>
      </c>
      <c r="W243" s="328">
        <f t="shared" si="123"/>
        <v>2.7512171723031997E-3</v>
      </c>
      <c r="X243" s="328">
        <f t="shared" si="124"/>
        <v>20996.167140551435</v>
      </c>
      <c r="Y243" s="328">
        <f t="shared" si="78"/>
        <v>119.49905322939775</v>
      </c>
      <c r="Z243" s="108">
        <f>IF(H243&gt;0, rate1(1,$L$52,$L$51,$L$54,U243,$L$53,$L$50,Y243),"")</f>
        <v>2118.4154472206328</v>
      </c>
      <c r="AA243" s="336">
        <f t="shared" si="125"/>
        <v>1.5779973790623891</v>
      </c>
      <c r="AB243" s="336">
        <f t="shared" si="126"/>
        <v>-4.7599128853596977E-3</v>
      </c>
      <c r="AC243" s="328">
        <f t="shared" si="127"/>
        <v>0.16211372397333507</v>
      </c>
      <c r="AD243" s="328">
        <f t="shared" si="128"/>
        <v>-0.12337018427440269</v>
      </c>
      <c r="AE243" s="328">
        <f t="shared" si="129"/>
        <v>-6.9880954666655237E-3</v>
      </c>
      <c r="AF243" s="328">
        <f t="shared" si="130"/>
        <v>2916.0200790673043</v>
      </c>
      <c r="AG243" s="328">
        <f t="shared" si="131"/>
        <v>2899.9788723037022</v>
      </c>
      <c r="AH243" s="328">
        <f t="shared" si="132"/>
        <v>6.7426674391756922</v>
      </c>
      <c r="AI243" s="328">
        <f t="shared" si="133"/>
        <v>76.570169956356565</v>
      </c>
      <c r="AJ243" s="328">
        <f t="shared" si="134"/>
        <v>8.7366808152737239</v>
      </c>
      <c r="AK243" s="337">
        <f t="shared" si="135"/>
        <v>786.37799206482487</v>
      </c>
      <c r="AL243" s="42">
        <f t="shared" si="136"/>
        <v>26.669158650274699</v>
      </c>
    </row>
    <row r="244" spans="1:38" ht="15" x14ac:dyDescent="0.15">
      <c r="A244" s="116"/>
      <c r="B244" s="328">
        <f t="shared" si="107"/>
        <v>2916.0200790673043</v>
      </c>
      <c r="C244" s="328">
        <f t="shared" si="108"/>
        <v>2899.9788723037022</v>
      </c>
      <c r="D244" s="328">
        <f t="shared" si="109"/>
        <v>6.7426674391756922</v>
      </c>
      <c r="E244" s="328">
        <f t="shared" si="72"/>
        <v>250.14834825081658</v>
      </c>
      <c r="F244" s="328">
        <f t="shared" si="110"/>
        <v>250.19308515229562</v>
      </c>
      <c r="G244" s="328">
        <f t="shared" si="111"/>
        <v>21462.102047381515</v>
      </c>
      <c r="H244" s="313">
        <f t="shared" si="112"/>
        <v>0.02</v>
      </c>
      <c r="I244" s="328">
        <f t="shared" si="113"/>
        <v>12.832965410881663</v>
      </c>
      <c r="J244" s="328">
        <f t="shared" si="74"/>
        <v>850</v>
      </c>
      <c r="K244" s="335">
        <f t="shared" si="114"/>
        <v>-1</v>
      </c>
      <c r="L244" s="323">
        <f t="shared" si="115"/>
        <v>6.7226674391756926</v>
      </c>
      <c r="M244" s="323">
        <f t="shared" si="116"/>
        <v>6.7326674391756924</v>
      </c>
      <c r="N244" s="328">
        <f t="shared" si="117"/>
        <v>-9.236449623755405E-2</v>
      </c>
      <c r="O244" s="328">
        <f t="shared" si="75"/>
        <v>6.212304081512972</v>
      </c>
      <c r="P244" s="332">
        <f t="shared" si="77"/>
        <v>118.68819361118797</v>
      </c>
      <c r="Q244" s="328">
        <f t="shared" si="118"/>
        <v>20700.616550118495</v>
      </c>
      <c r="R244" s="277">
        <f>IF(H244&gt;0, rate1(1,$L$52,$L$51,$L$54,L244,$L$53,$L$50,P244),"")</f>
        <v>2115.59699647556</v>
      </c>
      <c r="S244" s="323">
        <f t="shared" si="119"/>
        <v>1.5750619260030352</v>
      </c>
      <c r="T244" s="323">
        <f t="shared" si="120"/>
        <v>0.16061660850950954</v>
      </c>
      <c r="U244" s="328">
        <f t="shared" si="121"/>
        <v>6.7426674391756922</v>
      </c>
      <c r="V244" s="336">
        <f t="shared" si="122"/>
        <v>6.7426674391756922</v>
      </c>
      <c r="W244" s="328">
        <f t="shared" si="123"/>
        <v>2.735422647724306E-3</v>
      </c>
      <c r="X244" s="328">
        <f t="shared" si="124"/>
        <v>20800.657687807419</v>
      </c>
      <c r="Y244" s="328">
        <f t="shared" si="78"/>
        <v>119.041029506317</v>
      </c>
      <c r="Z244" s="108">
        <f>IF(H244&gt;0, rate1(1,$L$52,$L$51,$L$54,U244,$L$53,$L$50,Y244),"")</f>
        <v>2116.8272074654983</v>
      </c>
      <c r="AA244" s="336">
        <f t="shared" si="125"/>
        <v>1.5817540407613295</v>
      </c>
      <c r="AB244" s="336">
        <f t="shared" si="126"/>
        <v>-4.702026038606478E-3</v>
      </c>
      <c r="AC244" s="328">
        <f t="shared" si="127"/>
        <v>0.16061660850950954</v>
      </c>
      <c r="AD244" s="328">
        <f t="shared" si="128"/>
        <v>-0.12452012394979609</v>
      </c>
      <c r="AE244" s="328">
        <f t="shared" si="129"/>
        <v>-7.1263191565950745E-3</v>
      </c>
      <c r="AF244" s="328">
        <f t="shared" si="130"/>
        <v>2915.7670979625573</v>
      </c>
      <c r="AG244" s="328">
        <f t="shared" si="131"/>
        <v>2899.8182556951929</v>
      </c>
      <c r="AH244" s="328">
        <f t="shared" si="132"/>
        <v>6.7232274378854626</v>
      </c>
      <c r="AI244" s="328">
        <f t="shared" si="133"/>
        <v>75.92022903090043</v>
      </c>
      <c r="AJ244" s="328">
        <f t="shared" si="134"/>
        <v>8.7577697677823068</v>
      </c>
      <c r="AK244" s="337">
        <f t="shared" si="135"/>
        <v>788.03623128528363</v>
      </c>
      <c r="AL244" s="42">
        <f t="shared" si="136"/>
        <v>26.734243294737603</v>
      </c>
    </row>
    <row r="245" spans="1:38" ht="15" x14ac:dyDescent="0.15">
      <c r="A245" s="116"/>
      <c r="B245" s="328">
        <f t="shared" si="107"/>
        <v>2915.7670979625573</v>
      </c>
      <c r="C245" s="328">
        <f t="shared" si="108"/>
        <v>2899.8182556951929</v>
      </c>
      <c r="D245" s="328">
        <f t="shared" si="109"/>
        <v>6.7232274378854626</v>
      </c>
      <c r="E245" s="328">
        <f t="shared" si="72"/>
        <v>250.0568537048685</v>
      </c>
      <c r="F245" s="328">
        <f t="shared" si="110"/>
        <v>250.10260097784254</v>
      </c>
      <c r="G245" s="328">
        <f t="shared" si="111"/>
        <v>21268.757873378163</v>
      </c>
      <c r="H245" s="313">
        <f t="shared" si="112"/>
        <v>0.02</v>
      </c>
      <c r="I245" s="328">
        <f t="shared" si="113"/>
        <v>12.759073813891519</v>
      </c>
      <c r="J245" s="328">
        <f t="shared" si="74"/>
        <v>850</v>
      </c>
      <c r="K245" s="335">
        <f t="shared" si="114"/>
        <v>-1</v>
      </c>
      <c r="L245" s="323">
        <f t="shared" si="115"/>
        <v>6.703227437885463</v>
      </c>
      <c r="M245" s="323">
        <f t="shared" si="116"/>
        <v>6.7132274378854628</v>
      </c>
      <c r="N245" s="328">
        <f t="shared" si="117"/>
        <v>-9.2105857563367977E-2</v>
      </c>
      <c r="O245" s="328">
        <f t="shared" si="75"/>
        <v>6.1441704812016562</v>
      </c>
      <c r="P245" s="332">
        <f t="shared" si="77"/>
        <v>118.23091154820561</v>
      </c>
      <c r="Q245" s="328">
        <f t="shared" si="118"/>
        <v>20506.664062977477</v>
      </c>
      <c r="R245" s="277">
        <f>IF(H245&gt;0, rate1(1,$L$52,$L$51,$L$54,L245,$L$53,$L$50,P245),"")</f>
        <v>2113.993843544195</v>
      </c>
      <c r="S245" s="323">
        <f t="shared" si="119"/>
        <v>1.5788033573058122</v>
      </c>
      <c r="T245" s="323">
        <f t="shared" si="120"/>
        <v>0.15913151919522059</v>
      </c>
      <c r="U245" s="328">
        <f t="shared" si="121"/>
        <v>6.7232274378854626</v>
      </c>
      <c r="V245" s="336">
        <f t="shared" si="122"/>
        <v>6.7232274378854626</v>
      </c>
      <c r="W245" s="328">
        <f t="shared" si="123"/>
        <v>2.7196722158038256E-3</v>
      </c>
      <c r="X245" s="328">
        <f t="shared" si="124"/>
        <v>20606.169367798779</v>
      </c>
      <c r="Y245" s="328">
        <f t="shared" si="78"/>
        <v>118.58340659121771</v>
      </c>
      <c r="Z245" s="108">
        <f>IF(H245&gt;0, rate1(1,$L$52,$L$51,$L$54,U245,$L$53,$L$50,Y245),"")</f>
        <v>2115.2305087987479</v>
      </c>
      <c r="AA245" s="336">
        <f t="shared" si="125"/>
        <v>1.5855367247491825</v>
      </c>
      <c r="AB245" s="336">
        <f t="shared" si="126"/>
        <v>-4.6447508770159724E-3</v>
      </c>
      <c r="AC245" s="328">
        <f t="shared" si="127"/>
        <v>0.15913151919522059</v>
      </c>
      <c r="AD245" s="328">
        <f t="shared" si="128"/>
        <v>-0.12568220363348789</v>
      </c>
      <c r="AE245" s="328">
        <f t="shared" si="129"/>
        <v>-7.2687192386935552E-3</v>
      </c>
      <c r="AF245" s="328">
        <f t="shared" si="130"/>
        <v>2915.5158605857987</v>
      </c>
      <c r="AG245" s="328">
        <f t="shared" si="131"/>
        <v>2899.6591241759975</v>
      </c>
      <c r="AH245" s="328">
        <f t="shared" si="132"/>
        <v>6.7037857360335193</v>
      </c>
      <c r="AI245" s="328">
        <f t="shared" si="133"/>
        <v>75.275299254623306</v>
      </c>
      <c r="AJ245" s="328">
        <f t="shared" si="134"/>
        <v>8.7786795731308125</v>
      </c>
      <c r="AK245" s="337">
        <f t="shared" si="135"/>
        <v>789.66563898820539</v>
      </c>
      <c r="AL245" s="42">
        <f t="shared" si="136"/>
        <v>26.798775489413867</v>
      </c>
    </row>
    <row r="246" spans="1:38" ht="15" x14ac:dyDescent="0.15">
      <c r="A246" s="116"/>
      <c r="B246" s="328">
        <f t="shared" si="107"/>
        <v>2915.5158605857987</v>
      </c>
      <c r="C246" s="328">
        <f t="shared" si="108"/>
        <v>2899.6591241759975</v>
      </c>
      <c r="D246" s="328">
        <f t="shared" si="109"/>
        <v>6.7037857360335193</v>
      </c>
      <c r="E246" s="328">
        <f t="shared" si="72"/>
        <v>249.96336689225478</v>
      </c>
      <c r="F246" s="328">
        <f t="shared" si="110"/>
        <v>250.01011029856164</v>
      </c>
      <c r="G246" s="328">
        <f t="shared" si="111"/>
        <v>21076.435652277007</v>
      </c>
      <c r="H246" s="313">
        <f t="shared" si="112"/>
        <v>0.02</v>
      </c>
      <c r="I246" s="328">
        <f t="shared" si="113"/>
        <v>12.685389127840972</v>
      </c>
      <c r="J246" s="328">
        <f t="shared" si="74"/>
        <v>850</v>
      </c>
      <c r="K246" s="335">
        <f t="shared" si="114"/>
        <v>-1</v>
      </c>
      <c r="L246" s="323">
        <f t="shared" si="115"/>
        <v>6.6837857360335198</v>
      </c>
      <c r="M246" s="323">
        <f t="shared" si="116"/>
        <v>6.6937857360335196</v>
      </c>
      <c r="N246" s="328">
        <f t="shared" si="117"/>
        <v>-9.1847150782012221E-2</v>
      </c>
      <c r="O246" s="328">
        <f t="shared" si="75"/>
        <v>6.0765064683853121</v>
      </c>
      <c r="P246" s="332">
        <f t="shared" si="77"/>
        <v>117.77403193665739</v>
      </c>
      <c r="Q246" s="328">
        <f t="shared" si="118"/>
        <v>20313.737056885428</v>
      </c>
      <c r="R246" s="277">
        <f>IF(H246&gt;0, rate1(1,$L$52,$L$51,$L$54,L246,$L$53,$L$50,P246),"")</f>
        <v>2112.3821217326404</v>
      </c>
      <c r="S246" s="323">
        <f t="shared" si="119"/>
        <v>1.582571640308198</v>
      </c>
      <c r="T246" s="323">
        <f t="shared" si="120"/>
        <v>0.15765812206962615</v>
      </c>
      <c r="U246" s="328">
        <f t="shared" si="121"/>
        <v>6.7037857360335193</v>
      </c>
      <c r="V246" s="336">
        <f t="shared" si="122"/>
        <v>6.7037857360335193</v>
      </c>
      <c r="W246" s="328">
        <f t="shared" si="123"/>
        <v>2.7039658882017648E-3</v>
      </c>
      <c r="X246" s="328">
        <f t="shared" si="124"/>
        <v>20412.705208026942</v>
      </c>
      <c r="Y246" s="328">
        <f t="shared" si="78"/>
        <v>118.12618543916831</v>
      </c>
      <c r="Z246" s="108">
        <f>IF(H246&gt;0, rate1(1,$L$52,$L$51,$L$54,U246,$L$53,$L$50,Y246),"")</f>
        <v>2113.6252886776228</v>
      </c>
      <c r="AA246" s="336">
        <f t="shared" si="125"/>
        <v>1.5893465469978694</v>
      </c>
      <c r="AB246" s="336">
        <f t="shared" si="126"/>
        <v>-4.5880745411604838E-3</v>
      </c>
      <c r="AC246" s="328">
        <f t="shared" si="127"/>
        <v>0.15765812206962615</v>
      </c>
      <c r="AD246" s="328">
        <f t="shared" si="128"/>
        <v>-0.12685676917531374</v>
      </c>
      <c r="AE246" s="328">
        <f t="shared" si="129"/>
        <v>-7.4154289713272174E-3</v>
      </c>
      <c r="AF246" s="328">
        <f t="shared" si="130"/>
        <v>2915.2663553129469</v>
      </c>
      <c r="AG246" s="328">
        <f t="shared" si="131"/>
        <v>2899.5014660539277</v>
      </c>
      <c r="AH246" s="328">
        <f t="shared" si="132"/>
        <v>6.6843423332200489</v>
      </c>
      <c r="AI246" s="328">
        <f t="shared" si="133"/>
        <v>74.63522837445251</v>
      </c>
      <c r="AJ246" s="328">
        <f t="shared" si="134"/>
        <v>8.7994115810126043</v>
      </c>
      <c r="AK246" s="337">
        <f t="shared" si="135"/>
        <v>791.26665110189811</v>
      </c>
      <c r="AL246" s="42">
        <f t="shared" si="136"/>
        <v>26.862759493780295</v>
      </c>
    </row>
    <row r="247" spans="1:38" ht="15" x14ac:dyDescent="0.15">
      <c r="A247" s="116"/>
      <c r="B247" s="328">
        <f t="shared" si="107"/>
        <v>2915.2663553129469</v>
      </c>
      <c r="C247" s="328">
        <f t="shared" si="108"/>
        <v>2899.5014660539277</v>
      </c>
      <c r="D247" s="328">
        <f t="shared" si="109"/>
        <v>6.6843423332200489</v>
      </c>
      <c r="E247" s="328">
        <f t="shared" si="72"/>
        <v>249.8679155186806</v>
      </c>
      <c r="F247" s="328">
        <f t="shared" si="110"/>
        <v>249.91564120546769</v>
      </c>
      <c r="G247" s="328">
        <f t="shared" si="111"/>
        <v>20885.138166049575</v>
      </c>
      <c r="H247" s="313">
        <f t="shared" si="112"/>
        <v>0.02</v>
      </c>
      <c r="I247" s="328">
        <f t="shared" si="113"/>
        <v>12.611911407215302</v>
      </c>
      <c r="J247" s="328">
        <f t="shared" si="74"/>
        <v>850</v>
      </c>
      <c r="K247" s="335">
        <f t="shared" si="114"/>
        <v>-1</v>
      </c>
      <c r="L247" s="323">
        <f t="shared" si="115"/>
        <v>6.6643423332200493</v>
      </c>
      <c r="M247" s="323">
        <f t="shared" si="116"/>
        <v>6.6743423332200491</v>
      </c>
      <c r="N247" s="328">
        <f t="shared" si="117"/>
        <v>-9.1588375876266781E-2</v>
      </c>
      <c r="O247" s="328">
        <f t="shared" si="75"/>
        <v>6.0093088446816161</v>
      </c>
      <c r="P247" s="332">
        <f t="shared" si="77"/>
        <v>117.31755573951574</v>
      </c>
      <c r="Q247" s="328">
        <f t="shared" si="118"/>
        <v>20121.838259856118</v>
      </c>
      <c r="R247" s="277">
        <f>IF(H247&gt;0, rate1(1,$L$52,$L$51,$L$54,L247,$L$53,$L$50,P247),"")</f>
        <v>2110.761767475497</v>
      </c>
      <c r="S247" s="323">
        <f t="shared" si="119"/>
        <v>1.5863678868561402</v>
      </c>
      <c r="T247" s="323">
        <f t="shared" si="120"/>
        <v>0.15619609792638103</v>
      </c>
      <c r="U247" s="328">
        <f t="shared" si="121"/>
        <v>6.6843423332200489</v>
      </c>
      <c r="V247" s="336">
        <f t="shared" si="122"/>
        <v>6.6843423332200489</v>
      </c>
      <c r="W247" s="328">
        <f t="shared" si="123"/>
        <v>2.6883036764928647E-3</v>
      </c>
      <c r="X247" s="328">
        <f t="shared" si="124"/>
        <v>20220.268035153582</v>
      </c>
      <c r="Y247" s="328">
        <f t="shared" si="78"/>
        <v>117.66936700976866</v>
      </c>
      <c r="Z247" s="108">
        <f>IF(H247&gt;0, rate1(1,$L$52,$L$51,$L$54,U247,$L$53,$L$50,Y247),"")</f>
        <v>2112.0114839767498</v>
      </c>
      <c r="AA247" s="336">
        <f t="shared" si="125"/>
        <v>1.5931846300820016</v>
      </c>
      <c r="AB247" s="336">
        <f t="shared" si="126"/>
        <v>-4.53198471464312E-3</v>
      </c>
      <c r="AC247" s="328">
        <f t="shared" si="127"/>
        <v>0.15619609792638103</v>
      </c>
      <c r="AD247" s="328">
        <f t="shared" si="128"/>
        <v>-0.1280441718168048</v>
      </c>
      <c r="AE247" s="328">
        <f t="shared" si="129"/>
        <v>-7.5665870703039446E-3</v>
      </c>
      <c r="AF247" s="328">
        <f t="shared" si="130"/>
        <v>2915.0185708391441</v>
      </c>
      <c r="AG247" s="328">
        <f t="shared" si="131"/>
        <v>2899.3452699560012</v>
      </c>
      <c r="AH247" s="328">
        <f t="shared" si="132"/>
        <v>6.6648972290431416</v>
      </c>
      <c r="AI247" s="328">
        <f t="shared" si="133"/>
        <v>73.999870725910455</v>
      </c>
      <c r="AJ247" s="328">
        <f t="shared" si="134"/>
        <v>8.8199671006586904</v>
      </c>
      <c r="AK247" s="337">
        <f t="shared" si="135"/>
        <v>792.83969569012527</v>
      </c>
      <c r="AL247" s="42">
        <f t="shared" si="136"/>
        <v>26.926199437898578</v>
      </c>
    </row>
    <row r="248" spans="1:38" ht="15" x14ac:dyDescent="0.15">
      <c r="A248" s="116"/>
      <c r="B248" s="328">
        <f t="shared" si="107"/>
        <v>2915.0185708391441</v>
      </c>
      <c r="C248" s="328">
        <f t="shared" si="108"/>
        <v>2899.3452699560012</v>
      </c>
      <c r="D248" s="328">
        <f t="shared" si="109"/>
        <v>6.6648972290431416</v>
      </c>
      <c r="E248" s="328">
        <f t="shared" si="72"/>
        <v>249.77052655245717</v>
      </c>
      <c r="F248" s="328">
        <f t="shared" si="110"/>
        <v>249.81922103556889</v>
      </c>
      <c r="G248" s="328">
        <f t="shared" si="111"/>
        <v>20694.868004197528</v>
      </c>
      <c r="H248" s="313">
        <f t="shared" si="112"/>
        <v>0.02</v>
      </c>
      <c r="I248" s="328">
        <f t="shared" si="113"/>
        <v>12.538640706514343</v>
      </c>
      <c r="J248" s="328">
        <f t="shared" si="74"/>
        <v>850</v>
      </c>
      <c r="K248" s="335">
        <f t="shared" si="114"/>
        <v>-1</v>
      </c>
      <c r="L248" s="323">
        <f t="shared" si="115"/>
        <v>6.6448972290431421</v>
      </c>
      <c r="M248" s="323">
        <f t="shared" si="116"/>
        <v>6.6548972290431418</v>
      </c>
      <c r="N248" s="328">
        <f t="shared" si="117"/>
        <v>-9.1329532828819282E-2</v>
      </c>
      <c r="O248" s="328">
        <f t="shared" si="75"/>
        <v>5.9425745010361837</v>
      </c>
      <c r="P248" s="332">
        <f t="shared" si="77"/>
        <v>116.86148392435771</v>
      </c>
      <c r="Q248" s="328">
        <f t="shared" si="118"/>
        <v>19930.970209776908</v>
      </c>
      <c r="R248" s="277">
        <f>IF(H248&gt;0, rate1(1,$L$52,$L$51,$L$54,L248,$L$53,$L$50,P248),"")</f>
        <v>2109.1327166135061</v>
      </c>
      <c r="S248" s="323">
        <f t="shared" si="119"/>
        <v>1.5901932163129986</v>
      </c>
      <c r="T248" s="323">
        <f t="shared" si="120"/>
        <v>0.15474514159848335</v>
      </c>
      <c r="U248" s="328">
        <f t="shared" si="121"/>
        <v>6.6648972290431416</v>
      </c>
      <c r="V248" s="336">
        <f t="shared" si="122"/>
        <v>6.6648972290431416</v>
      </c>
      <c r="W248" s="328">
        <f t="shared" si="123"/>
        <v>2.6726855923016046E-3</v>
      </c>
      <c r="X248" s="328">
        <f t="shared" si="124"/>
        <v>20028.86048219338</v>
      </c>
      <c r="Y248" s="328">
        <f t="shared" si="78"/>
        <v>117.21295226719667</v>
      </c>
      <c r="Z248" s="108">
        <f>IF(H248&gt;0, rate1(1,$L$52,$L$51,$L$54,U248,$L$53,$L$50,Y248),"")</f>
        <v>2110.3890309817371</v>
      </c>
      <c r="AA248" s="336">
        <f t="shared" si="125"/>
        <v>1.5970521041679959</v>
      </c>
      <c r="AB248" s="336">
        <f t="shared" si="126"/>
        <v>-4.4764695972825449E-3</v>
      </c>
      <c r="AC248" s="328">
        <f t="shared" si="127"/>
        <v>0.15474514159848335</v>
      </c>
      <c r="AD248" s="328">
        <f t="shared" si="128"/>
        <v>-0.12924476848451841</v>
      </c>
      <c r="AE248" s="328">
        <f t="shared" si="129"/>
        <v>-7.72233795393743E-3</v>
      </c>
      <c r="AF248" s="328">
        <f t="shared" si="130"/>
        <v>2914.7724961647168</v>
      </c>
      <c r="AG248" s="328">
        <f t="shared" si="131"/>
        <v>2899.1905248144026</v>
      </c>
      <c r="AH248" s="328">
        <f t="shared" si="132"/>
        <v>6.6454504230984632</v>
      </c>
      <c r="AI248" s="328">
        <f t="shared" si="133"/>
        <v>73.3690869140503</v>
      </c>
      <c r="AJ248" s="328">
        <f t="shared" si="134"/>
        <v>8.8403474025792601</v>
      </c>
      <c r="AK248" s="337">
        <f t="shared" si="135"/>
        <v>794.38519321450576</v>
      </c>
      <c r="AL248" s="42">
        <f t="shared" si="136"/>
        <v>26.989099328015602</v>
      </c>
    </row>
    <row r="249" spans="1:38" ht="15" x14ac:dyDescent="0.15">
      <c r="A249" s="116"/>
      <c r="B249" s="328">
        <f t="shared" si="107"/>
        <v>2914.7724961647168</v>
      </c>
      <c r="C249" s="328">
        <f t="shared" si="108"/>
        <v>2899.1905248144026</v>
      </c>
      <c r="D249" s="328">
        <f t="shared" si="109"/>
        <v>6.6454504230984632</v>
      </c>
      <c r="E249" s="328">
        <f t="shared" si="72"/>
        <v>249.6712262561004</v>
      </c>
      <c r="F249" s="328">
        <f t="shared" si="110"/>
        <v>249.72087640427878</v>
      </c>
      <c r="G249" s="328">
        <f t="shared" si="111"/>
        <v>20505.627570553072</v>
      </c>
      <c r="H249" s="313">
        <f t="shared" si="112"/>
        <v>0.02</v>
      </c>
      <c r="I249" s="328">
        <f t="shared" si="113"/>
        <v>12.465577080251387</v>
      </c>
      <c r="J249" s="328">
        <f t="shared" si="74"/>
        <v>850</v>
      </c>
      <c r="K249" s="335">
        <f t="shared" si="114"/>
        <v>-1</v>
      </c>
      <c r="L249" s="323">
        <f t="shared" si="115"/>
        <v>6.6254504230984637</v>
      </c>
      <c r="M249" s="323">
        <f t="shared" si="116"/>
        <v>6.6354504230984634</v>
      </c>
      <c r="N249" s="328">
        <f t="shared" si="117"/>
        <v>-9.1070621622332482E-2</v>
      </c>
      <c r="O249" s="328">
        <f t="shared" si="75"/>
        <v>5.876300413776403</v>
      </c>
      <c r="P249" s="332">
        <f t="shared" si="77"/>
        <v>116.40581746339389</v>
      </c>
      <c r="Q249" s="328">
        <f t="shared" si="118"/>
        <v>19741.135261084783</v>
      </c>
      <c r="R249" s="277">
        <f>IF(H249&gt;0, rate1(1,$L$52,$L$51,$L$54,L249,$L$53,$L$50,P249),"")</f>
        <v>2107.4949043869392</v>
      </c>
      <c r="S249" s="323">
        <f t="shared" si="119"/>
        <v>1.5940487565365478</v>
      </c>
      <c r="T249" s="323">
        <f t="shared" si="120"/>
        <v>0.1533049612851593</v>
      </c>
      <c r="U249" s="328">
        <f t="shared" si="121"/>
        <v>6.6454504230984632</v>
      </c>
      <c r="V249" s="336">
        <f t="shared" si="122"/>
        <v>6.6454504230984632</v>
      </c>
      <c r="W249" s="328">
        <f t="shared" si="123"/>
        <v>2.6571116472702272E-3</v>
      </c>
      <c r="X249" s="328">
        <f t="shared" si="124"/>
        <v>19838.484995357379</v>
      </c>
      <c r="Y249" s="328">
        <f t="shared" si="78"/>
        <v>116.75694218023688</v>
      </c>
      <c r="Z249" s="108">
        <f>IF(H249&gt;0, rate1(1,$L$52,$L$51,$L$54,U249,$L$53,$L$50,Y249),"")</f>
        <v>2108.7578653826322</v>
      </c>
      <c r="AA249" s="336">
        <f t="shared" si="125"/>
        <v>1.600950108002402</v>
      </c>
      <c r="AB249" s="336">
        <f t="shared" si="126"/>
        <v>-4.4215178795834528E-3</v>
      </c>
      <c r="AC249" s="328">
        <f t="shared" si="127"/>
        <v>0.1533049612851593</v>
      </c>
      <c r="AD249" s="328">
        <f t="shared" si="128"/>
        <v>-0.13045892208797094</v>
      </c>
      <c r="AE249" s="328">
        <f t="shared" si="129"/>
        <v>-7.8828319944508913E-3</v>
      </c>
      <c r="AF249" s="328">
        <f t="shared" si="130"/>
        <v>2914.5281205818092</v>
      </c>
      <c r="AG249" s="328">
        <f t="shared" si="131"/>
        <v>2899.0372198531172</v>
      </c>
      <c r="AH249" s="328">
        <f t="shared" si="132"/>
        <v>6.6260019149793168</v>
      </c>
      <c r="AI249" s="328">
        <f t="shared" si="133"/>
        <v>72.742743513183029</v>
      </c>
      <c r="AJ249" s="328">
        <f t="shared" si="134"/>
        <v>8.8605537202218105</v>
      </c>
      <c r="AK249" s="337">
        <f t="shared" si="135"/>
        <v>795.90355678378057</v>
      </c>
      <c r="AL249" s="42">
        <f t="shared" si="136"/>
        <v>27.051463051892544</v>
      </c>
    </row>
    <row r="250" spans="1:38" ht="15" x14ac:dyDescent="0.15">
      <c r="A250" s="116"/>
      <c r="B250" s="328">
        <f t="shared" si="107"/>
        <v>2914.5281205818092</v>
      </c>
      <c r="C250" s="328">
        <f t="shared" si="108"/>
        <v>2899.0372198531172</v>
      </c>
      <c r="D250" s="328">
        <f t="shared" si="109"/>
        <v>6.6260019149793168</v>
      </c>
      <c r="E250" s="328">
        <f t="shared" si="72"/>
        <v>249.57004021642862</v>
      </c>
      <c r="F250" s="328">
        <f t="shared" si="110"/>
        <v>249.6206332362645</v>
      </c>
      <c r="G250" s="328">
        <f t="shared" si="111"/>
        <v>20317.419089761988</v>
      </c>
      <c r="H250" s="313">
        <f t="shared" si="112"/>
        <v>0.02</v>
      </c>
      <c r="I250" s="328">
        <f t="shared" si="113"/>
        <v>12.392720582953553</v>
      </c>
      <c r="J250" s="328">
        <f t="shared" si="74"/>
        <v>850</v>
      </c>
      <c r="K250" s="335">
        <f t="shared" si="114"/>
        <v>-1</v>
      </c>
      <c r="L250" s="323">
        <f t="shared" si="115"/>
        <v>6.6060019149793172</v>
      </c>
      <c r="M250" s="323">
        <f t="shared" si="116"/>
        <v>6.616001914979317</v>
      </c>
      <c r="N250" s="328">
        <f t="shared" si="117"/>
        <v>-9.0811642239462032E-2</v>
      </c>
      <c r="O250" s="328">
        <f t="shared" si="75"/>
        <v>5.8104836408562495</v>
      </c>
      <c r="P250" s="332">
        <f t="shared" si="77"/>
        <v>115.95055733350696</v>
      </c>
      <c r="Q250" s="328">
        <f t="shared" si="118"/>
        <v>19552.335591133909</v>
      </c>
      <c r="R250" s="277">
        <f>IF(H250&gt;0, rate1(1,$L$52,$L$51,$L$54,L250,$L$53,$L$50,P250),"")</f>
        <v>2105.8482654289492</v>
      </c>
      <c r="S250" s="323">
        <f t="shared" si="119"/>
        <v>1.5979356448583122</v>
      </c>
      <c r="T250" s="323">
        <f t="shared" si="120"/>
        <v>0.15187527791720948</v>
      </c>
      <c r="U250" s="328">
        <f t="shared" si="121"/>
        <v>6.6260019149793168</v>
      </c>
      <c r="V250" s="336">
        <f t="shared" si="122"/>
        <v>6.6260019149793168</v>
      </c>
      <c r="W250" s="328">
        <f t="shared" si="123"/>
        <v>2.6415818529983426E-3</v>
      </c>
      <c r="X250" s="328">
        <f t="shared" si="124"/>
        <v>19649.143840576988</v>
      </c>
      <c r="Y250" s="328">
        <f t="shared" si="78"/>
        <v>116.30133772231866</v>
      </c>
      <c r="Z250" s="108">
        <f>IF(H250&gt;0, rate1(1,$L$52,$L$51,$L$54,U250,$L$53,$L$50,Y250),"")</f>
        <v>2107.1179222673304</v>
      </c>
      <c r="AA250" s="336">
        <f t="shared" si="125"/>
        <v>1.6048797899024121</v>
      </c>
      <c r="AB250" s="336">
        <f t="shared" si="126"/>
        <v>-4.3671187186209688E-3</v>
      </c>
      <c r="AC250" s="328">
        <f t="shared" si="127"/>
        <v>0.15187527791720948</v>
      </c>
      <c r="AD250" s="328">
        <f t="shared" si="128"/>
        <v>-0.13168700182331475</v>
      </c>
      <c r="AE250" s="328">
        <f t="shared" si="129"/>
        <v>-8.0482257865290667E-3</v>
      </c>
      <c r="AF250" s="328">
        <f t="shared" si="130"/>
        <v>2914.2854336616524</v>
      </c>
      <c r="AG250" s="328">
        <f t="shared" si="131"/>
        <v>2898.8853445752002</v>
      </c>
      <c r="AH250" s="328">
        <f t="shared" si="132"/>
        <v>6.6065517042766073</v>
      </c>
      <c r="AI250" s="328">
        <f t="shared" si="133"/>
        <v>72.120712783773797</v>
      </c>
      <c r="AJ250" s="328">
        <f t="shared" si="134"/>
        <v>8.8805872515506366</v>
      </c>
      <c r="AK250" s="337">
        <f t="shared" si="135"/>
        <v>797.39519239072217</v>
      </c>
      <c r="AL250" s="42">
        <f t="shared" si="136"/>
        <v>27.113294383878749</v>
      </c>
    </row>
    <row r="251" spans="1:38" ht="15" x14ac:dyDescent="0.15">
      <c r="A251" s="116"/>
      <c r="B251" s="328">
        <f t="shared" si="107"/>
        <v>2914.2854336616524</v>
      </c>
      <c r="C251" s="328">
        <f t="shared" si="108"/>
        <v>2898.8853445752002</v>
      </c>
      <c r="D251" s="328">
        <f t="shared" si="109"/>
        <v>6.6065517042766073</v>
      </c>
      <c r="E251" s="328">
        <f t="shared" si="72"/>
        <v>249.46699337323045</v>
      </c>
      <c r="F251" s="328">
        <f t="shared" si="110"/>
        <v>249.51851679482954</v>
      </c>
      <c r="G251" s="328">
        <f t="shared" si="111"/>
        <v>20130.244613463929</v>
      </c>
      <c r="H251" s="313">
        <f t="shared" si="112"/>
        <v>0.02</v>
      </c>
      <c r="I251" s="328">
        <f t="shared" si="113"/>
        <v>12.320071269161781</v>
      </c>
      <c r="J251" s="328">
        <f t="shared" si="74"/>
        <v>850</v>
      </c>
      <c r="K251" s="335">
        <f t="shared" si="114"/>
        <v>-1</v>
      </c>
      <c r="L251" s="323">
        <f t="shared" si="115"/>
        <v>6.5865517042766077</v>
      </c>
      <c r="M251" s="323">
        <f t="shared" si="116"/>
        <v>6.5965517042766075</v>
      </c>
      <c r="N251" s="328">
        <f t="shared" si="117"/>
        <v>-9.0552594662813846E-2</v>
      </c>
      <c r="O251" s="328">
        <f t="shared" si="75"/>
        <v>5.7451213182812175</v>
      </c>
      <c r="P251" s="332">
        <f t="shared" si="77"/>
        <v>115.49570451628803</v>
      </c>
      <c r="Q251" s="328">
        <f t="shared" si="118"/>
        <v>19364.573206266468</v>
      </c>
      <c r="R251" s="277">
        <f>IF(H251&gt;0, rate1(1,$L$52,$L$51,$L$54,L251,$L$53,$L$50,P251),"")</f>
        <v>2104.1927337588195</v>
      </c>
      <c r="S251" s="323">
        <f t="shared" si="119"/>
        <v>1.6018550290668303</v>
      </c>
      <c r="T251" s="323">
        <f t="shared" si="120"/>
        <v>0.15045582455830711</v>
      </c>
      <c r="U251" s="328">
        <f t="shared" si="121"/>
        <v>6.6065517042766073</v>
      </c>
      <c r="V251" s="336">
        <f t="shared" si="122"/>
        <v>6.6065517042766073</v>
      </c>
      <c r="W251" s="328">
        <f t="shared" si="123"/>
        <v>2.6260962211139827E-3</v>
      </c>
      <c r="X251" s="328">
        <f t="shared" si="124"/>
        <v>19460.83910972306</v>
      </c>
      <c r="Y251" s="328">
        <f t="shared" si="78"/>
        <v>115.84613987155231</v>
      </c>
      <c r="Z251" s="108">
        <f>IF(H251&gt;0, rate1(1,$L$52,$L$51,$L$54,U251,$L$53,$L$50,Y251),"")</f>
        <v>2105.4691361148857</v>
      </c>
      <c r="AA251" s="336">
        <f t="shared" si="125"/>
        <v>1.6088423087503225</v>
      </c>
      <c r="AB251" s="336">
        <f t="shared" si="126"/>
        <v>-4.3132617155075322E-3</v>
      </c>
      <c r="AC251" s="328">
        <f t="shared" si="127"/>
        <v>0.15045582455830711</v>
      </c>
      <c r="AD251" s="328">
        <f t="shared" si="128"/>
        <v>-0.1329293834832514</v>
      </c>
      <c r="AE251" s="328">
        <f t="shared" si="129"/>
        <v>-8.2186824297196381E-3</v>
      </c>
      <c r="AF251" s="328">
        <f t="shared" si="130"/>
        <v>2914.0444252424313</v>
      </c>
      <c r="AG251" s="328">
        <f t="shared" si="131"/>
        <v>2898.7348887506419</v>
      </c>
      <c r="AH251" s="328">
        <f t="shared" si="132"/>
        <v>6.5870997905790034</v>
      </c>
      <c r="AI251" s="328">
        <f t="shared" si="133"/>
        <v>71.50287240539069</v>
      </c>
      <c r="AJ251" s="328">
        <f t="shared" si="134"/>
        <v>8.9004491605521334</v>
      </c>
      <c r="AK251" s="337">
        <f t="shared" si="135"/>
        <v>798.86049913740248</v>
      </c>
      <c r="AL251" s="42">
        <f t="shared" si="136"/>
        <v>27.174596989744956</v>
      </c>
    </row>
    <row r="252" spans="1:38" ht="15" x14ac:dyDescent="0.15">
      <c r="A252" s="116"/>
      <c r="B252" s="328">
        <f t="shared" si="107"/>
        <v>2914.0444252424313</v>
      </c>
      <c r="C252" s="328">
        <f t="shared" si="108"/>
        <v>2898.7348887506419</v>
      </c>
      <c r="D252" s="328">
        <f t="shared" si="109"/>
        <v>6.5870997905790034</v>
      </c>
      <c r="E252" s="328">
        <f t="shared" si="72"/>
        <v>249.3621100465968</v>
      </c>
      <c r="F252" s="328">
        <f t="shared" si="110"/>
        <v>249.41455170991361</v>
      </c>
      <c r="G252" s="328">
        <f t="shared" si="111"/>
        <v>19944.10602618914</v>
      </c>
      <c r="H252" s="313">
        <f t="shared" si="112"/>
        <v>0.02</v>
      </c>
      <c r="I252" s="328">
        <f t="shared" si="113"/>
        <v>12.247629193431568</v>
      </c>
      <c r="J252" s="328">
        <f t="shared" si="74"/>
        <v>850</v>
      </c>
      <c r="K252" s="335">
        <f t="shared" si="114"/>
        <v>-1</v>
      </c>
      <c r="L252" s="323">
        <f t="shared" si="115"/>
        <v>6.5670997905790038</v>
      </c>
      <c r="M252" s="323">
        <f t="shared" si="116"/>
        <v>6.5770997905790036</v>
      </c>
      <c r="N252" s="328">
        <f t="shared" si="117"/>
        <v>-9.0293478874933442E-2</v>
      </c>
      <c r="O252" s="328">
        <f t="shared" si="75"/>
        <v>5.6802106567032897</v>
      </c>
      <c r="P252" s="332">
        <f t="shared" si="77"/>
        <v>115.0412599980784</v>
      </c>
      <c r="Q252" s="328">
        <f t="shared" si="118"/>
        <v>19177.849947607043</v>
      </c>
      <c r="R252" s="277">
        <f>IF(H252&gt;0, rate1(1,$L$52,$L$51,$L$54,L252,$L$53,$L$50,P252),"")</f>
        <v>2102.5282427751526</v>
      </c>
      <c r="S252" s="323">
        <f t="shared" si="119"/>
        <v>1.6058080683970934</v>
      </c>
      <c r="T252" s="323">
        <f t="shared" si="120"/>
        <v>0.14904634583993046</v>
      </c>
      <c r="U252" s="328">
        <f t="shared" si="121"/>
        <v>6.5870997905790034</v>
      </c>
      <c r="V252" s="336">
        <f t="shared" si="122"/>
        <v>6.5870997905790034</v>
      </c>
      <c r="W252" s="328">
        <f t="shared" si="123"/>
        <v>2.6106547632593902E-3</v>
      </c>
      <c r="X252" s="328">
        <f t="shared" si="124"/>
        <v>19273.5727265397</v>
      </c>
      <c r="Y252" s="328">
        <f t="shared" si="78"/>
        <v>115.39134961077059</v>
      </c>
      <c r="Z252" s="108">
        <f>IF(H252&gt;0, rate1(1,$L$52,$L$51,$L$54,U252,$L$53,$L$50,Y252),"")</f>
        <v>2103.8114407887642</v>
      </c>
      <c r="AA252" s="336">
        <f t="shared" si="125"/>
        <v>1.6128388349941205</v>
      </c>
      <c r="AB252" s="336">
        <f t="shared" si="126"/>
        <v>-4.2599368939868773E-3</v>
      </c>
      <c r="AC252" s="328">
        <f t="shared" si="127"/>
        <v>0.14904634583993046</v>
      </c>
      <c r="AD252" s="328">
        <f t="shared" si="128"/>
        <v>-0.13418644977367755</v>
      </c>
      <c r="AE252" s="328">
        <f t="shared" si="129"/>
        <v>-8.3943718254507436E-3</v>
      </c>
      <c r="AF252" s="328">
        <f t="shared" si="130"/>
        <v>2913.8050854177163</v>
      </c>
      <c r="AG252" s="328">
        <f t="shared" si="131"/>
        <v>2898.585842404802</v>
      </c>
      <c r="AH252" s="328">
        <f t="shared" si="132"/>
        <v>6.5676461734725065</v>
      </c>
      <c r="AI252" s="328">
        <f t="shared" si="133"/>
        <v>70.889105224671027</v>
      </c>
      <c r="AJ252" s="328">
        <f t="shared" si="134"/>
        <v>8.9201405786700985</v>
      </c>
      <c r="AK252" s="337">
        <f t="shared" si="135"/>
        <v>800.29986944948826</v>
      </c>
      <c r="AL252" s="42">
        <f t="shared" si="136"/>
        <v>27.235374431289536</v>
      </c>
    </row>
    <row r="253" spans="1:38" ht="15" x14ac:dyDescent="0.15">
      <c r="A253" s="116"/>
      <c r="B253" s="328">
        <f t="shared" si="107"/>
        <v>2913.8050854177163</v>
      </c>
      <c r="C253" s="328">
        <f t="shared" si="108"/>
        <v>2898.585842404802</v>
      </c>
      <c r="D253" s="328">
        <f t="shared" si="109"/>
        <v>6.5676461734725065</v>
      </c>
      <c r="E253" s="328">
        <f t="shared" si="72"/>
        <v>249.25541396296441</v>
      </c>
      <c r="F253" s="328">
        <f t="shared" si="110"/>
        <v>249.30876200478059</v>
      </c>
      <c r="G253" s="328">
        <f t="shared" si="111"/>
        <v>19759.005050979875</v>
      </c>
      <c r="H253" s="313">
        <f t="shared" si="112"/>
        <v>0.02</v>
      </c>
      <c r="I253" s="328">
        <f t="shared" si="113"/>
        <v>12.175394410331501</v>
      </c>
      <c r="J253" s="328">
        <f t="shared" si="74"/>
        <v>850</v>
      </c>
      <c r="K253" s="335">
        <f t="shared" si="114"/>
        <v>-1</v>
      </c>
      <c r="L253" s="323">
        <f t="shared" si="115"/>
        <v>6.5476461734725069</v>
      </c>
      <c r="M253" s="323">
        <f t="shared" si="116"/>
        <v>6.5576461734725067</v>
      </c>
      <c r="N253" s="328">
        <f t="shared" si="117"/>
        <v>-9.0034294858362784E-2</v>
      </c>
      <c r="O253" s="328">
        <f t="shared" si="75"/>
        <v>5.6157489381756225</v>
      </c>
      <c r="P253" s="332">
        <f t="shared" si="77"/>
        <v>114.58722476999775</v>
      </c>
      <c r="Q253" s="328">
        <f t="shared" si="118"/>
        <v>18992.167496586488</v>
      </c>
      <c r="R253" s="277">
        <f>IF(H253&gt;0, rate1(1,$L$52,$L$51,$L$54,L253,$L$53,$L$50,P253),"")</f>
        <v>2100.8547252489175</v>
      </c>
      <c r="S253" s="323">
        <f t="shared" si="119"/>
        <v>1.6097959345276407</v>
      </c>
      <c r="T253" s="323">
        <f t="shared" si="120"/>
        <v>0.14764659742788386</v>
      </c>
      <c r="U253" s="328">
        <f t="shared" si="121"/>
        <v>6.5676461734725065</v>
      </c>
      <c r="V253" s="336">
        <f t="shared" si="122"/>
        <v>6.5676461734725065</v>
      </c>
      <c r="W253" s="328">
        <f t="shared" si="123"/>
        <v>2.5952574910448334E-3</v>
      </c>
      <c r="X253" s="328">
        <f t="shared" si="124"/>
        <v>19087.346452301023</v>
      </c>
      <c r="Y253" s="328">
        <f t="shared" si="78"/>
        <v>114.9369679275564</v>
      </c>
      <c r="Z253" s="108">
        <f>IF(H253&gt;0, rate1(1,$L$52,$L$51,$L$54,U253,$L$53,$L$50,Y253),"")</f>
        <v>2102.1447695299521</v>
      </c>
      <c r="AA253" s="336">
        <f t="shared" si="125"/>
        <v>1.6168705516558681</v>
      </c>
      <c r="AB253" s="336">
        <f t="shared" si="126"/>
        <v>-4.2071346801664843E-3</v>
      </c>
      <c r="AC253" s="328">
        <f t="shared" si="127"/>
        <v>0.14764659742788386</v>
      </c>
      <c r="AD253" s="328">
        <f t="shared" si="128"/>
        <v>-0.13545859063747642</v>
      </c>
      <c r="AE253" s="328">
        <f t="shared" si="129"/>
        <v>-8.575470988877237E-3</v>
      </c>
      <c r="AF253" s="328">
        <f t="shared" si="130"/>
        <v>2913.56740452543</v>
      </c>
      <c r="AG253" s="328">
        <f t="shared" si="131"/>
        <v>2898.4381958073741</v>
      </c>
      <c r="AH253" s="328">
        <f t="shared" si="132"/>
        <v>6.5481908525408068</v>
      </c>
      <c r="AI253" s="328">
        <f t="shared" si="133"/>
        <v>70.279299017398799</v>
      </c>
      <c r="AJ253" s="328">
        <f t="shared" si="134"/>
        <v>8.9396626061749309</v>
      </c>
      <c r="AK253" s="337">
        <f t="shared" si="135"/>
        <v>801.71368928019081</v>
      </c>
      <c r="AL253" s="42">
        <f t="shared" si="136"/>
        <v>27.295630170730504</v>
      </c>
    </row>
    <row r="254" spans="1:38" ht="15" x14ac:dyDescent="0.15">
      <c r="A254" s="116"/>
      <c r="B254" s="328">
        <f t="shared" si="107"/>
        <v>2913.56740452543</v>
      </c>
      <c r="C254" s="328">
        <f t="shared" si="108"/>
        <v>2898.4381958073741</v>
      </c>
      <c r="D254" s="328">
        <f t="shared" si="109"/>
        <v>6.5481908525408068</v>
      </c>
      <c r="E254" s="328">
        <f t="shared" ref="E254:E317" si="137">bb2wang($B$6,$H$12,C254,$H$8,$H$9,I254,$H$10,$H$11,$K$10,$K$11,$H$13)</f>
        <v>249.14692827998428</v>
      </c>
      <c r="F254" s="328">
        <f t="shared" si="110"/>
        <v>249.20117112147435</v>
      </c>
      <c r="G254" s="328">
        <f t="shared" si="111"/>
        <v>19574.943254764814</v>
      </c>
      <c r="H254" s="313">
        <f t="shared" si="112"/>
        <v>0.02</v>
      </c>
      <c r="I254" s="328">
        <f t="shared" si="113"/>
        <v>12.103366974444725</v>
      </c>
      <c r="J254" s="328">
        <f t="shared" ref="J254:J317" si="138">$B$7</f>
        <v>850</v>
      </c>
      <c r="K254" s="335">
        <f t="shared" si="114"/>
        <v>-1</v>
      </c>
      <c r="L254" s="323">
        <f t="shared" si="115"/>
        <v>6.5281908525408072</v>
      </c>
      <c r="M254" s="323">
        <f t="shared" si="116"/>
        <v>6.538190852540807</v>
      </c>
      <c r="N254" s="328">
        <f t="shared" si="117"/>
        <v>-8.9775042595562127E-2</v>
      </c>
      <c r="O254" s="328">
        <f t="shared" ref="O254:O292" si="139">IF(wh(B253,$F$51,$F$52,$F$53)&gt;0,wh(B253,$F$51,$F$52,$F$53),O253)</f>
        <v>5.5517335130585197</v>
      </c>
      <c r="P254" s="332">
        <f t="shared" si="77"/>
        <v>114.13359982799091</v>
      </c>
      <c r="Q254" s="328">
        <f t="shared" si="118"/>
        <v>18807.527380226038</v>
      </c>
      <c r="R254" s="277">
        <f>IF(H254&gt;0, rate1(1,$L$52,$L$51,$L$54,L254,$L$53,$L$50,P254),"")</f>
        <v>2099.1721133164801</v>
      </c>
      <c r="S254" s="323">
        <f t="shared" si="119"/>
        <v>1.6138198125884233</v>
      </c>
      <c r="T254" s="323">
        <f t="shared" si="120"/>
        <v>0.14625634551773228</v>
      </c>
      <c r="U254" s="328">
        <f t="shared" si="121"/>
        <v>6.5481908525408068</v>
      </c>
      <c r="V254" s="336">
        <f t="shared" si="122"/>
        <v>6.5481908525408068</v>
      </c>
      <c r="W254" s="328">
        <f t="shared" si="123"/>
        <v>2.5799044161374241E-3</v>
      </c>
      <c r="X254" s="328">
        <f t="shared" si="124"/>
        <v>18902.161891219039</v>
      </c>
      <c r="Y254" s="328">
        <f t="shared" si="78"/>
        <v>114.48299581428935</v>
      </c>
      <c r="Z254" s="108">
        <f>IF(H254&gt;0, rate1(1,$L$52,$L$51,$L$54,U254,$L$53,$L$50,Y254),"")</f>
        <v>2100.4690549500551</v>
      </c>
      <c r="AA254" s="336">
        <f t="shared" si="125"/>
        <v>1.6209386553507468</v>
      </c>
      <c r="AB254" s="336">
        <f t="shared" si="126"/>
        <v>-4.1548458835762529E-3</v>
      </c>
      <c r="AC254" s="328">
        <f t="shared" si="127"/>
        <v>0.14625634551773228</v>
      </c>
      <c r="AD254" s="328">
        <f t="shared" si="128"/>
        <v>-0.13674620358660047</v>
      </c>
      <c r="AE254" s="328">
        <f t="shared" si="129"/>
        <v>-8.7621643813366699E-3</v>
      </c>
      <c r="AF254" s="328">
        <f t="shared" si="130"/>
        <v>2913.3313731373169</v>
      </c>
      <c r="AG254" s="328">
        <f t="shared" si="131"/>
        <v>2898.2919394618561</v>
      </c>
      <c r="AH254" s="328">
        <f t="shared" si="132"/>
        <v>6.5287338273651461</v>
      </c>
      <c r="AI254" s="328">
        <f t="shared" si="133"/>
        <v>69.673346263476233</v>
      </c>
      <c r="AJ254" s="328">
        <f t="shared" si="134"/>
        <v>8.9590163134703413</v>
      </c>
      <c r="AK254" s="337">
        <f t="shared" si="135"/>
        <v>803.10233830445486</v>
      </c>
      <c r="AL254" s="42">
        <f t="shared" si="136"/>
        <v>27.355367574895293</v>
      </c>
    </row>
    <row r="255" spans="1:38" ht="15" x14ac:dyDescent="0.15">
      <c r="A255" s="116"/>
      <c r="B255" s="328">
        <f t="shared" si="107"/>
        <v>2913.3313731373169</v>
      </c>
      <c r="C255" s="328">
        <f t="shared" si="108"/>
        <v>2898.2919394618561</v>
      </c>
      <c r="D255" s="328">
        <f t="shared" si="109"/>
        <v>6.5287338273651461</v>
      </c>
      <c r="E255" s="328">
        <f t="shared" si="137"/>
        <v>249.03667561024309</v>
      </c>
      <c r="F255" s="328">
        <f t="shared" si="110"/>
        <v>249.09180194511367</v>
      </c>
      <c r="G255" s="328">
        <f t="shared" si="111"/>
        <v>19391.922053488241</v>
      </c>
      <c r="H255" s="313">
        <f t="shared" si="112"/>
        <v>0.02</v>
      </c>
      <c r="I255" s="328">
        <f t="shared" si="113"/>
        <v>12.031546940368571</v>
      </c>
      <c r="J255" s="328">
        <f t="shared" si="138"/>
        <v>850</v>
      </c>
      <c r="K255" s="335">
        <f t="shared" si="114"/>
        <v>-1</v>
      </c>
      <c r="L255" s="323">
        <f t="shared" si="115"/>
        <v>6.5087338273651465</v>
      </c>
      <c r="M255" s="323">
        <f t="shared" si="116"/>
        <v>6.5187338273651463</v>
      </c>
      <c r="N255" s="328">
        <f t="shared" si="117"/>
        <v>-8.951572206901659E-2</v>
      </c>
      <c r="O255" s="328">
        <f t="shared" si="139"/>
        <v>5.4881617970683347</v>
      </c>
      <c r="P255" s="332">
        <f t="shared" ref="P255:P318" si="140">IF(H255&gt;0, $C$54*$L$55*$L$55*M255*M255/(($B$19*(B255-C255))^0.333)*1000,"")</f>
        <v>113.68038617286386</v>
      </c>
      <c r="Q255" s="328">
        <f t="shared" si="118"/>
        <v>18623.930976180083</v>
      </c>
      <c r="R255" s="277">
        <f>IF(H255&gt;0, rate1(1,$L$52,$L$51,$L$54,L255,$L$53,$L$50,P255),"")</f>
        <v>2097.4803384725005</v>
      </c>
      <c r="S255" s="323">
        <f t="shared" si="119"/>
        <v>1.6178809021802825</v>
      </c>
      <c r="T255" s="323">
        <f t="shared" si="120"/>
        <v>0.14487536635805925</v>
      </c>
      <c r="U255" s="328">
        <f t="shared" si="121"/>
        <v>6.5287338273651461</v>
      </c>
      <c r="V255" s="336">
        <f t="shared" si="122"/>
        <v>6.5287338273651461</v>
      </c>
      <c r="W255" s="328">
        <f t="shared" si="123"/>
        <v>2.5645955501438777E-3</v>
      </c>
      <c r="X255" s="328">
        <f t="shared" si="124"/>
        <v>18718.020495605102</v>
      </c>
      <c r="Y255" s="328">
        <f t="shared" ref="Y255:Y318" si="141">IF(H255&gt;0, $C$54*$L$55*$L$55*V255*V255/(($B$19*(B255-C255))^0.333)*1000,"")</f>
        <v>114.02943426818162</v>
      </c>
      <c r="Z255" s="108">
        <f>IF(H255&gt;0, rate1(1,$L$52,$L$51,$L$54,U255,$L$53,$L$50,Y255),"")</f>
        <v>2098.7842290242579</v>
      </c>
      <c r="AA255" s="336">
        <f t="shared" si="125"/>
        <v>1.6250443573179463</v>
      </c>
      <c r="AB255" s="336">
        <f t="shared" si="126"/>
        <v>-4.1030616789318915E-3</v>
      </c>
      <c r="AC255" s="328">
        <f t="shared" si="127"/>
        <v>0.14487536635805925</v>
      </c>
      <c r="AD255" s="328">
        <f t="shared" si="128"/>
        <v>-0.13804969404232623</v>
      </c>
      <c r="AE255" s="328">
        <f t="shared" si="129"/>
        <v>-8.9546442558746352E-3</v>
      </c>
      <c r="AF255" s="328">
        <f t="shared" si="130"/>
        <v>2913.0969820488899</v>
      </c>
      <c r="AG255" s="328">
        <f t="shared" si="131"/>
        <v>2898.1470640954981</v>
      </c>
      <c r="AH255" s="328">
        <f t="shared" si="132"/>
        <v>6.509275097523985</v>
      </c>
      <c r="AI255" s="328">
        <f t="shared" si="133"/>
        <v>69.071143934329029</v>
      </c>
      <c r="AJ255" s="328">
        <f t="shared" si="134"/>
        <v>8.9782027423409883</v>
      </c>
      <c r="AK255" s="337">
        <f t="shared" si="135"/>
        <v>804.46619010393204</v>
      </c>
      <c r="AL255" s="42">
        <f t="shared" si="136"/>
        <v>27.414589919219249</v>
      </c>
    </row>
    <row r="256" spans="1:38" ht="15" x14ac:dyDescent="0.15">
      <c r="A256" s="116"/>
      <c r="B256" s="328">
        <f t="shared" si="107"/>
        <v>2913.0969820488899</v>
      </c>
      <c r="C256" s="328">
        <f t="shared" si="108"/>
        <v>2898.1470640954981</v>
      </c>
      <c r="D256" s="328">
        <f t="shared" si="109"/>
        <v>6.509275097523985</v>
      </c>
      <c r="E256" s="328">
        <f t="shared" si="137"/>
        <v>248.92467804390938</v>
      </c>
      <c r="F256" s="328">
        <f t="shared" si="110"/>
        <v>248.98067682707625</v>
      </c>
      <c r="G256" s="328">
        <f t="shared" si="111"/>
        <v>19209.942717009624</v>
      </c>
      <c r="H256" s="313">
        <f t="shared" si="112"/>
        <v>0.02</v>
      </c>
      <c r="I256" s="328">
        <f t="shared" si="113"/>
        <v>11.959934362713467</v>
      </c>
      <c r="J256" s="328">
        <f t="shared" si="138"/>
        <v>850</v>
      </c>
      <c r="K256" s="335">
        <f t="shared" si="114"/>
        <v>-1</v>
      </c>
      <c r="L256" s="323">
        <f t="shared" si="115"/>
        <v>6.4892750975239855</v>
      </c>
      <c r="M256" s="323">
        <f t="shared" si="116"/>
        <v>6.4992750975239852</v>
      </c>
      <c r="N256" s="328">
        <f t="shared" si="117"/>
        <v>-8.9256333261122478E-2</v>
      </c>
      <c r="O256" s="328">
        <f t="shared" si="139"/>
        <v>5.4250312684610087</v>
      </c>
      <c r="P256" s="332">
        <f t="shared" si="140"/>
        <v>113.22758481031541</v>
      </c>
      <c r="Q256" s="328">
        <f t="shared" si="118"/>
        <v>18441.379517554338</v>
      </c>
      <c r="R256" s="277">
        <f>IF(H256&gt;0, rate1(1,$L$52,$L$51,$L$54,L256,$L$53,$L$50,P256),"")</f>
        <v>2095.7793315627268</v>
      </c>
      <c r="S256" s="323">
        <f t="shared" si="119"/>
        <v>1.6219804184084727</v>
      </c>
      <c r="T256" s="323">
        <f t="shared" si="120"/>
        <v>0.14350344579900462</v>
      </c>
      <c r="U256" s="328">
        <f t="shared" si="121"/>
        <v>6.509275097523985</v>
      </c>
      <c r="V256" s="336">
        <f t="shared" si="122"/>
        <v>6.509275097523985</v>
      </c>
      <c r="W256" s="328">
        <f t="shared" si="123"/>
        <v>2.5493309047064372E-3</v>
      </c>
      <c r="X256" s="328">
        <f t="shared" si="124"/>
        <v>18534.92357079986</v>
      </c>
      <c r="Y256" s="328">
        <f t="shared" si="141"/>
        <v>113.57628429130897</v>
      </c>
      <c r="Z256" s="108">
        <f>IF(H256&gt;0, rate1(1,$L$52,$L$51,$L$54,U256,$L$53,$L$50,Y256),"")</f>
        <v>2097.0902230841857</v>
      </c>
      <c r="AA256" s="336">
        <f t="shared" si="125"/>
        <v>1.6291888844656612</v>
      </c>
      <c r="AB256" s="336">
        <f t="shared" si="126"/>
        <v>-4.0517735892163084E-3</v>
      </c>
      <c r="AC256" s="328">
        <f t="shared" si="127"/>
        <v>0.14350344579900462</v>
      </c>
      <c r="AD256" s="328">
        <f t="shared" si="128"/>
        <v>-0.13936947568501332</v>
      </c>
      <c r="AE256" s="328">
        <f t="shared" si="129"/>
        <v>-9.1531110265360184E-3</v>
      </c>
      <c r="AF256" s="328">
        <f t="shared" si="130"/>
        <v>2912.86422226983</v>
      </c>
      <c r="AG256" s="328">
        <f t="shared" si="131"/>
        <v>2898.003560649699</v>
      </c>
      <c r="AH256" s="328">
        <f t="shared" si="132"/>
        <v>6.4898146625934601</v>
      </c>
      <c r="AI256" s="328">
        <f t="shared" si="133"/>
        <v>68.472593291585071</v>
      </c>
      <c r="AJ256" s="328">
        <f t="shared" si="134"/>
        <v>8.9972229071442058</v>
      </c>
      <c r="AK256" s="337">
        <f t="shared" si="135"/>
        <v>805.80561234325182</v>
      </c>
      <c r="AL256" s="42">
        <f t="shared" si="136"/>
        <v>27.473300391563431</v>
      </c>
    </row>
    <row r="257" spans="1:38" ht="15" x14ac:dyDescent="0.15">
      <c r="A257" s="116"/>
      <c r="B257" s="328">
        <f t="shared" si="107"/>
        <v>2912.86422226983</v>
      </c>
      <c r="C257" s="328">
        <f t="shared" si="108"/>
        <v>2898.003560649699</v>
      </c>
      <c r="D257" s="328">
        <f t="shared" si="109"/>
        <v>6.4898146625934601</v>
      </c>
      <c r="E257" s="328">
        <f t="shared" si="137"/>
        <v>248.81095717038602</v>
      </c>
      <c r="F257" s="328">
        <f t="shared" si="110"/>
        <v>248.86781760714769</v>
      </c>
      <c r="G257" s="328">
        <f t="shared" si="111"/>
        <v>19029.006373794989</v>
      </c>
      <c r="H257" s="313">
        <f t="shared" si="112"/>
        <v>0.02</v>
      </c>
      <c r="I257" s="328">
        <f t="shared" si="113"/>
        <v>11.888529296104753</v>
      </c>
      <c r="J257" s="328">
        <f t="shared" si="138"/>
        <v>850</v>
      </c>
      <c r="K257" s="335">
        <f t="shared" si="114"/>
        <v>-1</v>
      </c>
      <c r="L257" s="323">
        <f t="shared" si="115"/>
        <v>6.4698146625934605</v>
      </c>
      <c r="M257" s="323">
        <f t="shared" si="116"/>
        <v>6.4798146625934603</v>
      </c>
      <c r="N257" s="328">
        <f t="shared" si="117"/>
        <v>-8.8996876154258331E-2</v>
      </c>
      <c r="O257" s="328">
        <f t="shared" si="139"/>
        <v>5.3623394653430818</v>
      </c>
      <c r="P257" s="332">
        <f t="shared" si="140"/>
        <v>112.77519675098796</v>
      </c>
      <c r="Q257" s="328">
        <f t="shared" si="118"/>
        <v>18259.874097521646</v>
      </c>
      <c r="R257" s="277">
        <f>IF(H257&gt;0, rate1(1,$L$52,$L$51,$L$54,L257,$L$53,$L$50,P257),"")</f>
        <v>2094.0690227767655</v>
      </c>
      <c r="S257" s="323">
        <f t="shared" si="119"/>
        <v>1.6261195929330658</v>
      </c>
      <c r="T257" s="323">
        <f t="shared" si="120"/>
        <v>0.14214037886492459</v>
      </c>
      <c r="U257" s="328">
        <f t="shared" si="121"/>
        <v>6.4898146625934601</v>
      </c>
      <c r="V257" s="336">
        <f t="shared" si="122"/>
        <v>6.4898146625934601</v>
      </c>
      <c r="W257" s="328">
        <f t="shared" si="123"/>
        <v>2.5341104914886614E-3</v>
      </c>
      <c r="X257" s="328">
        <f t="shared" si="124"/>
        <v>18352.872279894007</v>
      </c>
      <c r="Y257" s="328">
        <f t="shared" si="141"/>
        <v>113.12354689066142</v>
      </c>
      <c r="Z257" s="108">
        <f>IF(H257&gt;0, rate1(1,$L$52,$L$51,$L$54,U257,$L$53,$L$50,Y257),"")</f>
        <v>2095.3869678107408</v>
      </c>
      <c r="AA257" s="336">
        <f t="shared" si="125"/>
        <v>1.6333734804330278</v>
      </c>
      <c r="AB257" s="336">
        <f t="shared" si="126"/>
        <v>-4.0009734694861692E-3</v>
      </c>
      <c r="AC257" s="328">
        <f t="shared" si="127"/>
        <v>0.14214037886492459</v>
      </c>
      <c r="AD257" s="328">
        <f t="shared" si="128"/>
        <v>-0.14070597081358505</v>
      </c>
      <c r="AE257" s="328">
        <f t="shared" si="129"/>
        <v>-9.3577736549646517E-3</v>
      </c>
      <c r="AF257" s="328">
        <f t="shared" si="130"/>
        <v>2912.6330850148106</v>
      </c>
      <c r="AG257" s="328">
        <f t="shared" si="131"/>
        <v>2897.8614202708341</v>
      </c>
      <c r="AH257" s="328">
        <f t="shared" si="132"/>
        <v>6.4703525221469418</v>
      </c>
      <c r="AI257" s="328">
        <f t="shared" si="133"/>
        <v>67.877599696520221</v>
      </c>
      <c r="AJ257" s="328">
        <f t="shared" si="134"/>
        <v>9.0160777959487941</v>
      </c>
      <c r="AK257" s="337">
        <f t="shared" si="135"/>
        <v>807.12096693806825</v>
      </c>
      <c r="AL257" s="42">
        <f t="shared" si="136"/>
        <v>27.531502095861278</v>
      </c>
    </row>
    <row r="258" spans="1:38" ht="15" x14ac:dyDescent="0.15">
      <c r="A258" s="116"/>
      <c r="B258" s="328">
        <f t="shared" si="107"/>
        <v>2912.6330850148106</v>
      </c>
      <c r="C258" s="328">
        <f t="shared" si="108"/>
        <v>2897.8614202708341</v>
      </c>
      <c r="D258" s="328">
        <f t="shared" si="109"/>
        <v>6.4703525221469418</v>
      </c>
      <c r="E258" s="328">
        <f t="shared" si="137"/>
        <v>248.69553409897924</v>
      </c>
      <c r="F258" s="328">
        <f t="shared" si="110"/>
        <v>248.75324563468263</v>
      </c>
      <c r="G258" s="328">
        <f t="shared" si="111"/>
        <v>18849.114015396666</v>
      </c>
      <c r="H258" s="313">
        <f t="shared" si="112"/>
        <v>0.02</v>
      </c>
      <c r="I258" s="328">
        <f t="shared" si="113"/>
        <v>11.817331795181236</v>
      </c>
      <c r="J258" s="328">
        <f t="shared" si="138"/>
        <v>850</v>
      </c>
      <c r="K258" s="335">
        <f t="shared" si="114"/>
        <v>-1</v>
      </c>
      <c r="L258" s="323">
        <f t="shared" si="115"/>
        <v>6.4503525221469422</v>
      </c>
      <c r="M258" s="323">
        <f t="shared" si="116"/>
        <v>6.460352522146942</v>
      </c>
      <c r="N258" s="328">
        <f t="shared" si="117"/>
        <v>-8.8737350730742293E-2</v>
      </c>
      <c r="O258" s="328">
        <f t="shared" si="139"/>
        <v>5.3000839831038435</v>
      </c>
      <c r="P258" s="332">
        <f t="shared" si="140"/>
        <v>112.32322301049734</v>
      </c>
      <c r="Q258" s="328">
        <f t="shared" si="118"/>
        <v>18079.415673728239</v>
      </c>
      <c r="R258" s="277">
        <f>IF(H258&gt;0, rate1(1,$L$52,$L$51,$L$54,L258,$L$53,$L$50,P258),"")</f>
        <v>2092.3493416406795</v>
      </c>
      <c r="S258" s="323">
        <f t="shared" si="119"/>
        <v>1.6302996750366501</v>
      </c>
      <c r="T258" s="323">
        <f t="shared" si="120"/>
        <v>0.14078596934955181</v>
      </c>
      <c r="U258" s="328">
        <f t="shared" si="121"/>
        <v>6.4703525221469418</v>
      </c>
      <c r="V258" s="336">
        <f t="shared" si="122"/>
        <v>6.4703525221469418</v>
      </c>
      <c r="W258" s="328">
        <f t="shared" si="123"/>
        <v>2.5189343221292404E-3</v>
      </c>
      <c r="X258" s="328">
        <f t="shared" si="124"/>
        <v>18171.867648235588</v>
      </c>
      <c r="Y258" s="328">
        <f t="shared" si="141"/>
        <v>112.67122307817269</v>
      </c>
      <c r="Z258" s="108">
        <f>IF(H258&gt;0, rate1(1,$L$52,$L$51,$L$54,U258,$L$53,$L$50,Y258),"")</f>
        <v>2093.6743932267686</v>
      </c>
      <c r="AA258" s="336">
        <f t="shared" si="125"/>
        <v>1.6375994066696669</v>
      </c>
      <c r="AB258" s="336">
        <f t="shared" si="126"/>
        <v>-3.9506534914865001E-3</v>
      </c>
      <c r="AC258" s="328">
        <f t="shared" si="127"/>
        <v>0.14078596934955181</v>
      </c>
      <c r="AD258" s="328">
        <f t="shared" si="128"/>
        <v>-0.14205961071548831</v>
      </c>
      <c r="AE258" s="328">
        <f t="shared" si="129"/>
        <v>-9.5688500590062966E-3</v>
      </c>
      <c r="AF258" s="328">
        <f t="shared" si="130"/>
        <v>2912.4035616947303</v>
      </c>
      <c r="AG258" s="328">
        <f t="shared" si="131"/>
        <v>2897.7206343014846</v>
      </c>
      <c r="AH258" s="328">
        <f t="shared" si="132"/>
        <v>6.4508886757553983</v>
      </c>
      <c r="AI258" s="328">
        <f t="shared" si="133"/>
        <v>67.286072429547986</v>
      </c>
      <c r="AJ258" s="328">
        <f t="shared" si="134"/>
        <v>9.0347683716236684</v>
      </c>
      <c r="AK258" s="337">
        <f t="shared" si="135"/>
        <v>808.41261021533126</v>
      </c>
      <c r="AL258" s="42">
        <f t="shared" si="136"/>
        <v>27.589198055603319</v>
      </c>
    </row>
    <row r="259" spans="1:38" ht="15" x14ac:dyDescent="0.15">
      <c r="A259" s="116"/>
      <c r="B259" s="328">
        <f t="shared" si="107"/>
        <v>2912.4035616947303</v>
      </c>
      <c r="C259" s="328">
        <f t="shared" si="108"/>
        <v>2897.7206343014846</v>
      </c>
      <c r="D259" s="328">
        <f t="shared" si="109"/>
        <v>6.4508886757553983</v>
      </c>
      <c r="E259" s="328">
        <f t="shared" si="137"/>
        <v>248.57842947867863</v>
      </c>
      <c r="F259" s="328">
        <f t="shared" si="110"/>
        <v>248.63698178882893</v>
      </c>
      <c r="G259" s="328">
        <f t="shared" si="111"/>
        <v>18670.266500746136</v>
      </c>
      <c r="H259" s="313">
        <f t="shared" si="112"/>
        <v>0.02</v>
      </c>
      <c r="I259" s="328">
        <f t="shared" si="113"/>
        <v>11.746341914596634</v>
      </c>
      <c r="J259" s="328">
        <f t="shared" si="138"/>
        <v>850</v>
      </c>
      <c r="K259" s="335">
        <f t="shared" si="114"/>
        <v>-1</v>
      </c>
      <c r="L259" s="323">
        <f t="shared" si="115"/>
        <v>6.4308886757553987</v>
      </c>
      <c r="M259" s="323">
        <f t="shared" si="116"/>
        <v>6.4408886757553985</v>
      </c>
      <c r="N259" s="328">
        <f t="shared" si="117"/>
        <v>-8.8477756972881849E-2</v>
      </c>
      <c r="O259" s="328">
        <f t="shared" si="139"/>
        <v>5.2382624719613355</v>
      </c>
      <c r="P259" s="332">
        <f t="shared" si="140"/>
        <v>111.87166460948237</v>
      </c>
      <c r="Q259" s="328">
        <f t="shared" si="118"/>
        <v>17900.005072519416</v>
      </c>
      <c r="R259" s="277">
        <f>IF(H259&gt;0, rate1(1,$L$52,$L$51,$L$54,L259,$L$53,$L$50,P259),"")</f>
        <v>2090.6202170095685</v>
      </c>
      <c r="S259" s="323">
        <f t="shared" si="119"/>
        <v>1.6345219327131613</v>
      </c>
      <c r="T259" s="323">
        <f t="shared" si="120"/>
        <v>0.13944002943217196</v>
      </c>
      <c r="U259" s="328">
        <f t="shared" si="121"/>
        <v>6.4508886757553983</v>
      </c>
      <c r="V259" s="336">
        <f t="shared" si="122"/>
        <v>6.4508886757553983</v>
      </c>
      <c r="W259" s="328">
        <f t="shared" si="123"/>
        <v>2.5038024082739696E-3</v>
      </c>
      <c r="X259" s="328">
        <f t="shared" si="124"/>
        <v>17991.91056774979</v>
      </c>
      <c r="Y259" s="328">
        <f t="shared" si="141"/>
        <v>112.21931387076947</v>
      </c>
      <c r="Z259" s="108">
        <f>IF(H259&gt;0, rate1(1,$L$52,$L$51,$L$54,U259,$L$53,$L$50,Y259),"")</f>
        <v>2091.9524286897099</v>
      </c>
      <c r="AA259" s="336">
        <f t="shared" si="125"/>
        <v>1.641867943536393</v>
      </c>
      <c r="AB259" s="336">
        <f t="shared" si="126"/>
        <v>-3.9008061291847451E-3</v>
      </c>
      <c r="AC259" s="328">
        <f t="shared" si="127"/>
        <v>0.13944002943217196</v>
      </c>
      <c r="AD259" s="328">
        <f t="shared" si="128"/>
        <v>-0.14343083604789852</v>
      </c>
      <c r="AE259" s="328">
        <f t="shared" si="129"/>
        <v>-9.7865675445646411E-3</v>
      </c>
      <c r="AF259" s="328">
        <f t="shared" si="130"/>
        <v>2912.1756439083251</v>
      </c>
      <c r="AG259" s="328">
        <f t="shared" si="131"/>
        <v>2897.5811942720525</v>
      </c>
      <c r="AH259" s="328">
        <f t="shared" si="132"/>
        <v>6.431423122986951</v>
      </c>
      <c r="AI259" s="328">
        <f t="shared" si="133"/>
        <v>66.697924519082434</v>
      </c>
      <c r="AJ259" s="328">
        <f t="shared" si="134"/>
        <v>9.0532955728789695</v>
      </c>
      <c r="AK259" s="337">
        <f t="shared" si="135"/>
        <v>809.68089306620402</v>
      </c>
      <c r="AL259" s="42">
        <f t="shared" si="136"/>
        <v>27.646391217168436</v>
      </c>
    </row>
    <row r="260" spans="1:38" ht="15" x14ac:dyDescent="0.15">
      <c r="A260" s="116"/>
      <c r="B260" s="328">
        <f t="shared" si="107"/>
        <v>2912.1756439083251</v>
      </c>
      <c r="C260" s="328">
        <f t="shared" si="108"/>
        <v>2897.5811942720525</v>
      </c>
      <c r="D260" s="328">
        <f t="shared" si="109"/>
        <v>6.431423122986951</v>
      </c>
      <c r="E260" s="328">
        <f t="shared" si="137"/>
        <v>248.45966351705721</v>
      </c>
      <c r="F260" s="328">
        <f t="shared" si="110"/>
        <v>248.51904649786792</v>
      </c>
      <c r="G260" s="328">
        <f t="shared" si="111"/>
        <v>18492.464560257358</v>
      </c>
      <c r="H260" s="313">
        <f t="shared" si="112"/>
        <v>0.02</v>
      </c>
      <c r="I260" s="328">
        <f t="shared" si="113"/>
        <v>11.675559709018126</v>
      </c>
      <c r="J260" s="328">
        <f t="shared" si="138"/>
        <v>850</v>
      </c>
      <c r="K260" s="335">
        <f t="shared" si="114"/>
        <v>-1</v>
      </c>
      <c r="L260" s="323">
        <f t="shared" si="115"/>
        <v>6.4114231229869514</v>
      </c>
      <c r="M260" s="323">
        <f t="shared" si="116"/>
        <v>6.4214231229869512</v>
      </c>
      <c r="N260" s="328">
        <f t="shared" si="117"/>
        <v>-8.8218094862927643E-2</v>
      </c>
      <c r="O260" s="328">
        <f t="shared" si="139"/>
        <v>5.1768726346172009</v>
      </c>
      <c r="P260" s="332">
        <f t="shared" si="140"/>
        <v>111.42052257363552</v>
      </c>
      <c r="Q260" s="328">
        <f t="shared" si="118"/>
        <v>17721.642992977359</v>
      </c>
      <c r="R260" s="277">
        <f>IF(H260&gt;0, rate1(1,$L$52,$L$51,$L$54,L260,$L$53,$L$50,P260),"")</f>
        <v>2088.8815770599772</v>
      </c>
      <c r="S260" s="323">
        <f t="shared" si="119"/>
        <v>1.6387876537782535</v>
      </c>
      <c r="T260" s="323">
        <f t="shared" si="120"/>
        <v>0.13810237931359795</v>
      </c>
      <c r="U260" s="328">
        <f t="shared" si="121"/>
        <v>6.431423122986951</v>
      </c>
      <c r="V260" s="336">
        <f t="shared" si="122"/>
        <v>6.431423122986951</v>
      </c>
      <c r="W260" s="328">
        <f t="shared" si="123"/>
        <v>2.4887147615721972E-3</v>
      </c>
      <c r="X260" s="328">
        <f t="shared" si="124"/>
        <v>17813.001801067392</v>
      </c>
      <c r="Y260" s="328">
        <f t="shared" si="141"/>
        <v>111.76782029040166</v>
      </c>
      <c r="Z260" s="108">
        <f>IF(H260&gt;0, rate1(1,$L$52,$L$51,$L$54,U260,$L$53,$L$50,Y260),"")</f>
        <v>2090.2210028840764</v>
      </c>
      <c r="AA260" s="336">
        <f t="shared" si="125"/>
        <v>1.6461803914278108</v>
      </c>
      <c r="AB260" s="336">
        <f t="shared" si="126"/>
        <v>-3.8514241450024384E-3</v>
      </c>
      <c r="AC260" s="328">
        <f t="shared" si="127"/>
        <v>0.13810237931359795</v>
      </c>
      <c r="AD260" s="328">
        <f t="shared" si="128"/>
        <v>-0.14482009723079944</v>
      </c>
      <c r="AE260" s="328">
        <f t="shared" si="129"/>
        <v>-1.0011163260988261E-2</v>
      </c>
      <c r="AF260" s="328">
        <f t="shared" si="130"/>
        <v>2911.9493234341485</v>
      </c>
      <c r="AG260" s="328">
        <f t="shared" si="131"/>
        <v>2897.4430918927387</v>
      </c>
      <c r="AH260" s="328">
        <f t="shared" si="132"/>
        <v>6.4119558634072371</v>
      </c>
      <c r="AI260" s="328">
        <f t="shared" si="133"/>
        <v>66.113072579237311</v>
      </c>
      <c r="AJ260" s="328">
        <f t="shared" si="134"/>
        <v>9.0716603152620916</v>
      </c>
      <c r="AK260" s="337">
        <f t="shared" si="135"/>
        <v>810.92616109202197</v>
      </c>
      <c r="AL260" s="42">
        <f t="shared" si="136"/>
        <v>27.703084453009655</v>
      </c>
    </row>
    <row r="261" spans="1:38" ht="15" x14ac:dyDescent="0.15">
      <c r="A261" s="116"/>
      <c r="B261" s="328">
        <f t="shared" si="107"/>
        <v>2911.9493234341485</v>
      </c>
      <c r="C261" s="328">
        <f t="shared" si="108"/>
        <v>2897.4430918927387</v>
      </c>
      <c r="D261" s="328">
        <f t="shared" si="109"/>
        <v>6.4119558634072371</v>
      </c>
      <c r="E261" s="328">
        <f t="shared" si="137"/>
        <v>248.3392559983709</v>
      </c>
      <c r="F261" s="328">
        <f t="shared" si="110"/>
        <v>248.39945975771406</v>
      </c>
      <c r="G261" s="328">
        <f t="shared" si="111"/>
        <v>18315.70879976315</v>
      </c>
      <c r="H261" s="313">
        <f t="shared" si="112"/>
        <v>0.02</v>
      </c>
      <c r="I261" s="328">
        <f t="shared" si="113"/>
        <v>11.60498523312781</v>
      </c>
      <c r="J261" s="328">
        <f t="shared" si="138"/>
        <v>850</v>
      </c>
      <c r="K261" s="335">
        <f t="shared" si="114"/>
        <v>-1</v>
      </c>
      <c r="L261" s="323">
        <f t="shared" si="115"/>
        <v>6.3919558634072375</v>
      </c>
      <c r="M261" s="323">
        <f t="shared" si="116"/>
        <v>6.4019558634072373</v>
      </c>
      <c r="N261" s="328">
        <f t="shared" si="117"/>
        <v>-8.7958364383080578E-2</v>
      </c>
      <c r="O261" s="328">
        <f t="shared" si="139"/>
        <v>5.1159122240133534</v>
      </c>
      <c r="P261" s="332">
        <f t="shared" si="140"/>
        <v>110.96979793375348</v>
      </c>
      <c r="Q261" s="328">
        <f t="shared" si="118"/>
        <v>17544.330010797155</v>
      </c>
      <c r="R261" s="277">
        <f>IF(H261&gt;0, rate1(1,$L$52,$L$51,$L$54,L261,$L$53,$L$50,P261),"")</f>
        <v>2087.1333492822864</v>
      </c>
      <c r="S261" s="323">
        <f t="shared" si="119"/>
        <v>1.6430981470051844</v>
      </c>
      <c r="T261" s="323">
        <f t="shared" si="120"/>
        <v>0.13677284687055938</v>
      </c>
      <c r="U261" s="328">
        <f t="shared" si="121"/>
        <v>6.4119558634072371</v>
      </c>
      <c r="V261" s="336">
        <f t="shared" si="122"/>
        <v>6.4119558634072371</v>
      </c>
      <c r="W261" s="328">
        <f t="shared" si="123"/>
        <v>2.4736713936910348E-3</v>
      </c>
      <c r="X261" s="328">
        <f t="shared" si="124"/>
        <v>17635.14198548545</v>
      </c>
      <c r="Y261" s="328">
        <f t="shared" si="141"/>
        <v>111.31674336409269</v>
      </c>
      <c r="Z261" s="108">
        <f>IF(H261&gt;0, rate1(1,$L$52,$L$51,$L$54,U261,$L$53,$L$50,Y261),"")</f>
        <v>2088.4800438139114</v>
      </c>
      <c r="AA261" s="336">
        <f t="shared" si="125"/>
        <v>1.6505380719205467</v>
      </c>
      <c r="AB261" s="336">
        <f t="shared" si="126"/>
        <v>-3.8025005767735546E-3</v>
      </c>
      <c r="AC261" s="328">
        <f t="shared" si="127"/>
        <v>0.13677284687055938</v>
      </c>
      <c r="AD261" s="328">
        <f t="shared" si="128"/>
        <v>-0.14622785485285558</v>
      </c>
      <c r="AE261" s="328">
        <f t="shared" si="129"/>
        <v>-1.0242884683343468E-2</v>
      </c>
      <c r="AF261" s="328">
        <f t="shared" si="130"/>
        <v>2911.7245922228949</v>
      </c>
      <c r="AG261" s="328">
        <f t="shared" si="131"/>
        <v>2897.3063190458683</v>
      </c>
      <c r="AH261" s="328">
        <f t="shared" si="132"/>
        <v>6.3924868965789674</v>
      </c>
      <c r="AI261" s="328">
        <f t="shared" si="133"/>
        <v>65.531436655732691</v>
      </c>
      <c r="AJ261" s="328">
        <f t="shared" si="134"/>
        <v>9.0898634921109061</v>
      </c>
      <c r="AK261" s="337">
        <f t="shared" si="135"/>
        <v>812.14875474366329</v>
      </c>
      <c r="AL261" s="42">
        <f t="shared" si="136"/>
        <v>27.759280564702006</v>
      </c>
    </row>
    <row r="262" spans="1:38" ht="15" x14ac:dyDescent="0.15">
      <c r="A262" s="116"/>
      <c r="B262" s="328">
        <f t="shared" si="107"/>
        <v>2911.7245922228949</v>
      </c>
      <c r="C262" s="328">
        <f t="shared" si="108"/>
        <v>2897.3063190458683</v>
      </c>
      <c r="D262" s="328">
        <f t="shared" si="109"/>
        <v>6.3924868965789674</v>
      </c>
      <c r="E262" s="328">
        <f t="shared" si="137"/>
        <v>248.21722630086271</v>
      </c>
      <c r="F262" s="328">
        <f t="shared" si="110"/>
        <v>248.2782411496168</v>
      </c>
      <c r="G262" s="328">
        <f t="shared" si="111"/>
        <v>18139.999704279617</v>
      </c>
      <c r="H262" s="313">
        <f t="shared" si="112"/>
        <v>0.02</v>
      </c>
      <c r="I262" s="328">
        <f t="shared" si="113"/>
        <v>11.53461854162124</v>
      </c>
      <c r="J262" s="328">
        <f t="shared" si="138"/>
        <v>850</v>
      </c>
      <c r="K262" s="335">
        <f t="shared" si="114"/>
        <v>-1</v>
      </c>
      <c r="L262" s="323">
        <f t="shared" si="115"/>
        <v>6.3724868965789678</v>
      </c>
      <c r="M262" s="323">
        <f t="shared" si="116"/>
        <v>6.3824868965789676</v>
      </c>
      <c r="N262" s="328">
        <f t="shared" si="117"/>
        <v>-8.7698565515520244E-2</v>
      </c>
      <c r="O262" s="328">
        <f t="shared" si="139"/>
        <v>5.0553790411869066</v>
      </c>
      <c r="P262" s="332">
        <f t="shared" si="140"/>
        <v>110.5194917257689</v>
      </c>
      <c r="Q262" s="328">
        <f t="shared" si="118"/>
        <v>17368.066581992847</v>
      </c>
      <c r="R262" s="277">
        <f>IF(H262&gt;0, rate1(1,$L$52,$L$51,$L$54,L262,$L$53,$L$50,P262),"")</f>
        <v>2085.3754604729311</v>
      </c>
      <c r="S262" s="323">
        <f t="shared" si="119"/>
        <v>1.6474547432864801</v>
      </c>
      <c r="T262" s="323">
        <f t="shared" si="120"/>
        <v>0.13545126732775536</v>
      </c>
      <c r="U262" s="328">
        <f t="shared" si="121"/>
        <v>6.3924868965789674</v>
      </c>
      <c r="V262" s="336">
        <f t="shared" si="122"/>
        <v>6.3924868965789674</v>
      </c>
      <c r="W262" s="328">
        <f t="shared" si="123"/>
        <v>2.4586723162904889E-3</v>
      </c>
      <c r="X262" s="328">
        <f t="shared" si="124"/>
        <v>17458.331636755054</v>
      </c>
      <c r="Y262" s="328">
        <f t="shared" si="141"/>
        <v>110.86608412397079</v>
      </c>
      <c r="Z262" s="108">
        <f>IF(H262&gt;0, rate1(1,$L$52,$L$51,$L$54,U262,$L$53,$L$50,Y262),"")</f>
        <v>2086.7294787950832</v>
      </c>
      <c r="AA262" s="336">
        <f t="shared" si="125"/>
        <v>1.6549423289476499</v>
      </c>
      <c r="AB262" s="336">
        <f t="shared" si="126"/>
        <v>-3.7540287253093585E-3</v>
      </c>
      <c r="AC262" s="328">
        <f t="shared" si="127"/>
        <v>0.13545126732775536</v>
      </c>
      <c r="AD262" s="328">
        <f t="shared" si="128"/>
        <v>-0.14765458009045732</v>
      </c>
      <c r="AE262" s="328">
        <f t="shared" si="129"/>
        <v>-1.0481990119085242E-2</v>
      </c>
      <c r="AF262" s="328">
        <f t="shared" si="130"/>
        <v>2911.5014423900516</v>
      </c>
      <c r="AG262" s="328">
        <f t="shared" si="131"/>
        <v>2897.1708677785405</v>
      </c>
      <c r="AH262" s="328">
        <f t="shared" si="132"/>
        <v>6.3730162220622795</v>
      </c>
      <c r="AI262" s="328">
        <f t="shared" si="133"/>
        <v>64.952940079690535</v>
      </c>
      <c r="AJ262" s="328">
        <f t="shared" si="134"/>
        <v>9.1079059754663749</v>
      </c>
      <c r="AK262" s="337">
        <f t="shared" si="135"/>
        <v>813.34900945467984</v>
      </c>
      <c r="AL262" s="42">
        <f t="shared" si="136"/>
        <v>27.814982285859379</v>
      </c>
    </row>
    <row r="263" spans="1:38" ht="15" x14ac:dyDescent="0.15">
      <c r="A263" s="116"/>
      <c r="B263" s="328">
        <f t="shared" si="107"/>
        <v>2911.5014423900516</v>
      </c>
      <c r="C263" s="328">
        <f t="shared" si="108"/>
        <v>2897.1708677785405</v>
      </c>
      <c r="D263" s="328">
        <f t="shared" si="109"/>
        <v>6.3730162220622795</v>
      </c>
      <c r="E263" s="328">
        <f t="shared" si="137"/>
        <v>248.09359341335357</v>
      </c>
      <c r="F263" s="328">
        <f t="shared" si="110"/>
        <v>248.15540985710814</v>
      </c>
      <c r="G263" s="328">
        <f t="shared" si="111"/>
        <v>17965.337641621649</v>
      </c>
      <c r="H263" s="313">
        <f t="shared" si="112"/>
        <v>0.02</v>
      </c>
      <c r="I263" s="328">
        <f t="shared" si="113"/>
        <v>11.464459689208889</v>
      </c>
      <c r="J263" s="328">
        <f t="shared" si="138"/>
        <v>850</v>
      </c>
      <c r="K263" s="335">
        <f t="shared" si="114"/>
        <v>-1</v>
      </c>
      <c r="L263" s="323">
        <f t="shared" si="115"/>
        <v>6.3530162220622799</v>
      </c>
      <c r="M263" s="323">
        <f t="shared" si="116"/>
        <v>6.3630162220622797</v>
      </c>
      <c r="N263" s="328">
        <f t="shared" si="117"/>
        <v>-8.7438698242383595E-2</v>
      </c>
      <c r="O263" s="328">
        <f t="shared" si="139"/>
        <v>4.9952709332169478</v>
      </c>
      <c r="P263" s="332">
        <f t="shared" si="140"/>
        <v>110.06960499080125</v>
      </c>
      <c r="Q263" s="328">
        <f t="shared" si="118"/>
        <v>17192.853046458975</v>
      </c>
      <c r="R263" s="277">
        <f>IF(H263&gt;0, rate1(1,$L$52,$L$51,$L$54,L263,$L$53,$L$50,P263),"")</f>
        <v>2083.6078367265891</v>
      </c>
      <c r="S263" s="323">
        <f t="shared" si="119"/>
        <v>1.6518587968255734</v>
      </c>
      <c r="T263" s="323">
        <f t="shared" si="120"/>
        <v>0.13413748294598951</v>
      </c>
      <c r="U263" s="328">
        <f t="shared" si="121"/>
        <v>6.3730162220622795</v>
      </c>
      <c r="V263" s="336">
        <f t="shared" si="122"/>
        <v>6.3730162220622795</v>
      </c>
      <c r="W263" s="328">
        <f t="shared" si="123"/>
        <v>2.4437175410163547E-3</v>
      </c>
      <c r="X263" s="328">
        <f t="shared" si="124"/>
        <v>17282.571152718843</v>
      </c>
      <c r="Y263" s="328">
        <f t="shared" si="141"/>
        <v>110.41584360731966</v>
      </c>
      <c r="Z263" s="108">
        <f>IF(H263&gt;0, rate1(1,$L$52,$L$51,$L$54,U263,$L$53,$L$50,Y263),"")</f>
        <v>2084.9692344475466</v>
      </c>
      <c r="AA263" s="336">
        <f t="shared" si="125"/>
        <v>1.6593945300031114</v>
      </c>
      <c r="AB263" s="336">
        <f t="shared" si="126"/>
        <v>-3.7060021426092568E-3</v>
      </c>
      <c r="AC263" s="328">
        <f t="shared" si="127"/>
        <v>0.13413748294598951</v>
      </c>
      <c r="AD263" s="328">
        <f t="shared" si="128"/>
        <v>-0.14910075514129786</v>
      </c>
      <c r="AE263" s="328">
        <f t="shared" si="129"/>
        <v>-1.0728749247675046E-2</v>
      </c>
      <c r="AF263" s="328">
        <f t="shared" si="130"/>
        <v>2911.279866208863</v>
      </c>
      <c r="AG263" s="328">
        <f t="shared" si="131"/>
        <v>2897.0367302955947</v>
      </c>
      <c r="AH263" s="328">
        <f t="shared" si="132"/>
        <v>6.3535438394142982</v>
      </c>
      <c r="AI263" s="328">
        <f t="shared" si="133"/>
        <v>64.377509328590136</v>
      </c>
      <c r="AJ263" s="328">
        <f t="shared" si="134"/>
        <v>9.1257886169465383</v>
      </c>
      <c r="AK263" s="337">
        <f t="shared" si="135"/>
        <v>814.52725576851753</v>
      </c>
      <c r="AL263" s="42">
        <f t="shared" si="136"/>
        <v>27.870192284927118</v>
      </c>
    </row>
    <row r="264" spans="1:38" ht="15" x14ac:dyDescent="0.15">
      <c r="A264" s="116"/>
      <c r="B264" s="328">
        <f t="shared" si="107"/>
        <v>2911.279866208863</v>
      </c>
      <c r="C264" s="328">
        <f t="shared" si="108"/>
        <v>2897.0367302955947</v>
      </c>
      <c r="D264" s="328">
        <f t="shared" si="109"/>
        <v>6.3535438394142982</v>
      </c>
      <c r="E264" s="328">
        <f t="shared" si="137"/>
        <v>247.96837595110642</v>
      </c>
      <c r="F264" s="328">
        <f t="shared" si="110"/>
        <v>248.03098468222998</v>
      </c>
      <c r="G264" s="328">
        <f t="shared" si="111"/>
        <v>17791.722865862714</v>
      </c>
      <c r="H264" s="313">
        <f t="shared" si="112"/>
        <v>0.02</v>
      </c>
      <c r="I264" s="328">
        <f t="shared" si="113"/>
        <v>11.394508730614689</v>
      </c>
      <c r="J264" s="328">
        <f t="shared" si="138"/>
        <v>850</v>
      </c>
      <c r="K264" s="335">
        <f t="shared" si="114"/>
        <v>-1</v>
      </c>
      <c r="L264" s="323">
        <f t="shared" si="115"/>
        <v>6.3335438394142987</v>
      </c>
      <c r="M264" s="323">
        <f t="shared" si="116"/>
        <v>6.3435438394142984</v>
      </c>
      <c r="N264" s="328">
        <f t="shared" si="117"/>
        <v>-8.7178762545740085E-2</v>
      </c>
      <c r="O264" s="328">
        <f t="shared" si="139"/>
        <v>4.935585791259121</v>
      </c>
      <c r="P264" s="332">
        <f t="shared" si="140"/>
        <v>109.62013877519004</v>
      </c>
      <c r="Q264" s="328">
        <f t="shared" si="118"/>
        <v>17018.689631377656</v>
      </c>
      <c r="R264" s="277">
        <f>IF(H264&gt;0, rate1(1,$L$52,$L$51,$L$54,L264,$L$53,$L$50,P264),"")</f>
        <v>2081.8304034282069</v>
      </c>
      <c r="S264" s="323">
        <f t="shared" si="119"/>
        <v>1.6563116863590204</v>
      </c>
      <c r="T264" s="323">
        <f t="shared" si="120"/>
        <v>0.13283134272585681</v>
      </c>
      <c r="U264" s="328">
        <f t="shared" si="121"/>
        <v>6.3535438394142982</v>
      </c>
      <c r="V264" s="336">
        <f t="shared" si="122"/>
        <v>6.3535438394142982</v>
      </c>
      <c r="W264" s="328">
        <f t="shared" si="123"/>
        <v>2.4288070795357442E-3</v>
      </c>
      <c r="X264" s="328">
        <f t="shared" si="124"/>
        <v>17107.860816792043</v>
      </c>
      <c r="Y264" s="328">
        <f t="shared" si="141"/>
        <v>109.96602285661113</v>
      </c>
      <c r="Z264" s="108">
        <f>IF(H264&gt;0, rate1(1,$L$52,$L$51,$L$54,U264,$L$53,$L$50,Y264),"")</f>
        <v>2083.199236687437</v>
      </c>
      <c r="AA264" s="336">
        <f t="shared" si="125"/>
        <v>1.6638960673774621</v>
      </c>
      <c r="AB264" s="336">
        <f t="shared" si="126"/>
        <v>-3.6584146207253119E-3</v>
      </c>
      <c r="AC264" s="328">
        <f t="shared" si="127"/>
        <v>0.13283134272585681</v>
      </c>
      <c r="AD264" s="328">
        <f t="shared" si="128"/>
        <v>-0.15056687367285659</v>
      </c>
      <c r="AE264" s="328">
        <f t="shared" si="129"/>
        <v>-1.0983443687622604E-2</v>
      </c>
      <c r="AF264" s="328">
        <f t="shared" si="130"/>
        <v>2911.0598561035913</v>
      </c>
      <c r="AG264" s="328">
        <f t="shared" si="131"/>
        <v>2896.903898952869</v>
      </c>
      <c r="AH264" s="328">
        <f t="shared" si="132"/>
        <v>6.3340697481895916</v>
      </c>
      <c r="AI264" s="328">
        <f t="shared" si="133"/>
        <v>63.805073894165353</v>
      </c>
      <c r="AJ264" s="328">
        <f t="shared" si="134"/>
        <v>9.1435122485838072</v>
      </c>
      <c r="AK264" s="337">
        <f t="shared" si="135"/>
        <v>815.68381946013233</v>
      </c>
      <c r="AL264" s="42">
        <f t="shared" si="136"/>
        <v>27.92491316785642</v>
      </c>
    </row>
    <row r="265" spans="1:38" ht="15" x14ac:dyDescent="0.15">
      <c r="A265" s="116"/>
      <c r="B265" s="328">
        <f t="shared" si="107"/>
        <v>2911.0598561035913</v>
      </c>
      <c r="C265" s="328">
        <f t="shared" si="108"/>
        <v>2896.903898952869</v>
      </c>
      <c r="D265" s="328">
        <f t="shared" si="109"/>
        <v>6.3340697481895916</v>
      </c>
      <c r="E265" s="328">
        <f t="shared" si="137"/>
        <v>247.84159217105389</v>
      </c>
      <c r="F265" s="328">
        <f t="shared" si="110"/>
        <v>247.90498406108014</v>
      </c>
      <c r="G265" s="328">
        <f t="shared" si="111"/>
        <v>17619.155520661538</v>
      </c>
      <c r="H265" s="313">
        <f t="shared" si="112"/>
        <v>0.02</v>
      </c>
      <c r="I265" s="328">
        <f t="shared" si="113"/>
        <v>11.324765720577853</v>
      </c>
      <c r="J265" s="328">
        <f t="shared" si="138"/>
        <v>850</v>
      </c>
      <c r="K265" s="335">
        <f t="shared" si="114"/>
        <v>-1</v>
      </c>
      <c r="L265" s="323">
        <f t="shared" si="115"/>
        <v>6.314069748189592</v>
      </c>
      <c r="M265" s="323">
        <f t="shared" si="116"/>
        <v>6.3240697481895918</v>
      </c>
      <c r="N265" s="328">
        <f t="shared" si="117"/>
        <v>-8.6918758407641405E-2</v>
      </c>
      <c r="O265" s="328">
        <f t="shared" si="139"/>
        <v>4.8763215486638938</v>
      </c>
      <c r="P265" s="332">
        <f t="shared" si="140"/>
        <v>109.17109413054899</v>
      </c>
      <c r="Q265" s="328">
        <f t="shared" si="118"/>
        <v>16845.576454497241</v>
      </c>
      <c r="R265" s="277">
        <f>IF(H265&gt;0, rate1(1,$L$52,$L$51,$L$54,L265,$L$53,$L$50,P265),"")</f>
        <v>2080.0430852449958</v>
      </c>
      <c r="S265" s="323">
        <f t="shared" si="119"/>
        <v>1.6608148164132861</v>
      </c>
      <c r="T265" s="323">
        <f t="shared" si="120"/>
        <v>0.13153270212585663</v>
      </c>
      <c r="U265" s="328">
        <f t="shared" si="121"/>
        <v>6.3340697481895916</v>
      </c>
      <c r="V265" s="336">
        <f t="shared" si="122"/>
        <v>6.3340697481895916</v>
      </c>
      <c r="W265" s="328">
        <f t="shared" si="123"/>
        <v>2.4139409435370851E-3</v>
      </c>
      <c r="X265" s="328">
        <f t="shared" si="124"/>
        <v>16934.200801309486</v>
      </c>
      <c r="Y265" s="328">
        <f t="shared" si="141"/>
        <v>109.51662291955917</v>
      </c>
      <c r="Z265" s="108">
        <f>IF(H265&gt;0, rate1(1,$L$52,$L$51,$L$54,U265,$L$53,$L$50,Y265),"")</f>
        <v>2081.4194107191506</v>
      </c>
      <c r="AA265" s="336">
        <f t="shared" si="125"/>
        <v>1.6684483594280923</v>
      </c>
      <c r="AB265" s="336">
        <f t="shared" si="126"/>
        <v>-3.6112601811191408E-3</v>
      </c>
      <c r="AC265" s="328">
        <f t="shared" si="127"/>
        <v>0.13153270212585663</v>
      </c>
      <c r="AD265" s="328">
        <f t="shared" si="128"/>
        <v>-0.15205344128689052</v>
      </c>
      <c r="AE265" s="328">
        <f t="shared" si="129"/>
        <v>-1.1246367597891549E-2</v>
      </c>
      <c r="AF265" s="328">
        <f t="shared" si="130"/>
        <v>2910.841404643058</v>
      </c>
      <c r="AG265" s="328">
        <f t="shared" si="131"/>
        <v>2896.7723662507433</v>
      </c>
      <c r="AH265" s="328">
        <f t="shared" si="132"/>
        <v>6.3145939479398274</v>
      </c>
      <c r="AI265" s="328">
        <f t="shared" si="133"/>
        <v>63.235566156729</v>
      </c>
      <c r="AJ265" s="328">
        <f t="shared" si="134"/>
        <v>9.1610776836273438</v>
      </c>
      <c r="AK265" s="337">
        <f t="shared" si="135"/>
        <v>816.81902165229326</v>
      </c>
      <c r="AL265" s="42">
        <f t="shared" si="136"/>
        <v>27.979147480666462</v>
      </c>
    </row>
    <row r="266" spans="1:38" ht="15" x14ac:dyDescent="0.15">
      <c r="A266" s="116"/>
      <c r="B266" s="328">
        <f t="shared" si="107"/>
        <v>2910.841404643058</v>
      </c>
      <c r="C266" s="328">
        <f t="shared" si="108"/>
        <v>2896.7723662507433</v>
      </c>
      <c r="D266" s="328">
        <f t="shared" si="109"/>
        <v>6.3145939479398274</v>
      </c>
      <c r="E266" s="328">
        <f t="shared" si="137"/>
        <v>247.71325998636877</v>
      </c>
      <c r="F266" s="328">
        <f t="shared" si="110"/>
        <v>247.77742607871133</v>
      </c>
      <c r="G266" s="328">
        <f t="shared" si="111"/>
        <v>17447.635642448055</v>
      </c>
      <c r="H266" s="313">
        <f t="shared" si="112"/>
        <v>0.02</v>
      </c>
      <c r="I266" s="328">
        <f t="shared" si="113"/>
        <v>11.25523071385178</v>
      </c>
      <c r="J266" s="328">
        <f t="shared" si="138"/>
        <v>850</v>
      </c>
      <c r="K266" s="335">
        <f t="shared" si="114"/>
        <v>-1</v>
      </c>
      <c r="L266" s="323">
        <f t="shared" si="115"/>
        <v>6.2945939479398278</v>
      </c>
      <c r="M266" s="323">
        <f t="shared" si="116"/>
        <v>6.3045939479398276</v>
      </c>
      <c r="N266" s="328">
        <f t="shared" si="117"/>
        <v>-8.6658685810093061E-2</v>
      </c>
      <c r="O266" s="328">
        <f t="shared" si="139"/>
        <v>4.8174761791738785</v>
      </c>
      <c r="P266" s="332">
        <f t="shared" si="140"/>
        <v>108.72247211380218</v>
      </c>
      <c r="Q266" s="328">
        <f t="shared" si="118"/>
        <v>16673.513527270865</v>
      </c>
      <c r="R266" s="277">
        <f>IF(H266&gt;0, rate1(1,$L$52,$L$51,$L$54,L266,$L$53,$L$50,P266),"")</f>
        <v>2078.2458061182629</v>
      </c>
      <c r="S266" s="323">
        <f t="shared" si="119"/>
        <v>1.6653696185971045</v>
      </c>
      <c r="T266" s="323">
        <f t="shared" si="120"/>
        <v>0.13024142279415787</v>
      </c>
      <c r="U266" s="328">
        <f t="shared" si="121"/>
        <v>6.3145939479398274</v>
      </c>
      <c r="V266" s="336">
        <f t="shared" si="122"/>
        <v>6.3145939479398274</v>
      </c>
      <c r="W266" s="328">
        <f t="shared" si="123"/>
        <v>2.3991191446626203E-3</v>
      </c>
      <c r="X266" s="328">
        <f t="shared" si="124"/>
        <v>16761.591170730891</v>
      </c>
      <c r="Y266" s="328">
        <f t="shared" si="141"/>
        <v>109.0676448491555</v>
      </c>
      <c r="Z266" s="108">
        <f>IF(H266&gt;0, rate1(1,$L$52,$L$51,$L$54,U266,$L$53,$L$50,Y266),"")</f>
        <v>2079.6296810272415</v>
      </c>
      <c r="AA266" s="336">
        <f t="shared" si="125"/>
        <v>1.67305285188571</v>
      </c>
      <c r="AB266" s="336">
        <f t="shared" si="126"/>
        <v>-3.5645330644405483E-3</v>
      </c>
      <c r="AC266" s="328">
        <f t="shared" si="127"/>
        <v>0.13024142279415787</v>
      </c>
      <c r="AD266" s="328">
        <f t="shared" si="128"/>
        <v>-0.15356097600077143</v>
      </c>
      <c r="AE266" s="328">
        <f t="shared" si="129"/>
        <v>-1.1517828313562567E-2</v>
      </c>
      <c r="AF266" s="328">
        <f t="shared" si="130"/>
        <v>2910.6245045344535</v>
      </c>
      <c r="AG266" s="328">
        <f t="shared" si="131"/>
        <v>2896.6421248279489</v>
      </c>
      <c r="AH266" s="328">
        <f t="shared" si="132"/>
        <v>6.2951164382136238</v>
      </c>
      <c r="AI266" s="328">
        <f t="shared" si="133"/>
        <v>62.668921265585119</v>
      </c>
      <c r="AJ266" s="328">
        <f t="shared" si="134"/>
        <v>9.1784857173122294</v>
      </c>
      <c r="AK266" s="337">
        <f t="shared" si="135"/>
        <v>817.9331789268457</v>
      </c>
      <c r="AL266" s="42">
        <f t="shared" si="136"/>
        <v>28.032897711899682</v>
      </c>
    </row>
    <row r="267" spans="1:38" ht="15" x14ac:dyDescent="0.15">
      <c r="A267" s="116"/>
      <c r="B267" s="328">
        <f t="shared" si="107"/>
        <v>2910.6245045344535</v>
      </c>
      <c r="C267" s="328">
        <f t="shared" si="108"/>
        <v>2896.6421248279489</v>
      </c>
      <c r="D267" s="328">
        <f t="shared" si="109"/>
        <v>6.2951164382136238</v>
      </c>
      <c r="E267" s="328">
        <f t="shared" si="137"/>
        <v>247.58339698044045</v>
      </c>
      <c r="F267" s="328">
        <f t="shared" si="110"/>
        <v>247.64832848340461</v>
      </c>
      <c r="G267" s="328">
        <f t="shared" si="111"/>
        <v>17277.163163483168</v>
      </c>
      <c r="H267" s="313">
        <f t="shared" si="112"/>
        <v>0.02</v>
      </c>
      <c r="I267" s="328">
        <f t="shared" si="113"/>
        <v>11.185903765203694</v>
      </c>
      <c r="J267" s="328">
        <f t="shared" si="138"/>
        <v>850</v>
      </c>
      <c r="K267" s="335">
        <f t="shared" si="114"/>
        <v>-1</v>
      </c>
      <c r="L267" s="323">
        <f t="shared" si="115"/>
        <v>6.2751164382136242</v>
      </c>
      <c r="M267" s="323">
        <f t="shared" si="116"/>
        <v>6.285116438213624</v>
      </c>
      <c r="N267" s="328">
        <f t="shared" si="117"/>
        <v>-8.6398544735036609E-2</v>
      </c>
      <c r="O267" s="328">
        <f t="shared" si="139"/>
        <v>4.7590476951965748</v>
      </c>
      <c r="P267" s="332">
        <f t="shared" si="140"/>
        <v>108.2742737872255</v>
      </c>
      <c r="Q267" s="328">
        <f t="shared" si="118"/>
        <v>16502.500757872444</v>
      </c>
      <c r="R267" s="277">
        <f>IF(H267&gt;0, rate1(1,$L$52,$L$51,$L$54,L267,$L$53,$L$50,P267),"")</f>
        <v>2076.4384892551448</v>
      </c>
      <c r="S267" s="323">
        <f t="shared" si="119"/>
        <v>1.6699775529329117</v>
      </c>
      <c r="T267" s="323">
        <f t="shared" si="120"/>
        <v>0.12895737231317081</v>
      </c>
      <c r="U267" s="328">
        <f t="shared" si="121"/>
        <v>6.2951164382136238</v>
      </c>
      <c r="V267" s="336">
        <f t="shared" si="122"/>
        <v>6.2951164382136238</v>
      </c>
      <c r="W267" s="328">
        <f t="shared" si="123"/>
        <v>2.3843416945936724E-3</v>
      </c>
      <c r="X267" s="328">
        <f t="shared" si="124"/>
        <v>16590.031884719276</v>
      </c>
      <c r="Y267" s="328">
        <f t="shared" si="141"/>
        <v>108.61908970371084</v>
      </c>
      <c r="Z267" s="108">
        <f>IF(H267&gt;0, rate1(1,$L$52,$L$51,$L$54,U267,$L$53,$L$50,Y267),"")</f>
        <v>2077.8299713682395</v>
      </c>
      <c r="AA267" s="336">
        <f t="shared" si="125"/>
        <v>1.6777110192001681</v>
      </c>
      <c r="AB267" s="336">
        <f t="shared" si="126"/>
        <v>-3.5182277210243141E-3</v>
      </c>
      <c r="AC267" s="328">
        <f t="shared" si="127"/>
        <v>0.12895737231317081</v>
      </c>
      <c r="AD267" s="328">
        <f t="shared" si="128"/>
        <v>-0.1550900087466914</v>
      </c>
      <c r="AE267" s="328">
        <f t="shared" si="129"/>
        <v>-1.1798147019061862E-2</v>
      </c>
      <c r="AF267" s="328">
        <f t="shared" si="130"/>
        <v>2910.4091486174052</v>
      </c>
      <c r="AG267" s="328">
        <f t="shared" si="131"/>
        <v>2896.5131674556355</v>
      </c>
      <c r="AH267" s="328">
        <f t="shared" si="132"/>
        <v>6.2756372185568088</v>
      </c>
      <c r="AI267" s="328">
        <f t="shared" si="133"/>
        <v>62.105077025147089</v>
      </c>
      <c r="AJ267" s="328">
        <f t="shared" si="134"/>
        <v>9.1957371275969919</v>
      </c>
      <c r="AK267" s="337">
        <f t="shared" si="135"/>
        <v>819.02660343119294</v>
      </c>
      <c r="AL267" s="42">
        <f t="shared" si="136"/>
        <v>28.086166294975431</v>
      </c>
    </row>
    <row r="268" spans="1:38" ht="15" x14ac:dyDescent="0.15">
      <c r="A268" s="116"/>
      <c r="B268" s="328">
        <f t="shared" si="107"/>
        <v>2910.4091486174052</v>
      </c>
      <c r="C268" s="328">
        <f t="shared" si="108"/>
        <v>2896.5131674556355</v>
      </c>
      <c r="D268" s="328">
        <f t="shared" si="109"/>
        <v>6.2756372185568088</v>
      </c>
      <c r="E268" s="328">
        <f t="shared" si="137"/>
        <v>247.45202042028262</v>
      </c>
      <c r="F268" s="328">
        <f t="shared" si="110"/>
        <v>247.51770870036154</v>
      </c>
      <c r="G268" s="328">
        <f t="shared" si="111"/>
        <v>17107.737914801266</v>
      </c>
      <c r="H268" s="313">
        <f t="shared" si="112"/>
        <v>0.02</v>
      </c>
      <c r="I268" s="328">
        <f t="shared" si="113"/>
        <v>11.116784929415736</v>
      </c>
      <c r="J268" s="328">
        <f t="shared" si="138"/>
        <v>850</v>
      </c>
      <c r="K268" s="335">
        <f t="shared" si="114"/>
        <v>-1</v>
      </c>
      <c r="L268" s="323">
        <f t="shared" si="115"/>
        <v>6.2556372185568092</v>
      </c>
      <c r="M268" s="323">
        <f t="shared" si="116"/>
        <v>6.265637218556809</v>
      </c>
      <c r="N268" s="328">
        <f t="shared" si="117"/>
        <v>-8.6138335164388735E-2</v>
      </c>
      <c r="O268" s="328">
        <f t="shared" si="139"/>
        <v>4.7010341461484977</v>
      </c>
      <c r="P268" s="332">
        <f t="shared" si="140"/>
        <v>107.82650021849767</v>
      </c>
      <c r="Q268" s="328">
        <f t="shared" si="118"/>
        <v>16332.537954097439</v>
      </c>
      <c r="R268" s="277">
        <f>IF(H268&gt;0, rate1(1,$L$52,$L$51,$L$54,L268,$L$53,$L$50,P268),"")</f>
        <v>2074.6210571202855</v>
      </c>
      <c r="S268" s="323">
        <f t="shared" si="119"/>
        <v>1.6746401092302938</v>
      </c>
      <c r="T268" s="323">
        <f t="shared" si="120"/>
        <v>0.12768042395621149</v>
      </c>
      <c r="U268" s="328">
        <f t="shared" si="121"/>
        <v>6.2756372185568088</v>
      </c>
      <c r="V268" s="336">
        <f t="shared" si="122"/>
        <v>6.2756372185568088</v>
      </c>
      <c r="W268" s="328">
        <f t="shared" si="123"/>
        <v>2.369608605047091E-3</v>
      </c>
      <c r="X268" s="328">
        <f t="shared" si="124"/>
        <v>16419.522801101208</v>
      </c>
      <c r="Y268" s="328">
        <f t="shared" si="141"/>
        <v>108.17095854690538</v>
      </c>
      <c r="Z268" s="108">
        <f>IF(H268&gt;0, rate1(1,$L$52,$L$51,$L$54,U268,$L$53,$L$50,Y268),"")</f>
        <v>2076.020204762403</v>
      </c>
      <c r="AA268" s="336">
        <f t="shared" si="125"/>
        <v>1.6824243659287628</v>
      </c>
      <c r="AB268" s="336">
        <f t="shared" si="126"/>
        <v>-3.472338801710446E-3</v>
      </c>
      <c r="AC268" s="328">
        <f t="shared" si="127"/>
        <v>0.12768042395621149</v>
      </c>
      <c r="AD268" s="328">
        <f t="shared" si="128"/>
        <v>-0.15664108388972048</v>
      </c>
      <c r="AE268" s="328">
        <f t="shared" si="129"/>
        <v>-1.2087659460736429E-2</v>
      </c>
      <c r="AF268" s="328">
        <f t="shared" si="130"/>
        <v>2910.1953298582848</v>
      </c>
      <c r="AG268" s="328">
        <f t="shared" si="131"/>
        <v>2896.3854870316795</v>
      </c>
      <c r="AH268" s="328">
        <f t="shared" si="132"/>
        <v>6.2561562885121651</v>
      </c>
      <c r="AI268" s="328">
        <f t="shared" si="133"/>
        <v>61.543973786442017</v>
      </c>
      <c r="AJ268" s="328">
        <f t="shared" si="134"/>
        <v>9.2128326758710042</v>
      </c>
      <c r="AK268" s="337">
        <f t="shared" si="135"/>
        <v>820.09960298023714</v>
      </c>
      <c r="AL268" s="42">
        <f t="shared" si="136"/>
        <v>28.138955610446807</v>
      </c>
    </row>
    <row r="269" spans="1:38" ht="15" x14ac:dyDescent="0.15">
      <c r="A269" s="116"/>
      <c r="B269" s="328">
        <f t="shared" si="107"/>
        <v>2910.1953298582848</v>
      </c>
      <c r="C269" s="328">
        <f t="shared" si="108"/>
        <v>2896.3854870316795</v>
      </c>
      <c r="D269" s="328">
        <f t="shared" si="109"/>
        <v>6.2561562885121651</v>
      </c>
      <c r="E269" s="328">
        <f t="shared" si="137"/>
        <v>247.31914726938777</v>
      </c>
      <c r="F269" s="328">
        <f t="shared" si="110"/>
        <v>247.3855838448352</v>
      </c>
      <c r="G269" s="328">
        <f t="shared" si="111"/>
        <v>16939.359629033006</v>
      </c>
      <c r="H269" s="313">
        <f t="shared" si="112"/>
        <v>0.02</v>
      </c>
      <c r="I269" s="328">
        <f t="shared" si="113"/>
        <v>11.047874261284234</v>
      </c>
      <c r="J269" s="328">
        <f t="shared" si="138"/>
        <v>850</v>
      </c>
      <c r="K269" s="335">
        <f t="shared" si="114"/>
        <v>-1</v>
      </c>
      <c r="L269" s="323">
        <f t="shared" si="115"/>
        <v>6.2361562885121655</v>
      </c>
      <c r="M269" s="323">
        <f t="shared" si="116"/>
        <v>6.2461562885121653</v>
      </c>
      <c r="N269" s="328">
        <f t="shared" si="117"/>
        <v>-8.5878057080041259E-2</v>
      </c>
      <c r="O269" s="328">
        <f t="shared" si="139"/>
        <v>4.6434336168686379</v>
      </c>
      <c r="P269" s="332">
        <f t="shared" si="140"/>
        <v>107.37915248074026</v>
      </c>
      <c r="Q269" s="328">
        <f t="shared" si="118"/>
        <v>16163.624826145831</v>
      </c>
      <c r="R269" s="277">
        <f>IF(H269&gt;0, rate1(1,$L$52,$L$51,$L$54,L269,$L$53,$L$50,P269),"")</f>
        <v>2072.7934314273498</v>
      </c>
      <c r="S269" s="323">
        <f t="shared" si="119"/>
        <v>1.6793588085030189</v>
      </c>
      <c r="T269" s="323">
        <f t="shared" si="120"/>
        <v>0.12641045645566196</v>
      </c>
      <c r="U269" s="328">
        <f t="shared" si="121"/>
        <v>6.2561562885121651</v>
      </c>
      <c r="V269" s="336">
        <f t="shared" si="122"/>
        <v>6.2561562885121651</v>
      </c>
      <c r="W269" s="328">
        <f t="shared" si="123"/>
        <v>2.3549198876366972E-3</v>
      </c>
      <c r="X269" s="328">
        <f t="shared" si="124"/>
        <v>16250.063678706683</v>
      </c>
      <c r="Y269" s="328">
        <f t="shared" si="141"/>
        <v>107.72325244782849</v>
      </c>
      <c r="Z269" s="108">
        <f>IF(H269&gt;0, rate1(1,$L$52,$L$51,$L$54,U269,$L$53,$L$50,Y269),"")</f>
        <v>2074.2003034853115</v>
      </c>
      <c r="AA269" s="336">
        <f t="shared" si="125"/>
        <v>1.6871944281686178</v>
      </c>
      <c r="AB269" s="336">
        <f t="shared" si="126"/>
        <v>-3.4268611489074348E-3</v>
      </c>
      <c r="AC269" s="328">
        <f t="shared" si="127"/>
        <v>0.12641045645566196</v>
      </c>
      <c r="AD269" s="328">
        <f t="shared" si="128"/>
        <v>-0.15821475976566016</v>
      </c>
      <c r="AE269" s="328">
        <f t="shared" si="129"/>
        <v>-1.238671670064505E-2</v>
      </c>
      <c r="AF269" s="328">
        <f t="shared" si="130"/>
        <v>2909.9830413447489</v>
      </c>
      <c r="AG269" s="328">
        <f t="shared" si="131"/>
        <v>2896.2590765752238</v>
      </c>
      <c r="AH269" s="328">
        <f t="shared" si="132"/>
        <v>6.2366736476194964</v>
      </c>
      <c r="AI269" s="328">
        <f t="shared" si="133"/>
        <v>60.985554343740965</v>
      </c>
      <c r="AJ269" s="328">
        <f t="shared" si="134"/>
        <v>9.2297731076331537</v>
      </c>
      <c r="AK269" s="337">
        <f t="shared" si="135"/>
        <v>821.15248115401096</v>
      </c>
      <c r="AL269" s="42">
        <f t="shared" si="136"/>
        <v>28.191267988165283</v>
      </c>
    </row>
    <row r="270" spans="1:38" ht="15" x14ac:dyDescent="0.15">
      <c r="A270" s="116"/>
      <c r="B270" s="328">
        <f t="shared" si="107"/>
        <v>2909.9830413447489</v>
      </c>
      <c r="C270" s="328">
        <f t="shared" si="108"/>
        <v>2896.2590765752238</v>
      </c>
      <c r="D270" s="328">
        <f t="shared" si="109"/>
        <v>6.2366736476194964</v>
      </c>
      <c r="E270" s="328">
        <f t="shared" si="137"/>
        <v>247.18479420006835</v>
      </c>
      <c r="F270" s="328">
        <f t="shared" si="110"/>
        <v>247.25197073472805</v>
      </c>
      <c r="G270" s="328">
        <f t="shared" si="111"/>
        <v>16772.027943121357</v>
      </c>
      <c r="H270" s="313">
        <f t="shared" si="112"/>
        <v>0.02</v>
      </c>
      <c r="I270" s="328">
        <f t="shared" si="113"/>
        <v>10.979171815620067</v>
      </c>
      <c r="J270" s="328">
        <f t="shared" si="138"/>
        <v>850</v>
      </c>
      <c r="K270" s="335">
        <f t="shared" si="114"/>
        <v>-1</v>
      </c>
      <c r="L270" s="323">
        <f t="shared" si="115"/>
        <v>6.2166736476194968</v>
      </c>
      <c r="M270" s="323">
        <f t="shared" si="116"/>
        <v>6.2266736476194966</v>
      </c>
      <c r="N270" s="328">
        <f t="shared" si="117"/>
        <v>-8.5617710463772312E-2</v>
      </c>
      <c r="O270" s="328">
        <f t="shared" si="139"/>
        <v>4.5862442260959053</v>
      </c>
      <c r="P270" s="332">
        <f t="shared" si="140"/>
        <v>106.93223165256543</v>
      </c>
      <c r="Q270" s="328">
        <f t="shared" si="118"/>
        <v>15995.760989300506</v>
      </c>
      <c r="R270" s="277">
        <f>IF(H270&gt;0, rate1(1,$L$52,$L$51,$L$54,L270,$L$53,$L$50,P270),"")</f>
        <v>2070.9555331304668</v>
      </c>
      <c r="S270" s="323">
        <f t="shared" si="119"/>
        <v>1.6841352044340099</v>
      </c>
      <c r="T270" s="323">
        <f t="shared" si="120"/>
        <v>0.12514735378163222</v>
      </c>
      <c r="U270" s="328">
        <f t="shared" si="121"/>
        <v>6.2366736476194964</v>
      </c>
      <c r="V270" s="336">
        <f t="shared" si="122"/>
        <v>6.2366736476194964</v>
      </c>
      <c r="W270" s="328">
        <f t="shared" si="123"/>
        <v>2.340275554100657E-3</v>
      </c>
      <c r="X270" s="328">
        <f t="shared" si="124"/>
        <v>16081.65418010137</v>
      </c>
      <c r="Y270" s="328">
        <f t="shared" si="141"/>
        <v>107.27597248102607</v>
      </c>
      <c r="Z270" s="108">
        <f>IF(H270&gt;0, rate1(1,$L$52,$L$51,$L$54,U270,$L$53,$L$50,Y270),"")</f>
        <v>2072.3701890593879</v>
      </c>
      <c r="AA270" s="336">
        <f t="shared" si="125"/>
        <v>1.6920227750374812</v>
      </c>
      <c r="AB270" s="336">
        <f t="shared" si="126"/>
        <v>-3.3817897886003873E-3</v>
      </c>
      <c r="AC270" s="328">
        <f t="shared" si="127"/>
        <v>0.12514735378163222</v>
      </c>
      <c r="AD270" s="328">
        <f t="shared" si="128"/>
        <v>-0.15981160924023777</v>
      </c>
      <c r="AE270" s="328">
        <f t="shared" si="129"/>
        <v>-1.2695685918646728E-2</v>
      </c>
      <c r="AF270" s="328">
        <f t="shared" si="130"/>
        <v>2909.7722762805033</v>
      </c>
      <c r="AG270" s="328">
        <f t="shared" si="131"/>
        <v>2896.133929221442</v>
      </c>
      <c r="AH270" s="328">
        <f t="shared" si="132"/>
        <v>6.2171892954156691</v>
      </c>
      <c r="AI270" s="328">
        <f t="shared" si="133"/>
        <v>60.429763835855447</v>
      </c>
      <c r="AJ270" s="328">
        <f t="shared" si="134"/>
        <v>9.2465591531431137</v>
      </c>
      <c r="AK270" s="337">
        <f t="shared" si="135"/>
        <v>822.18553739121558</v>
      </c>
      <c r="AL270" s="42">
        <f t="shared" si="136"/>
        <v>28.243105709357462</v>
      </c>
    </row>
    <row r="271" spans="1:38" ht="15" x14ac:dyDescent="0.15">
      <c r="A271" s="116"/>
      <c r="B271" s="328">
        <f t="shared" si="107"/>
        <v>2909.7722762805033</v>
      </c>
      <c r="C271" s="328">
        <f t="shared" si="108"/>
        <v>2896.133929221442</v>
      </c>
      <c r="D271" s="328">
        <f t="shared" si="109"/>
        <v>6.2171892954156691</v>
      </c>
      <c r="E271" s="328">
        <f t="shared" si="137"/>
        <v>247.04897760529536</v>
      </c>
      <c r="F271" s="328">
        <f t="shared" si="110"/>
        <v>247.11688590268187</v>
      </c>
      <c r="G271" s="328">
        <f t="shared" si="111"/>
        <v>16605.742400932653</v>
      </c>
      <c r="H271" s="313">
        <f t="shared" si="112"/>
        <v>0.02</v>
      </c>
      <c r="I271" s="328">
        <f t="shared" si="113"/>
        <v>10.910677647249031</v>
      </c>
      <c r="J271" s="328">
        <f t="shared" si="138"/>
        <v>850</v>
      </c>
      <c r="K271" s="335">
        <f t="shared" si="114"/>
        <v>-1</v>
      </c>
      <c r="L271" s="323">
        <f t="shared" si="115"/>
        <v>6.1971892954156695</v>
      </c>
      <c r="M271" s="323">
        <f t="shared" si="116"/>
        <v>6.2071892954156693</v>
      </c>
      <c r="N271" s="328">
        <f t="shared" si="117"/>
        <v>-8.5357295297392E-2</v>
      </c>
      <c r="O271" s="328">
        <f t="shared" si="139"/>
        <v>4.5294641250088379</v>
      </c>
      <c r="P271" s="332">
        <f t="shared" si="140"/>
        <v>106.48573881812369</v>
      </c>
      <c r="Q271" s="328">
        <f t="shared" si="118"/>
        <v>15828.945966502575</v>
      </c>
      <c r="R271" s="277">
        <f>IF(H271&gt;0, rate1(1,$L$52,$L$51,$L$54,L271,$L$53,$L$50,P271),"")</f>
        <v>2069.1072824155549</v>
      </c>
      <c r="S271" s="323">
        <f t="shared" si="119"/>
        <v>1.688970884890536</v>
      </c>
      <c r="T271" s="323">
        <f t="shared" si="120"/>
        <v>0.12389100493114974</v>
      </c>
      <c r="U271" s="328">
        <f t="shared" si="121"/>
        <v>6.2171892954156691</v>
      </c>
      <c r="V271" s="336">
        <f t="shared" si="122"/>
        <v>6.2171892954156691</v>
      </c>
      <c r="W271" s="328">
        <f t="shared" si="123"/>
        <v>2.3256756160918712E-3</v>
      </c>
      <c r="X271" s="328">
        <f t="shared" si="124"/>
        <v>15914.293874213516</v>
      </c>
      <c r="Y271" s="328">
        <f t="shared" si="141"/>
        <v>106.8291197265479</v>
      </c>
      <c r="Z271" s="108">
        <f>IF(H271&gt;0, rate1(1,$L$52,$L$51,$L$54,U271,$L$53,$L$50,Y271),"")</f>
        <v>2070.5297822453076</v>
      </c>
      <c r="AA271" s="336">
        <f t="shared" si="125"/>
        <v>1.6969110102053138</v>
      </c>
      <c r="AB271" s="336">
        <f t="shared" si="126"/>
        <v>-3.3371199221070057E-3</v>
      </c>
      <c r="AC271" s="328">
        <f t="shared" si="127"/>
        <v>0.12389100493114974</v>
      </c>
      <c r="AD271" s="328">
        <f t="shared" si="128"/>
        <v>-0.16143222029004164</v>
      </c>
      <c r="AE271" s="328">
        <f t="shared" si="129"/>
        <v>-1.3014951256347955E-2</v>
      </c>
      <c r="AF271" s="328">
        <f t="shared" si="130"/>
        <v>2909.5630279802749</v>
      </c>
      <c r="AG271" s="328">
        <f t="shared" si="131"/>
        <v>2896.010038216511</v>
      </c>
      <c r="AH271" s="328">
        <f t="shared" si="132"/>
        <v>6.1977032314343665</v>
      </c>
      <c r="AI271" s="328">
        <f t="shared" si="133"/>
        <v>59.876549652135317</v>
      </c>
      <c r="AJ271" s="328">
        <f t="shared" si="134"/>
        <v>9.2631915280464838</v>
      </c>
      <c r="AK271" s="337">
        <f t="shared" si="135"/>
        <v>823.19906707886673</v>
      </c>
      <c r="AL271" s="42">
        <f t="shared" si="136"/>
        <v>28.29447100861794</v>
      </c>
    </row>
    <row r="272" spans="1:38" ht="15" x14ac:dyDescent="0.15">
      <c r="A272" s="116"/>
      <c r="B272" s="328">
        <f t="shared" si="107"/>
        <v>2909.5630279802749</v>
      </c>
      <c r="C272" s="328">
        <f t="shared" si="108"/>
        <v>2896.010038216511</v>
      </c>
      <c r="D272" s="328">
        <f t="shared" si="109"/>
        <v>6.1977032314343665</v>
      </c>
      <c r="E272" s="328">
        <f t="shared" si="137"/>
        <v>246.91171361006153</v>
      </c>
      <c r="F272" s="328">
        <f t="shared" si="110"/>
        <v>246.98034560767843</v>
      </c>
      <c r="G272" s="328">
        <f t="shared" si="111"/>
        <v>16440.502455766051</v>
      </c>
      <c r="H272" s="313">
        <f t="shared" si="112"/>
        <v>0.02</v>
      </c>
      <c r="I272" s="328">
        <f t="shared" si="113"/>
        <v>10.842391811011112</v>
      </c>
      <c r="J272" s="328">
        <f t="shared" si="138"/>
        <v>850</v>
      </c>
      <c r="K272" s="335">
        <f t="shared" si="114"/>
        <v>-1</v>
      </c>
      <c r="L272" s="323">
        <f t="shared" si="115"/>
        <v>6.1777032314343669</v>
      </c>
      <c r="M272" s="323">
        <f t="shared" si="116"/>
        <v>6.1877032314343667</v>
      </c>
      <c r="N272" s="328">
        <f t="shared" si="117"/>
        <v>-8.5096811562614505E-2</v>
      </c>
      <c r="O272" s="328">
        <f t="shared" si="139"/>
        <v>4.4730914958252797</v>
      </c>
      <c r="P272" s="332">
        <f t="shared" si="140"/>
        <v>106.03967506714567</v>
      </c>
      <c r="Q272" s="328">
        <f t="shared" si="118"/>
        <v>15663.179190826537</v>
      </c>
      <c r="R272" s="277">
        <f>IF(H272&gt;0, rate1(1,$L$52,$L$51,$L$54,L272,$L$53,$L$50,P272),"")</f>
        <v>2067.2485986915153</v>
      </c>
      <c r="S272" s="323">
        <f t="shared" si="119"/>
        <v>1.6938674734923884</v>
      </c>
      <c r="T272" s="323">
        <f t="shared" si="120"/>
        <v>0.12264130372663735</v>
      </c>
      <c r="U272" s="328">
        <f t="shared" si="121"/>
        <v>6.1977032314343665</v>
      </c>
      <c r="V272" s="336">
        <f t="shared" si="122"/>
        <v>6.1977032314343665</v>
      </c>
      <c r="W272" s="328">
        <f t="shared" si="123"/>
        <v>2.3111200853200842E-3</v>
      </c>
      <c r="X272" s="328">
        <f t="shared" si="124"/>
        <v>15747.982238858167</v>
      </c>
      <c r="Y272" s="328">
        <f t="shared" si="141"/>
        <v>106.38269526998906</v>
      </c>
      <c r="Z272" s="108">
        <f>IF(H272&gt;0, rate1(1,$L$52,$L$51,$L$54,U272,$L$53,$L$50,Y272),"")</f>
        <v>2068.6790030332718</v>
      </c>
      <c r="AA272" s="336">
        <f t="shared" si="125"/>
        <v>1.7018607734794258</v>
      </c>
      <c r="AB272" s="336">
        <f t="shared" si="126"/>
        <v>-3.2928469187170381E-3</v>
      </c>
      <c r="AC272" s="328">
        <f t="shared" si="127"/>
        <v>0.12264130372663735</v>
      </c>
      <c r="AD272" s="328">
        <f t="shared" si="128"/>
        <v>-0.16307719660726386</v>
      </c>
      <c r="AE272" s="328">
        <f t="shared" si="129"/>
        <v>-1.3344914718708243E-2</v>
      </c>
      <c r="AF272" s="328">
        <f t="shared" si="130"/>
        <v>2909.3552898649855</v>
      </c>
      <c r="AG272" s="328">
        <f t="shared" si="131"/>
        <v>2895.8873969127844</v>
      </c>
      <c r="AH272" s="328">
        <f t="shared" si="132"/>
        <v>6.1782154552061375</v>
      </c>
      <c r="AI272" s="328">
        <f t="shared" si="133"/>
        <v>59.3258613425905</v>
      </c>
      <c r="AJ272" s="328">
        <f t="shared" si="134"/>
        <v>9.2796709339749803</v>
      </c>
      <c r="AK272" s="337">
        <f t="shared" si="135"/>
        <v>824.19336163824676</v>
      </c>
      <c r="AL272" s="42">
        <f t="shared" si="136"/>
        <v>28.345366075822255</v>
      </c>
    </row>
    <row r="273" spans="1:38" ht="15" x14ac:dyDescent="0.15">
      <c r="A273" s="116"/>
      <c r="B273" s="328">
        <f t="shared" ref="B273:B292" si="142">IF(H273&gt;0, AF272,"")</f>
        <v>2909.3552898649855</v>
      </c>
      <c r="C273" s="328">
        <f t="shared" ref="C273:C292" si="143">IF(H273&gt;0, AG272,"")</f>
        <v>2895.8873969127844</v>
      </c>
      <c r="D273" s="328">
        <f t="shared" ref="D273:D292" si="144">IF(H273&gt;0, AH272,"")</f>
        <v>6.1782154552061375</v>
      </c>
      <c r="E273" s="328">
        <f t="shared" si="137"/>
        <v>246.77301808230033</v>
      </c>
      <c r="F273" s="328">
        <f t="shared" ref="F273:F292" si="145">IF(H273&gt;0, (E273+E272)/2,"")</f>
        <v>246.84236584618094</v>
      </c>
      <c r="G273" s="328">
        <f t="shared" ref="G273:G292" si="146">IF(H273&gt;0, F273*$S$53*$C$55*(B273-C273+N273)^1.5,"")</f>
        <v>16276.307472770553</v>
      </c>
      <c r="H273" s="313">
        <f t="shared" ref="H273:H292" si="147">dv(S272)</f>
        <v>0.02</v>
      </c>
      <c r="I273" s="328">
        <f t="shared" ref="I273:I292" si="148">IF(H273&gt;0, (B273-C273)*B$19,"")</f>
        <v>10.774314361760844</v>
      </c>
      <c r="J273" s="328">
        <f t="shared" si="138"/>
        <v>850</v>
      </c>
      <c r="K273" s="335">
        <f t="shared" ref="K273:K292" si="149">IF(H273&gt;0, IF((1-S272-0.015)&gt;0,1,-1),"")</f>
        <v>-1</v>
      </c>
      <c r="L273" s="323">
        <f t="shared" ref="L273:L292" si="150">IF(H273&gt;0, D273+K273*H273,"")</f>
        <v>6.1582154552061379</v>
      </c>
      <c r="M273" s="323">
        <f t="shared" ref="M273:M292" si="151">IF(H273&gt;0, (D273+L273)/2,"")</f>
        <v>6.1682154552061377</v>
      </c>
      <c r="N273" s="328">
        <f t="shared" ref="N273:N292" si="152">IF(H273&gt;0, 2*($P$53*M273/$S$52/$S$51)^2-(B273-C273)*2,"")</f>
        <v>-8.4836259241122036E-2</v>
      </c>
      <c r="O273" s="328">
        <f t="shared" si="139"/>
        <v>4.4171245504575207</v>
      </c>
      <c r="P273" s="332">
        <f t="shared" si="140"/>
        <v>105.59404149499105</v>
      </c>
      <c r="Q273" s="328">
        <f t="shared" ref="Q273:Q292" si="153">IF(H273&gt;0, M273/$S$54*(B273-C273+N273/2)*E273-J273,"")</f>
        <v>15498.460007865369</v>
      </c>
      <c r="R273" s="277">
        <f>IF(H273&gt;0, rate1(1,$L$52,$L$51,$L$54,L273,$L$53,$L$50,P273),"")</f>
        <v>2065.3794005813343</v>
      </c>
      <c r="S273" s="323">
        <f t="shared" ref="S273:S292" si="154">IF(H273&gt;0, Q273/O273/R273,"")</f>
        <v>1.6988266312375839</v>
      </c>
      <c r="T273" s="323">
        <f t="shared" ref="T273:T292" si="155">IF(H273&gt;0, N273/(1-S273),"")</f>
        <v>0.12139814862361734</v>
      </c>
      <c r="U273" s="328">
        <f t="shared" ref="U273:U292" si="156">L273-K273*H273</f>
        <v>6.1782154552061375</v>
      </c>
      <c r="V273" s="336">
        <f t="shared" ref="V273:V292" si="157">IF(H273&gt;0, (D273+U273)/2,"")</f>
        <v>6.1782154552061375</v>
      </c>
      <c r="W273" s="328">
        <f t="shared" ref="W273:W292" si="158">IF(H273&gt;0, 2*($P$53*V273/$S$52/$S$51)^2-(B273-C273)*2,"")</f>
        <v>2.2966089734666184E-3</v>
      </c>
      <c r="X273" s="328">
        <f t="shared" ref="X273:X292" si="159">IF(H273&gt;0, V273/$S$54*(B273-C273+W273/2)*F273-J273,"")</f>
        <v>15582.718663168711</v>
      </c>
      <c r="Y273" s="328">
        <f t="shared" si="141"/>
        <v>105.93670020253838</v>
      </c>
      <c r="Z273" s="108">
        <f>IF(H273&gt;0, rate1(1,$L$52,$L$51,$L$54,U273,$L$53,$L$50,Y273),"")</f>
        <v>2066.8177706341935</v>
      </c>
      <c r="AA273" s="336">
        <f t="shared" ref="AA273:AA292" si="160">IF(H273&gt;0, X273/O273/Z273,"")</f>
        <v>1.7068737424477303</v>
      </c>
      <c r="AB273" s="336">
        <f t="shared" ref="AB273:AB292" si="161">IF(H273&gt;0, W273/(1-AA273),"")</f>
        <v>-3.2489663083452858E-3</v>
      </c>
      <c r="AC273" s="328">
        <f t="shared" ref="AC273:AC292" si="162">IF(H273&gt;0, delta_z(N273,S273,H273,AE272,AB273),"")</f>
        <v>0.12139814862361734</v>
      </c>
      <c r="AD273" s="328">
        <f t="shared" ref="AD273:AD292" si="163">IF(H273&gt;0, H273/AC273*K273,"")</f>
        <v>-0.1647471582289774</v>
      </c>
      <c r="AE273" s="328">
        <f t="shared" ref="AE273:AE292" si="164">IF(H273&gt;0, (AD273-AD272)/(AC273+AC272)*2,"")</f>
        <v>-1.3685997125716762E-2</v>
      </c>
      <c r="AF273" s="328">
        <f t="shared" ref="AF273:AF292" si="165">IF(H273&gt;0, B273-(AC273-N273),"")</f>
        <v>2909.1490554571205</v>
      </c>
      <c r="AG273" s="328">
        <f t="shared" ref="AG273:AG292" si="166">IF(H273&gt;0, C273-AC273,"")</f>
        <v>2895.7659987641609</v>
      </c>
      <c r="AH273" s="328">
        <f t="shared" ref="AH273:AH292" si="167">IF(H273&gt;0, $S$54*$S$53*$C$55*SQRT(AF273-AG273),"")</f>
        <v>6.1587259662584515</v>
      </c>
      <c r="AI273" s="328">
        <f t="shared" ref="AI273:AI292" si="168">IF(H273&gt;0, AC273/R273*1000000,"")</f>
        <v>58.777650532123964</v>
      </c>
      <c r="AJ273" s="328">
        <f t="shared" ref="AJ273:AJ292" si="169">IF(H273&gt;0, AJ272+AI273/3600,"")</f>
        <v>9.2959980591227929</v>
      </c>
      <c r="AK273" s="337">
        <f t="shared" ref="AK273:AK292" si="170">IF(H273&gt;0, AK272+AI272*G272/1000000,"")</f>
        <v>825.16870860734002</v>
      </c>
      <c r="AL273" s="42">
        <f t="shared" ref="AL273:AL292" si="171">IF(H273&gt;0, AL272+AI272*J272/1000000,"")</f>
        <v>28.395793057963456</v>
      </c>
    </row>
    <row r="274" spans="1:38" ht="15" x14ac:dyDescent="0.15">
      <c r="A274" s="116"/>
      <c r="B274" s="328">
        <f t="shared" si="142"/>
        <v>2909.1490554571205</v>
      </c>
      <c r="C274" s="328">
        <f t="shared" si="143"/>
        <v>2895.7659987641609</v>
      </c>
      <c r="D274" s="328">
        <f t="shared" si="144"/>
        <v>6.1587259662584515</v>
      </c>
      <c r="E274" s="328">
        <f t="shared" si="137"/>
        <v>246.6329066433687</v>
      </c>
      <c r="F274" s="328">
        <f t="shared" si="145"/>
        <v>246.70296236283451</v>
      </c>
      <c r="G274" s="328">
        <f t="shared" si="146"/>
        <v>16113.156731272033</v>
      </c>
      <c r="H274" s="313">
        <f t="shared" si="147"/>
        <v>0.02</v>
      </c>
      <c r="I274" s="328">
        <f t="shared" si="148"/>
        <v>10.706445354367681</v>
      </c>
      <c r="J274" s="328">
        <f t="shared" si="138"/>
        <v>850</v>
      </c>
      <c r="K274" s="335">
        <f t="shared" si="149"/>
        <v>-1</v>
      </c>
      <c r="L274" s="323">
        <f t="shared" si="150"/>
        <v>6.1387259662584519</v>
      </c>
      <c r="M274" s="323">
        <f t="shared" si="151"/>
        <v>6.1487259662584517</v>
      </c>
      <c r="N274" s="328">
        <f t="shared" si="152"/>
        <v>-8.4575638314539958E-2</v>
      </c>
      <c r="O274" s="328">
        <f t="shared" si="139"/>
        <v>4.3615615292214409</v>
      </c>
      <c r="P274" s="332">
        <f t="shared" si="140"/>
        <v>105.14883920269838</v>
      </c>
      <c r="Q274" s="328">
        <f t="shared" si="153"/>
        <v>15334.787678026665</v>
      </c>
      <c r="R274" s="277">
        <f>IF(H274&gt;0, rate1(1,$L$52,$L$51,$L$54,L274,$L$53,$L$50,P274),"")</f>
        <v>2063.4996059130767</v>
      </c>
      <c r="S274" s="323">
        <f t="shared" si="154"/>
        <v>1.7038500581884108</v>
      </c>
      <c r="T274" s="323">
        <f t="shared" si="155"/>
        <v>0.12016144252686875</v>
      </c>
      <c r="U274" s="328">
        <f t="shared" si="156"/>
        <v>6.1587259662584515</v>
      </c>
      <c r="V274" s="336">
        <f t="shared" si="157"/>
        <v>6.1587259662584515</v>
      </c>
      <c r="W274" s="328">
        <f t="shared" si="158"/>
        <v>2.2821422922341128E-3</v>
      </c>
      <c r="X274" s="328">
        <f t="shared" si="159"/>
        <v>15418.50244993762</v>
      </c>
      <c r="Y274" s="328">
        <f t="shared" si="141"/>
        <v>105.49113562102778</v>
      </c>
      <c r="Z274" s="108">
        <f>IF(H274&gt;0, rate1(1,$L$52,$L$51,$L$54,U274,$L$53,$L$50,Y274),"")</f>
        <v>2064.9460034707749</v>
      </c>
      <c r="AA274" s="336">
        <f t="shared" si="160"/>
        <v>1.7119516341830223</v>
      </c>
      <c r="AB274" s="336">
        <f t="shared" si="161"/>
        <v>-3.2054737747079032E-3</v>
      </c>
      <c r="AC274" s="328">
        <f t="shared" si="162"/>
        <v>0.12016144252686875</v>
      </c>
      <c r="AD274" s="328">
        <f t="shared" si="163"/>
        <v>-0.16644274219267877</v>
      </c>
      <c r="AE274" s="328">
        <f t="shared" si="164"/>
        <v>-1.4038639125242261E-2</v>
      </c>
      <c r="AF274" s="328">
        <f t="shared" si="165"/>
        <v>2908.9443183762792</v>
      </c>
      <c r="AG274" s="328">
        <f t="shared" si="166"/>
        <v>2895.6458373216342</v>
      </c>
      <c r="AH274" s="328">
        <f t="shared" si="167"/>
        <v>6.1392347641156473</v>
      </c>
      <c r="AI274" s="328">
        <f t="shared" si="168"/>
        <v>58.231870838520749</v>
      </c>
      <c r="AJ274" s="328">
        <f t="shared" si="169"/>
        <v>9.3121735788001594</v>
      </c>
      <c r="AK274" s="337">
        <f t="shared" si="170"/>
        <v>826.12539171992796</v>
      </c>
      <c r="AL274" s="42">
        <f t="shared" si="171"/>
        <v>28.44575406091576</v>
      </c>
    </row>
    <row r="275" spans="1:38" ht="15" x14ac:dyDescent="0.15">
      <c r="A275" s="116"/>
      <c r="B275" s="328">
        <f t="shared" si="142"/>
        <v>2908.9443183762792</v>
      </c>
      <c r="C275" s="328">
        <f t="shared" si="143"/>
        <v>2895.6458373216342</v>
      </c>
      <c r="D275" s="328">
        <f t="shared" si="144"/>
        <v>6.1392347641156473</v>
      </c>
      <c r="E275" s="328">
        <f t="shared" si="137"/>
        <v>246.49139467811807</v>
      </c>
      <c r="F275" s="328">
        <f t="shared" si="145"/>
        <v>246.56215066074338</v>
      </c>
      <c r="G275" s="328">
        <f t="shared" si="146"/>
        <v>15951.0494270131</v>
      </c>
      <c r="H275" s="313">
        <f t="shared" si="147"/>
        <v>0.02</v>
      </c>
      <c r="I275" s="328">
        <f t="shared" si="148"/>
        <v>10.638784843715985</v>
      </c>
      <c r="J275" s="328">
        <f t="shared" si="138"/>
        <v>850</v>
      </c>
      <c r="K275" s="335">
        <f t="shared" si="149"/>
        <v>-1</v>
      </c>
      <c r="L275" s="323">
        <f t="shared" si="150"/>
        <v>6.1192347641156477</v>
      </c>
      <c r="M275" s="323">
        <f t="shared" si="151"/>
        <v>6.1292347641156475</v>
      </c>
      <c r="N275" s="328">
        <f t="shared" si="152"/>
        <v>-8.431494876448653E-2</v>
      </c>
      <c r="O275" s="328">
        <f t="shared" si="139"/>
        <v>4.3064006995978321</v>
      </c>
      <c r="P275" s="332">
        <f t="shared" si="140"/>
        <v>104.70406929703302</v>
      </c>
      <c r="Q275" s="328">
        <f t="shared" si="153"/>
        <v>15172.16137874334</v>
      </c>
      <c r="R275" s="277">
        <f>IF(H275&gt;0, rate1(1,$L$52,$L$51,$L$54,L275,$L$53,$L$50,P275),"")</f>
        <v>2061.609131710753</v>
      </c>
      <c r="S275" s="323">
        <f t="shared" si="154"/>
        <v>1.7089394952212162</v>
      </c>
      <c r="T275" s="323">
        <f t="shared" si="155"/>
        <v>0.11893109261485994</v>
      </c>
      <c r="U275" s="328">
        <f t="shared" si="156"/>
        <v>6.1392347641156473</v>
      </c>
      <c r="V275" s="336">
        <f t="shared" si="157"/>
        <v>6.1392347641156473</v>
      </c>
      <c r="W275" s="328">
        <f t="shared" si="158"/>
        <v>2.2677200533181008E-3</v>
      </c>
      <c r="X275" s="328">
        <f t="shared" si="159"/>
        <v>15255.332817869652</v>
      </c>
      <c r="Y275" s="328">
        <f t="shared" si="141"/>
        <v>105.04600262798</v>
      </c>
      <c r="Z275" s="108">
        <f>IF(H275&gt;0, rate1(1,$L$52,$L$51,$L$54,U275,$L$53,$L$50,Y275),"")</f>
        <v>2063.0636191684625</v>
      </c>
      <c r="AA275" s="336">
        <f t="shared" si="160"/>
        <v>1.7170962070116917</v>
      </c>
      <c r="AB275" s="336">
        <f t="shared" si="161"/>
        <v>-3.1623651486991163E-3</v>
      </c>
      <c r="AC275" s="328">
        <f t="shared" si="162"/>
        <v>0.11893109261485994</v>
      </c>
      <c r="AD275" s="328">
        <f t="shared" si="163"/>
        <v>-0.16816460321916762</v>
      </c>
      <c r="AE275" s="328">
        <f t="shared" si="164"/>
        <v>-1.4403302265109844E-2</v>
      </c>
      <c r="AF275" s="328">
        <f t="shared" si="165"/>
        <v>2908.7410723348999</v>
      </c>
      <c r="AG275" s="328">
        <f t="shared" si="166"/>
        <v>2895.5269062290195</v>
      </c>
      <c r="AH275" s="328">
        <f t="shared" si="167"/>
        <v>6.1197418482986734</v>
      </c>
      <c r="AI275" s="328">
        <f t="shared" si="168"/>
        <v>57.688477794124445</v>
      </c>
      <c r="AJ275" s="328">
        <f t="shared" si="169"/>
        <v>9.3281981559651932</v>
      </c>
      <c r="AK275" s="337">
        <f t="shared" si="170"/>
        <v>827.06369098150424</v>
      </c>
      <c r="AL275" s="42">
        <f t="shared" si="171"/>
        <v>28.495251151128503</v>
      </c>
    </row>
    <row r="276" spans="1:38" ht="15" x14ac:dyDescent="0.15">
      <c r="A276" s="116"/>
      <c r="B276" s="328">
        <f t="shared" si="142"/>
        <v>2908.7410723348999</v>
      </c>
      <c r="C276" s="328">
        <f t="shared" si="143"/>
        <v>2895.5269062290195</v>
      </c>
      <c r="D276" s="328">
        <f t="shared" si="144"/>
        <v>6.1197418482986734</v>
      </c>
      <c r="E276" s="328">
        <f t="shared" si="137"/>
        <v>246.34849734456748</v>
      </c>
      <c r="F276" s="328">
        <f t="shared" si="145"/>
        <v>246.41994601134277</v>
      </c>
      <c r="G276" s="328">
        <f t="shared" si="146"/>
        <v>15789.984674309455</v>
      </c>
      <c r="H276" s="313">
        <f t="shared" si="147"/>
        <v>0.02</v>
      </c>
      <c r="I276" s="328">
        <f t="shared" si="148"/>
        <v>10.571332884704317</v>
      </c>
      <c r="J276" s="328">
        <f t="shared" si="138"/>
        <v>850</v>
      </c>
      <c r="K276" s="335">
        <f t="shared" si="149"/>
        <v>-1</v>
      </c>
      <c r="L276" s="323">
        <f t="shared" si="150"/>
        <v>6.0997418482986738</v>
      </c>
      <c r="M276" s="323">
        <f t="shared" si="151"/>
        <v>6.1097418482986736</v>
      </c>
      <c r="N276" s="328">
        <f t="shared" si="152"/>
        <v>-8.4054190572469878E-2</v>
      </c>
      <c r="O276" s="328">
        <f t="shared" si="139"/>
        <v>4.2516403550421273</v>
      </c>
      <c r="P276" s="332">
        <f t="shared" si="140"/>
        <v>104.25973289053066</v>
      </c>
      <c r="Q276" s="328">
        <f t="shared" si="153"/>
        <v>15010.580206601955</v>
      </c>
      <c r="R276" s="277">
        <f>IF(H276&gt;0, rate1(1,$L$52,$L$51,$L$54,L276,$L$53,$L$50,P276),"")</f>
        <v>2059.7078941850468</v>
      </c>
      <c r="S276" s="323">
        <f t="shared" si="154"/>
        <v>1.7140967258442992</v>
      </c>
      <c r="T276" s="323">
        <f t="shared" si="155"/>
        <v>0.11770701017161218</v>
      </c>
      <c r="U276" s="328">
        <f t="shared" si="156"/>
        <v>6.1197418482986734</v>
      </c>
      <c r="V276" s="336">
        <f t="shared" si="157"/>
        <v>6.1197418482986734</v>
      </c>
      <c r="W276" s="328">
        <f t="shared" si="158"/>
        <v>2.2533422684105631E-3</v>
      </c>
      <c r="X276" s="328">
        <f t="shared" si="159"/>
        <v>15093.208903750647</v>
      </c>
      <c r="Y276" s="328">
        <f t="shared" si="141"/>
        <v>104.60130233165155</v>
      </c>
      <c r="Z276" s="108">
        <f>IF(H276&gt;0, rate1(1,$L$52,$L$51,$L$54,U276,$L$53,$L$50,Y276),"")</f>
        <v>2061.1705345462588</v>
      </c>
      <c r="AA276" s="336">
        <f t="shared" si="160"/>
        <v>1.7223092623512741</v>
      </c>
      <c r="AB276" s="336">
        <f t="shared" si="161"/>
        <v>-3.1196364021076552E-3</v>
      </c>
      <c r="AC276" s="328">
        <f t="shared" si="162"/>
        <v>0.11770701017161218</v>
      </c>
      <c r="AD276" s="328">
        <f t="shared" si="163"/>
        <v>-0.16991341442485702</v>
      </c>
      <c r="AE276" s="328">
        <f t="shared" si="164"/>
        <v>-1.4780470136438004E-2</v>
      </c>
      <c r="AF276" s="328">
        <f t="shared" si="165"/>
        <v>2908.5393111341559</v>
      </c>
      <c r="AG276" s="328">
        <f t="shared" si="166"/>
        <v>2895.4091992188478</v>
      </c>
      <c r="AH276" s="328">
        <f t="shared" si="167"/>
        <v>6.1002472183253484</v>
      </c>
      <c r="AI276" s="328">
        <f t="shared" si="168"/>
        <v>57.147428770808617</v>
      </c>
      <c r="AJ276" s="328">
        <f t="shared" si="169"/>
        <v>9.3440724417348626</v>
      </c>
      <c r="AK276" s="337">
        <f t="shared" si="170"/>
        <v>827.98388274216745</v>
      </c>
      <c r="AL276" s="42">
        <f t="shared" si="171"/>
        <v>28.544286357253508</v>
      </c>
    </row>
    <row r="277" spans="1:38" ht="15" x14ac:dyDescent="0.15">
      <c r="A277" s="116"/>
      <c r="B277" s="328">
        <f t="shared" si="142"/>
        <v>2908.5393111341559</v>
      </c>
      <c r="C277" s="328">
        <f t="shared" si="143"/>
        <v>2895.4091992188478</v>
      </c>
      <c r="D277" s="328">
        <f t="shared" si="144"/>
        <v>6.1002472183253484</v>
      </c>
      <c r="E277" s="328">
        <f t="shared" si="137"/>
        <v>246.20422958320833</v>
      </c>
      <c r="F277" s="328">
        <f t="shared" si="145"/>
        <v>246.27636346388789</v>
      </c>
      <c r="G277" s="328">
        <f t="shared" si="146"/>
        <v>15629.961508131839</v>
      </c>
      <c r="H277" s="313">
        <f t="shared" si="147"/>
        <v>0.02</v>
      </c>
      <c r="I277" s="328">
        <f t="shared" si="148"/>
        <v>10.504089532246509</v>
      </c>
      <c r="J277" s="328">
        <f t="shared" si="138"/>
        <v>850</v>
      </c>
      <c r="K277" s="335">
        <f t="shared" si="149"/>
        <v>-1</v>
      </c>
      <c r="L277" s="323">
        <f t="shared" si="150"/>
        <v>6.0802472183253489</v>
      </c>
      <c r="M277" s="323">
        <f t="shared" si="151"/>
        <v>6.0902472183253487</v>
      </c>
      <c r="N277" s="328">
        <f t="shared" si="152"/>
        <v>-8.3793363719980363E-2</v>
      </c>
      <c r="O277" s="328">
        <f t="shared" si="139"/>
        <v>4.1972788138412058</v>
      </c>
      <c r="P277" s="332">
        <f t="shared" si="140"/>
        <v>103.81583110155361</v>
      </c>
      <c r="Q277" s="328">
        <f t="shared" si="153"/>
        <v>14850.04317939865</v>
      </c>
      <c r="R277" s="277">
        <f>IF(H277&gt;0, rate1(1,$L$52,$L$51,$L$54,L277,$L$53,$L$50,P277),"")</f>
        <v>2057.7958087239772</v>
      </c>
      <c r="S277" s="323">
        <f t="shared" si="154"/>
        <v>1.7193235780883471</v>
      </c>
      <c r="T277" s="323">
        <f t="shared" si="155"/>
        <v>0.11648911042602983</v>
      </c>
      <c r="U277" s="328">
        <f t="shared" si="156"/>
        <v>6.1002472183253484</v>
      </c>
      <c r="V277" s="336">
        <f t="shared" si="157"/>
        <v>6.1002472183253484</v>
      </c>
      <c r="W277" s="328">
        <f t="shared" si="158"/>
        <v>2.2390089492390075E-3</v>
      </c>
      <c r="X277" s="328">
        <f t="shared" si="159"/>
        <v>14932.129764541911</v>
      </c>
      <c r="Y277" s="328">
        <f t="shared" si="141"/>
        <v>104.15703584608855</v>
      </c>
      <c r="Z277" s="108">
        <f>IF(H277&gt;0, rate1(1,$L$52,$L$51,$L$54,U277,$L$53,$L$50,Y277),"")</f>
        <v>2059.2666656074707</v>
      </c>
      <c r="AA277" s="336">
        <f t="shared" si="160"/>
        <v>1.7275926466213181</v>
      </c>
      <c r="AB277" s="336">
        <f t="shared" si="161"/>
        <v>-3.0772836416587909E-3</v>
      </c>
      <c r="AC277" s="328">
        <f t="shared" si="162"/>
        <v>0.11648911042602983</v>
      </c>
      <c r="AD277" s="328">
        <f t="shared" si="163"/>
        <v>-0.17168986806453407</v>
      </c>
      <c r="AE277" s="328">
        <f t="shared" si="164"/>
        <v>-1.517064958329571E-2</v>
      </c>
      <c r="AF277" s="328">
        <f t="shared" si="165"/>
        <v>2908.3390286600097</v>
      </c>
      <c r="AG277" s="328">
        <f t="shared" si="166"/>
        <v>2895.2927101084219</v>
      </c>
      <c r="AH277" s="328">
        <f t="shared" si="167"/>
        <v>6.0807508737098823</v>
      </c>
      <c r="AI277" s="328">
        <f t="shared" si="168"/>
        <v>56.608682908273487</v>
      </c>
      <c r="AJ277" s="328">
        <f t="shared" si="169"/>
        <v>9.3597970758760489</v>
      </c>
      <c r="AK277" s="337">
        <f t="shared" si="170"/>
        <v>828.88623976663473</v>
      </c>
      <c r="AL277" s="42">
        <f t="shared" si="171"/>
        <v>28.592861671708697</v>
      </c>
    </row>
    <row r="278" spans="1:38" ht="15" x14ac:dyDescent="0.15">
      <c r="A278" s="116"/>
      <c r="B278" s="328">
        <f t="shared" si="142"/>
        <v>2908.3390286600097</v>
      </c>
      <c r="C278" s="328">
        <f t="shared" si="143"/>
        <v>2895.2927101084219</v>
      </c>
      <c r="D278" s="328">
        <f t="shared" si="144"/>
        <v>6.0807508737098823</v>
      </c>
      <c r="E278" s="328">
        <f t="shared" si="137"/>
        <v>246.05860612593426</v>
      </c>
      <c r="F278" s="328">
        <f t="shared" si="145"/>
        <v>246.13141785457128</v>
      </c>
      <c r="G278" s="328">
        <f t="shared" si="146"/>
        <v>15470.978886107636</v>
      </c>
      <c r="H278" s="313">
        <f t="shared" si="147"/>
        <v>0.02</v>
      </c>
      <c r="I278" s="328">
        <f t="shared" si="148"/>
        <v>10.43705484127022</v>
      </c>
      <c r="J278" s="328">
        <f t="shared" si="138"/>
        <v>850</v>
      </c>
      <c r="K278" s="335">
        <f t="shared" si="149"/>
        <v>-1</v>
      </c>
      <c r="L278" s="323">
        <f t="shared" si="150"/>
        <v>6.0607508737098827</v>
      </c>
      <c r="M278" s="323">
        <f t="shared" si="151"/>
        <v>6.0707508737098825</v>
      </c>
      <c r="N278" s="328">
        <f t="shared" si="152"/>
        <v>-8.3532468188472819E-2</v>
      </c>
      <c r="O278" s="328">
        <f t="shared" si="139"/>
        <v>4.1433144180155619</v>
      </c>
      <c r="P278" s="332">
        <f t="shared" si="140"/>
        <v>103.37236505433071</v>
      </c>
      <c r="Q278" s="328">
        <f t="shared" si="153"/>
        <v>14690.549238115062</v>
      </c>
      <c r="R278" s="277">
        <f>IF(H278&gt;0, rate1(1,$L$52,$L$51,$L$54,L278,$L$53,$L$50,P278),"")</f>
        <v>2055.8727898833658</v>
      </c>
      <c r="S278" s="323">
        <f t="shared" si="154"/>
        <v>1.7246219264724594</v>
      </c>
      <c r="T278" s="323">
        <f t="shared" si="155"/>
        <v>0.11527731239809182</v>
      </c>
      <c r="U278" s="328">
        <f t="shared" si="156"/>
        <v>6.0807508737098823</v>
      </c>
      <c r="V278" s="336">
        <f t="shared" si="157"/>
        <v>6.0807508737098823</v>
      </c>
      <c r="W278" s="328">
        <f t="shared" si="158"/>
        <v>2.2247201074918621E-3</v>
      </c>
      <c r="X278" s="328">
        <f t="shared" si="159"/>
        <v>14772.094379393353</v>
      </c>
      <c r="Y278" s="328">
        <f t="shared" si="141"/>
        <v>103.71320429116618</v>
      </c>
      <c r="Z278" s="108">
        <f>IF(H278&gt;0, rate1(1,$L$52,$L$51,$L$54,U278,$L$53,$L$50,Y278),"")</f>
        <v>2057.3519275302715</v>
      </c>
      <c r="AA278" s="336">
        <f t="shared" si="160"/>
        <v>1.7329482532307181</v>
      </c>
      <c r="AB278" s="336">
        <f t="shared" si="161"/>
        <v>-3.0353031031667699E-3</v>
      </c>
      <c r="AC278" s="328">
        <f t="shared" si="162"/>
        <v>0.11527731239809182</v>
      </c>
      <c r="AD278" s="328">
        <f t="shared" si="163"/>
        <v>-0.17349467630658486</v>
      </c>
      <c r="AE278" s="328">
        <f t="shared" si="164"/>
        <v>-1.5574371991066063E-2</v>
      </c>
      <c r="AF278" s="328">
        <f t="shared" si="165"/>
        <v>2908.1402188794232</v>
      </c>
      <c r="AG278" s="328">
        <f t="shared" si="166"/>
        <v>2895.1774327960238</v>
      </c>
      <c r="AH278" s="328">
        <f t="shared" si="167"/>
        <v>6.0612528139635673</v>
      </c>
      <c r="AI278" s="328">
        <f t="shared" si="168"/>
        <v>56.072201045392376</v>
      </c>
      <c r="AJ278" s="328">
        <f t="shared" si="169"/>
        <v>9.3753726872775474</v>
      </c>
      <c r="AK278" s="337">
        <f t="shared" si="170"/>
        <v>829.77103130151704</v>
      </c>
      <c r="AL278" s="42">
        <f t="shared" si="171"/>
        <v>28.640979052180729</v>
      </c>
    </row>
    <row r="279" spans="1:38" ht="15" x14ac:dyDescent="0.15">
      <c r="A279" s="116"/>
      <c r="B279" s="328">
        <f t="shared" si="142"/>
        <v>2908.1402188794232</v>
      </c>
      <c r="C279" s="328">
        <f t="shared" si="143"/>
        <v>2895.1774327960238</v>
      </c>
      <c r="D279" s="328">
        <f t="shared" si="144"/>
        <v>6.0612528139635673</v>
      </c>
      <c r="E279" s="328">
        <f t="shared" si="137"/>
        <v>245.91164150465258</v>
      </c>
      <c r="F279" s="328">
        <f t="shared" si="145"/>
        <v>245.98512381529343</v>
      </c>
      <c r="G279" s="328">
        <f t="shared" si="146"/>
        <v>15313.035690460614</v>
      </c>
      <c r="H279" s="313">
        <f t="shared" si="147"/>
        <v>0.02</v>
      </c>
      <c r="I279" s="328">
        <f t="shared" si="148"/>
        <v>10.370228866719481</v>
      </c>
      <c r="J279" s="328">
        <f t="shared" si="138"/>
        <v>850</v>
      </c>
      <c r="K279" s="335">
        <f t="shared" si="149"/>
        <v>-1</v>
      </c>
      <c r="L279" s="323">
        <f t="shared" si="150"/>
        <v>6.0412528139635677</v>
      </c>
      <c r="M279" s="323">
        <f t="shared" si="151"/>
        <v>6.0512528139635675</v>
      </c>
      <c r="N279" s="328">
        <f t="shared" si="152"/>
        <v>-8.3271503959313264E-2</v>
      </c>
      <c r="O279" s="328">
        <f t="shared" si="139"/>
        <v>4.0897455322639233</v>
      </c>
      <c r="P279" s="332">
        <f t="shared" si="140"/>
        <v>102.92933587902444</v>
      </c>
      <c r="Q279" s="328">
        <f t="shared" si="153"/>
        <v>14532.097248834936</v>
      </c>
      <c r="R279" s="277">
        <f>IF(H279&gt;0, rate1(1,$L$52,$L$51,$L$54,L279,$L$53,$L$50,P279),"")</f>
        <v>2053.9387513773004</v>
      </c>
      <c r="S279" s="323">
        <f t="shared" si="154"/>
        <v>1.7299936940525509</v>
      </c>
      <c r="T279" s="323">
        <f t="shared" si="155"/>
        <v>0.1140715387512905</v>
      </c>
      <c r="U279" s="328">
        <f t="shared" si="156"/>
        <v>6.0612528139635673</v>
      </c>
      <c r="V279" s="336">
        <f t="shared" si="157"/>
        <v>6.0612528139635673</v>
      </c>
      <c r="W279" s="328">
        <f t="shared" si="158"/>
        <v>2.210475754893082E-3</v>
      </c>
      <c r="X279" s="328">
        <f t="shared" si="159"/>
        <v>14613.101651594461</v>
      </c>
      <c r="Y279" s="328">
        <f t="shared" si="141"/>
        <v>103.26980879265548</v>
      </c>
      <c r="Z279" s="108">
        <f>IF(H279&gt;0, rate1(1,$L$52,$L$51,$L$54,U279,$L$53,$L$50,Y279),"")</f>
        <v>2055.4262346582482</v>
      </c>
      <c r="AA279" s="336">
        <f t="shared" si="160"/>
        <v>1.7383780246481917</v>
      </c>
      <c r="AB279" s="336">
        <f t="shared" si="161"/>
        <v>-2.9936911461392523E-3</v>
      </c>
      <c r="AC279" s="328">
        <f t="shared" si="162"/>
        <v>0.1140715387512905</v>
      </c>
      <c r="AD279" s="328">
        <f t="shared" si="163"/>
        <v>-0.17532857204289917</v>
      </c>
      <c r="AE279" s="328">
        <f t="shared" si="164"/>
        <v>-1.5992194660001516E-2</v>
      </c>
      <c r="AF279" s="328">
        <f t="shared" si="165"/>
        <v>2907.9428758367126</v>
      </c>
      <c r="AG279" s="328">
        <f t="shared" si="166"/>
        <v>2895.0633612572724</v>
      </c>
      <c r="AH279" s="328">
        <f t="shared" si="167"/>
        <v>6.0417530385939777</v>
      </c>
      <c r="AI279" s="328">
        <f t="shared" si="168"/>
        <v>55.537945654318108</v>
      </c>
      <c r="AJ279" s="328">
        <f t="shared" si="169"/>
        <v>9.390799894403747</v>
      </c>
      <c r="AK279" s="337">
        <f t="shared" si="170"/>
        <v>830.63852313998791</v>
      </c>
      <c r="AL279" s="42">
        <f t="shared" si="171"/>
        <v>28.688640423069312</v>
      </c>
    </row>
    <row r="280" spans="1:38" ht="15" x14ac:dyDescent="0.15">
      <c r="A280" s="116"/>
      <c r="B280" s="328">
        <f t="shared" si="142"/>
        <v>2907.9428758367126</v>
      </c>
      <c r="C280" s="328">
        <f t="shared" si="143"/>
        <v>2895.0633612572724</v>
      </c>
      <c r="D280" s="328">
        <f t="shared" si="144"/>
        <v>6.0417530385939777</v>
      </c>
      <c r="E280" s="328">
        <f t="shared" si="137"/>
        <v>245.7633500595291</v>
      </c>
      <c r="F280" s="328">
        <f t="shared" si="145"/>
        <v>245.83749578209085</v>
      </c>
      <c r="G280" s="328">
        <f t="shared" si="146"/>
        <v>15156.130729870687</v>
      </c>
      <c r="H280" s="313">
        <f t="shared" si="147"/>
        <v>0.02</v>
      </c>
      <c r="I280" s="328">
        <f t="shared" si="148"/>
        <v>10.303611663552147</v>
      </c>
      <c r="J280" s="328">
        <f t="shared" si="138"/>
        <v>850</v>
      </c>
      <c r="K280" s="335">
        <f t="shared" si="149"/>
        <v>-1</v>
      </c>
      <c r="L280" s="323">
        <f t="shared" si="150"/>
        <v>6.0217530385939781</v>
      </c>
      <c r="M280" s="323">
        <f t="shared" si="151"/>
        <v>6.0317530385939779</v>
      </c>
      <c r="N280" s="328">
        <f t="shared" si="152"/>
        <v>-8.3010471013839293E-2</v>
      </c>
      <c r="O280" s="328">
        <f t="shared" si="139"/>
        <v>4.0365705429497094</v>
      </c>
      <c r="P280" s="332">
        <f t="shared" si="140"/>
        <v>102.48674471176469</v>
      </c>
      <c r="Q280" s="328">
        <f t="shared" si="153"/>
        <v>14374.686004579969</v>
      </c>
      <c r="R280" s="277">
        <f>IF(H280&gt;0, rate1(1,$L$52,$L$51,$L$54,L280,$L$53,$L$50,P280),"")</f>
        <v>2051.9936060683235</v>
      </c>
      <c r="S280" s="323">
        <f t="shared" si="154"/>
        <v>1.7354408545538538</v>
      </c>
      <c r="T280" s="323">
        <f t="shared" si="155"/>
        <v>0.1128717156516911</v>
      </c>
      <c r="U280" s="328">
        <f t="shared" si="156"/>
        <v>6.0417530385939777</v>
      </c>
      <c r="V280" s="336">
        <f t="shared" si="157"/>
        <v>6.0417530385939777</v>
      </c>
      <c r="W280" s="328">
        <f t="shared" si="158"/>
        <v>2.1962759031417534E-3</v>
      </c>
      <c r="X280" s="328">
        <f t="shared" si="159"/>
        <v>14455.15041044486</v>
      </c>
      <c r="Y280" s="328">
        <f t="shared" si="141"/>
        <v>102.8268504822566</v>
      </c>
      <c r="Z280" s="108">
        <f>IF(H280&gt;0, rate1(1,$L$52,$L$51,$L$54,U280,$L$53,$L$50,Y280),"")</f>
        <v>2053.4895004906862</v>
      </c>
      <c r="AA280" s="336">
        <f t="shared" si="160"/>
        <v>1.7438839545580052</v>
      </c>
      <c r="AB280" s="336">
        <f t="shared" si="161"/>
        <v>-2.952444248440227E-3</v>
      </c>
      <c r="AC280" s="328">
        <f t="shared" si="162"/>
        <v>0.1128717156516911</v>
      </c>
      <c r="AD280" s="328">
        <f t="shared" si="163"/>
        <v>-0.17719230973433289</v>
      </c>
      <c r="AE280" s="328">
        <f t="shared" si="164"/>
        <v>-1.6424702257281404E-2</v>
      </c>
      <c r="AF280" s="328">
        <f t="shared" si="165"/>
        <v>2907.746993650047</v>
      </c>
      <c r="AG280" s="328">
        <f t="shared" si="166"/>
        <v>2894.9504895416208</v>
      </c>
      <c r="AH280" s="328">
        <f t="shared" si="167"/>
        <v>6.0222515471052329</v>
      </c>
      <c r="AI280" s="328">
        <f t="shared" si="168"/>
        <v>55.005880777550978</v>
      </c>
      <c r="AJ280" s="328">
        <f t="shared" si="169"/>
        <v>9.4060793057308452</v>
      </c>
      <c r="AK280" s="337">
        <f t="shared" si="170"/>
        <v>831.48897768396739</v>
      </c>
      <c r="AL280" s="42">
        <f t="shared" si="171"/>
        <v>28.735847676875483</v>
      </c>
    </row>
    <row r="281" spans="1:38" ht="15" x14ac:dyDescent="0.15">
      <c r="A281" s="116"/>
      <c r="B281" s="328">
        <f t="shared" si="142"/>
        <v>2907.746993650047</v>
      </c>
      <c r="C281" s="328">
        <f t="shared" si="143"/>
        <v>2894.9504895416208</v>
      </c>
      <c r="D281" s="328">
        <f t="shared" si="144"/>
        <v>6.0222515471052329</v>
      </c>
      <c r="E281" s="328">
        <f t="shared" si="137"/>
        <v>245.61374594694345</v>
      </c>
      <c r="F281" s="328">
        <f t="shared" si="145"/>
        <v>245.68854800323629</v>
      </c>
      <c r="G281" s="328">
        <f t="shared" si="146"/>
        <v>15000.262741276705</v>
      </c>
      <c r="H281" s="313">
        <f t="shared" si="147"/>
        <v>0.02</v>
      </c>
      <c r="I281" s="328">
        <f t="shared" si="148"/>
        <v>10.237203286740987</v>
      </c>
      <c r="J281" s="328">
        <f t="shared" si="138"/>
        <v>850</v>
      </c>
      <c r="K281" s="335">
        <f t="shared" si="149"/>
        <v>-1</v>
      </c>
      <c r="L281" s="323">
        <f t="shared" si="150"/>
        <v>6.0022515471052333</v>
      </c>
      <c r="M281" s="323">
        <f t="shared" si="151"/>
        <v>6.0122515471052331</v>
      </c>
      <c r="N281" s="328">
        <f t="shared" si="152"/>
        <v>-8.2749369333356526E-2</v>
      </c>
      <c r="O281" s="328">
        <f t="shared" si="139"/>
        <v>3.9837878571260474</v>
      </c>
      <c r="P281" s="332">
        <f t="shared" si="140"/>
        <v>102.04459269470759</v>
      </c>
      <c r="Q281" s="328">
        <f t="shared" si="153"/>
        <v>14218.31422709178</v>
      </c>
      <c r="R281" s="277">
        <f>IF(H281&gt;0, rate1(1,$L$52,$L$51,$L$54,L281,$L$53,$L$50,P281),"")</f>
        <v>2050.0372659576042</v>
      </c>
      <c r="S281" s="323">
        <f t="shared" si="154"/>
        <v>1.7409654345958194</v>
      </c>
      <c r="T281" s="323">
        <f t="shared" si="155"/>
        <v>0.11167777263253112</v>
      </c>
      <c r="U281" s="328">
        <f t="shared" si="156"/>
        <v>6.0222515471052329</v>
      </c>
      <c r="V281" s="336">
        <f t="shared" si="157"/>
        <v>6.0222515471052329</v>
      </c>
      <c r="W281" s="328">
        <f t="shared" si="158"/>
        <v>2.1821205639689367E-3</v>
      </c>
      <c r="X281" s="328">
        <f t="shared" si="159"/>
        <v>14298.239413067507</v>
      </c>
      <c r="Y281" s="328">
        <f t="shared" si="141"/>
        <v>102.38433049765706</v>
      </c>
      <c r="Z281" s="108">
        <f>IF(H281&gt;0, rate1(1,$L$52,$L$51,$L$54,U281,$L$53,$L$50,Y281),"")</f>
        <v>2051.5416376728313</v>
      </c>
      <c r="AA281" s="336">
        <f t="shared" si="160"/>
        <v>1.7494680901088726</v>
      </c>
      <c r="AB281" s="336">
        <f t="shared" si="161"/>
        <v>-2.9115590013337961E-3</v>
      </c>
      <c r="AC281" s="328">
        <f t="shared" si="162"/>
        <v>0.11167777263253112</v>
      </c>
      <c r="AD281" s="328">
        <f t="shared" si="163"/>
        <v>-0.17908666629490164</v>
      </c>
      <c r="AE281" s="328">
        <f t="shared" si="164"/>
        <v>-1.6872508372595116E-2</v>
      </c>
      <c r="AF281" s="328">
        <f t="shared" si="165"/>
        <v>2907.5525665080813</v>
      </c>
      <c r="AG281" s="328">
        <f t="shared" si="166"/>
        <v>2894.8388117689883</v>
      </c>
      <c r="AH281" s="328">
        <f t="shared" si="167"/>
        <v>6.0027483389981526</v>
      </c>
      <c r="AI281" s="328">
        <f t="shared" si="168"/>
        <v>54.475971967448459</v>
      </c>
      <c r="AJ281" s="328">
        <f t="shared" si="169"/>
        <v>9.4212115201662474</v>
      </c>
      <c r="AK281" s="337">
        <f t="shared" si="170"/>
        <v>832.32265400394363</v>
      </c>
      <c r="AL281" s="42">
        <f t="shared" si="171"/>
        <v>28.782602675536403</v>
      </c>
    </row>
    <row r="282" spans="1:38" ht="15" x14ac:dyDescent="0.15">
      <c r="A282" s="116"/>
      <c r="B282" s="328">
        <f t="shared" si="142"/>
        <v>2907.5525665080813</v>
      </c>
      <c r="C282" s="328">
        <f t="shared" si="143"/>
        <v>2894.8388117689883</v>
      </c>
      <c r="D282" s="328">
        <f t="shared" si="144"/>
        <v>6.0027483389981526</v>
      </c>
      <c r="E282" s="328">
        <f t="shared" si="137"/>
        <v>245.46284314713719</v>
      </c>
      <c r="F282" s="328">
        <f t="shared" si="145"/>
        <v>245.53829454704032</v>
      </c>
      <c r="G282" s="328">
        <f t="shared" si="146"/>
        <v>14845.430391617232</v>
      </c>
      <c r="H282" s="313">
        <f t="shared" si="147"/>
        <v>0.02</v>
      </c>
      <c r="I282" s="328">
        <f t="shared" si="148"/>
        <v>10.171003791274416</v>
      </c>
      <c r="J282" s="328">
        <f t="shared" si="138"/>
        <v>850</v>
      </c>
      <c r="K282" s="335">
        <f t="shared" si="149"/>
        <v>-1</v>
      </c>
      <c r="L282" s="323">
        <f t="shared" si="150"/>
        <v>5.9827483389981531</v>
      </c>
      <c r="M282" s="323">
        <f t="shared" si="151"/>
        <v>5.9927483389981528</v>
      </c>
      <c r="N282" s="328">
        <f t="shared" si="152"/>
        <v>-8.2488198899092424E-2</v>
      </c>
      <c r="O282" s="328">
        <f t="shared" si="139"/>
        <v>3.9313959015992257</v>
      </c>
      <c r="P282" s="332">
        <f t="shared" si="140"/>
        <v>101.60288097609217</v>
      </c>
      <c r="Q282" s="328">
        <f t="shared" si="153"/>
        <v>14062.980568551695</v>
      </c>
      <c r="R282" s="277">
        <f>IF(H282&gt;0, rate1(1,$L$52,$L$51,$L$54,L282,$L$53,$L$50,P282),"")</f>
        <v>2048.0696421749708</v>
      </c>
      <c r="S282" s="323">
        <f t="shared" si="154"/>
        <v>1.7465695160130421</v>
      </c>
      <c r="T282" s="323">
        <f t="shared" si="155"/>
        <v>0.11048964246438828</v>
      </c>
      <c r="U282" s="328">
        <f t="shared" si="156"/>
        <v>6.0027483389981526</v>
      </c>
      <c r="V282" s="336">
        <f t="shared" si="157"/>
        <v>6.0027483389981526</v>
      </c>
      <c r="W282" s="328">
        <f t="shared" si="158"/>
        <v>2.1680097491092454E-3</v>
      </c>
      <c r="X282" s="328">
        <f t="shared" si="159"/>
        <v>14142.367346159263</v>
      </c>
      <c r="Y282" s="328">
        <f t="shared" si="141"/>
        <v>101.94224998258809</v>
      </c>
      <c r="Z282" s="108">
        <f>IF(H282&gt;0, rate1(1,$L$52,$L$51,$L$54,U282,$L$53,$L$50,Y282),"")</f>
        <v>2049.582557986017</v>
      </c>
      <c r="AA282" s="336">
        <f t="shared" si="160"/>
        <v>1.7551325342600388</v>
      </c>
      <c r="AB282" s="336">
        <f t="shared" si="161"/>
        <v>-2.8710321046274316E-3</v>
      </c>
      <c r="AC282" s="328">
        <f t="shared" si="162"/>
        <v>0.11048964246438828</v>
      </c>
      <c r="AD282" s="328">
        <f t="shared" si="163"/>
        <v>-0.18101244201641947</v>
      </c>
      <c r="AE282" s="328">
        <f t="shared" si="164"/>
        <v>-1.7336257170546151E-2</v>
      </c>
      <c r="AF282" s="328">
        <f t="shared" si="165"/>
        <v>2907.3595886667176</v>
      </c>
      <c r="AG282" s="328">
        <f t="shared" si="166"/>
        <v>2894.7283221265238</v>
      </c>
      <c r="AH282" s="328">
        <f t="shared" si="167"/>
        <v>5.9832434137697676</v>
      </c>
      <c r="AI282" s="328">
        <f t="shared" si="168"/>
        <v>53.948186228204889</v>
      </c>
      <c r="AJ282" s="328">
        <f t="shared" si="169"/>
        <v>9.4361971274518606</v>
      </c>
      <c r="AK282" s="337">
        <f t="shared" si="170"/>
        <v>833.13980789654181</v>
      </c>
      <c r="AL282" s="42">
        <f t="shared" si="171"/>
        <v>28.828907251708735</v>
      </c>
    </row>
    <row r="283" spans="1:38" ht="15" x14ac:dyDescent="0.15">
      <c r="A283" s="116"/>
      <c r="B283" s="328">
        <f t="shared" si="142"/>
        <v>2907.3595886667176</v>
      </c>
      <c r="C283" s="328">
        <f t="shared" si="143"/>
        <v>2894.7283221265238</v>
      </c>
      <c r="D283" s="328">
        <f t="shared" si="144"/>
        <v>5.9832434137697676</v>
      </c>
      <c r="E283" s="328">
        <f t="shared" si="137"/>
        <v>245.31065547155723</v>
      </c>
      <c r="F283" s="328">
        <f t="shared" si="145"/>
        <v>245.38674930934721</v>
      </c>
      <c r="G283" s="328">
        <f t="shared" si="146"/>
        <v>14691.632279506366</v>
      </c>
      <c r="H283" s="313">
        <f t="shared" si="147"/>
        <v>0.02</v>
      </c>
      <c r="I283" s="328">
        <f t="shared" si="148"/>
        <v>10.105013232155034</v>
      </c>
      <c r="J283" s="328">
        <f t="shared" si="138"/>
        <v>850</v>
      </c>
      <c r="K283" s="335">
        <f t="shared" si="149"/>
        <v>-1</v>
      </c>
      <c r="L283" s="323">
        <f t="shared" si="150"/>
        <v>5.9632434137697681</v>
      </c>
      <c r="M283" s="323">
        <f t="shared" si="151"/>
        <v>5.9732434137697679</v>
      </c>
      <c r="N283" s="328">
        <f t="shared" si="152"/>
        <v>-8.2226959692214052E-2</v>
      </c>
      <c r="O283" s="328">
        <f t="shared" si="139"/>
        <v>3.8793931220281435</v>
      </c>
      <c r="P283" s="332">
        <f t="shared" si="140"/>
        <v>101.16161071028321</v>
      </c>
      <c r="Q283" s="328">
        <f t="shared" si="153"/>
        <v>13908.68361323655</v>
      </c>
      <c r="R283" s="277">
        <f>IF(H283&gt;0, rate1(1,$L$52,$L$51,$L$54,L283,$L$53,$L$50,P283),"")</f>
        <v>2046.0906449687538</v>
      </c>
      <c r="S283" s="323">
        <f t="shared" si="154"/>
        <v>1.7522552382777736</v>
      </c>
      <c r="T283" s="323">
        <f t="shared" si="155"/>
        <v>0.10930726103079841</v>
      </c>
      <c r="U283" s="328">
        <f t="shared" si="156"/>
        <v>5.9832434137697676</v>
      </c>
      <c r="V283" s="336">
        <f t="shared" si="157"/>
        <v>5.9832434137697676</v>
      </c>
      <c r="W283" s="328">
        <f t="shared" si="158"/>
        <v>2.1539434702404492E-3</v>
      </c>
      <c r="X283" s="328">
        <f t="shared" si="159"/>
        <v>13987.53282767631</v>
      </c>
      <c r="Y283" s="328">
        <f t="shared" si="141"/>
        <v>101.50061008686693</v>
      </c>
      <c r="Z283" s="108">
        <f>IF(H283&gt;0, rate1(1,$L$52,$L$51,$L$54,U283,$L$53,$L$50,Y283),"")</f>
        <v>2047.6121723376004</v>
      </c>
      <c r="AA283" s="336">
        <f t="shared" si="160"/>
        <v>1.7608794482301073</v>
      </c>
      <c r="AB283" s="336">
        <f t="shared" si="161"/>
        <v>-2.8308603619808213E-3</v>
      </c>
      <c r="AC283" s="328">
        <f t="shared" si="162"/>
        <v>0.10930726103079841</v>
      </c>
      <c r="AD283" s="328">
        <f t="shared" si="163"/>
        <v>-0.18297046153562296</v>
      </c>
      <c r="AE283" s="328">
        <f t="shared" si="164"/>
        <v>-1.7816625148646553E-2</v>
      </c>
      <c r="AF283" s="328">
        <f t="shared" si="165"/>
        <v>2907.1680544459946</v>
      </c>
      <c r="AG283" s="328">
        <f t="shared" si="166"/>
        <v>2894.6190148654932</v>
      </c>
      <c r="AH283" s="328">
        <f t="shared" si="167"/>
        <v>5.963736770913699</v>
      </c>
      <c r="AI283" s="328">
        <f t="shared" si="168"/>
        <v>53.422491960256075</v>
      </c>
      <c r="AJ283" s="328">
        <f t="shared" si="169"/>
        <v>9.451036708551932</v>
      </c>
      <c r="AK283" s="337">
        <f t="shared" si="170"/>
        <v>833.94069193994665</v>
      </c>
      <c r="AL283" s="42">
        <f t="shared" si="171"/>
        <v>28.874763210002708</v>
      </c>
    </row>
    <row r="284" spans="1:38" ht="15" x14ac:dyDescent="0.15">
      <c r="A284" s="116"/>
      <c r="B284" s="328">
        <f t="shared" si="142"/>
        <v>2907.1680544459946</v>
      </c>
      <c r="C284" s="328">
        <f t="shared" si="143"/>
        <v>2894.6190148654932</v>
      </c>
      <c r="D284" s="328">
        <f t="shared" si="144"/>
        <v>5.963736770913699</v>
      </c>
      <c r="E284" s="328">
        <f t="shared" si="137"/>
        <v>245.15719656993687</v>
      </c>
      <c r="F284" s="328">
        <f t="shared" si="145"/>
        <v>245.23392602074705</v>
      </c>
      <c r="G284" s="328">
        <f t="shared" si="146"/>
        <v>14538.866936859642</v>
      </c>
      <c r="H284" s="313">
        <f t="shared" si="147"/>
        <v>0.02</v>
      </c>
      <c r="I284" s="328">
        <f t="shared" si="148"/>
        <v>10.039231664401086</v>
      </c>
      <c r="J284" s="328">
        <f t="shared" si="138"/>
        <v>850</v>
      </c>
      <c r="K284" s="335">
        <f t="shared" si="149"/>
        <v>-1</v>
      </c>
      <c r="L284" s="323">
        <f t="shared" si="150"/>
        <v>5.9437367709136995</v>
      </c>
      <c r="M284" s="323">
        <f t="shared" si="151"/>
        <v>5.9537367709136992</v>
      </c>
      <c r="N284" s="328">
        <f t="shared" si="152"/>
        <v>-8.1965651693835184E-2</v>
      </c>
      <c r="O284" s="328">
        <f t="shared" si="139"/>
        <v>3.8277779820580657</v>
      </c>
      <c r="P284" s="332">
        <f t="shared" si="140"/>
        <v>100.72078305783464</v>
      </c>
      <c r="Q284" s="328">
        <f t="shared" si="153"/>
        <v>13755.421879126276</v>
      </c>
      <c r="R284" s="277">
        <f>IF(H284&gt;0, rate1(1,$L$52,$L$51,$L$54,L284,$L$53,$L$50,P284),"")</f>
        <v>2044.1001836955786</v>
      </c>
      <c r="S284" s="323">
        <f t="shared" si="154"/>
        <v>1.758024801031735</v>
      </c>
      <c r="T284" s="323">
        <f t="shared" si="155"/>
        <v>0.10813056720871546</v>
      </c>
      <c r="U284" s="328">
        <f t="shared" si="156"/>
        <v>5.963736770913699</v>
      </c>
      <c r="V284" s="336">
        <f t="shared" si="157"/>
        <v>5.963736770913699</v>
      </c>
      <c r="W284" s="328">
        <f t="shared" si="158"/>
        <v>2.1399217391433467E-3</v>
      </c>
      <c r="X284" s="328">
        <f t="shared" si="159"/>
        <v>13833.734408469338</v>
      </c>
      <c r="Y284" s="328">
        <f t="shared" si="141"/>
        <v>101.05941196645969</v>
      </c>
      <c r="Z284" s="108">
        <f>IF(H284&gt;0, rate1(1,$L$52,$L$51,$L$54,U284,$L$53,$L$50,Y284),"")</f>
        <v>2045.6303907508561</v>
      </c>
      <c r="AA284" s="336">
        <f t="shared" si="160"/>
        <v>1.7667110540562492</v>
      </c>
      <c r="AB284" s="336">
        <f t="shared" si="161"/>
        <v>-2.7910406766958559E-3</v>
      </c>
      <c r="AC284" s="328">
        <f t="shared" si="162"/>
        <v>0.10813056720871546</v>
      </c>
      <c r="AD284" s="328">
        <f t="shared" si="163"/>
        <v>-0.18496157484678372</v>
      </c>
      <c r="AE284" s="328">
        <f t="shared" si="164"/>
        <v>-1.8314323016209357E-2</v>
      </c>
      <c r="AF284" s="328">
        <f t="shared" si="165"/>
        <v>2906.9779582270921</v>
      </c>
      <c r="AG284" s="328">
        <f t="shared" si="166"/>
        <v>2894.5108842982845</v>
      </c>
      <c r="AH284" s="328">
        <f t="shared" si="167"/>
        <v>5.9442284099199796</v>
      </c>
      <c r="AI284" s="328">
        <f t="shared" si="168"/>
        <v>52.898858906819122</v>
      </c>
      <c r="AJ284" s="328">
        <f t="shared" si="169"/>
        <v>9.465730836026049</v>
      </c>
      <c r="AK284" s="337">
        <f t="shared" si="170"/>
        <v>834.7255555472816</v>
      </c>
      <c r="AL284" s="42">
        <f t="shared" si="171"/>
        <v>28.920172328168928</v>
      </c>
    </row>
    <row r="285" spans="1:38" ht="15" x14ac:dyDescent="0.15">
      <c r="A285" s="116"/>
      <c r="B285" s="328">
        <f t="shared" si="142"/>
        <v>2906.9779582270921</v>
      </c>
      <c r="C285" s="328">
        <f t="shared" si="143"/>
        <v>2894.5108842982845</v>
      </c>
      <c r="D285" s="328">
        <f t="shared" si="144"/>
        <v>5.9442284099199796</v>
      </c>
      <c r="E285" s="328">
        <f t="shared" si="137"/>
        <v>245.00247993710283</v>
      </c>
      <c r="F285" s="328">
        <f t="shared" si="145"/>
        <v>245.07983825351985</v>
      </c>
      <c r="G285" s="328">
        <f t="shared" si="146"/>
        <v>14387.13283046198</v>
      </c>
      <c r="H285" s="313">
        <f t="shared" si="147"/>
        <v>0.02</v>
      </c>
      <c r="I285" s="328">
        <f t="shared" si="148"/>
        <v>9.973659143046099</v>
      </c>
      <c r="J285" s="328">
        <f t="shared" si="138"/>
        <v>850</v>
      </c>
      <c r="K285" s="335">
        <f t="shared" si="149"/>
        <v>-1</v>
      </c>
      <c r="L285" s="323">
        <f t="shared" si="150"/>
        <v>5.92422840991998</v>
      </c>
      <c r="M285" s="323">
        <f t="shared" si="151"/>
        <v>5.9342284099199798</v>
      </c>
      <c r="N285" s="328">
        <f t="shared" si="152"/>
        <v>-8.1704274885030514E-2</v>
      </c>
      <c r="O285" s="328">
        <f t="shared" si="139"/>
        <v>3.7765489624886759</v>
      </c>
      <c r="P285" s="332">
        <f t="shared" si="140"/>
        <v>100.28039918554045</v>
      </c>
      <c r="Q285" s="328">
        <f t="shared" si="153"/>
        <v>13603.193819453687</v>
      </c>
      <c r="R285" s="277">
        <f>IF(H285&gt;0, rate1(1,$L$52,$L$51,$L$54,L285,$L$53,$L$50,P285),"")</f>
        <v>2042.098166809978</v>
      </c>
      <c r="S285" s="323">
        <f t="shared" si="154"/>
        <v>1.7638804667317078</v>
      </c>
      <c r="T285" s="323">
        <f t="shared" si="155"/>
        <v>0.1069595027538869</v>
      </c>
      <c r="U285" s="328">
        <f t="shared" si="156"/>
        <v>5.9442284099199796</v>
      </c>
      <c r="V285" s="336">
        <f t="shared" si="157"/>
        <v>5.9442284099199796</v>
      </c>
      <c r="W285" s="328">
        <f t="shared" si="158"/>
        <v>2.1259445675205768E-3</v>
      </c>
      <c r="X285" s="328">
        <f t="shared" si="159"/>
        <v>13680.970573860173</v>
      </c>
      <c r="Y285" s="328">
        <f t="shared" si="141"/>
        <v>100.61865678353199</v>
      </c>
      <c r="Z285" s="108">
        <f>IF(H285&gt;0, rate1(1,$L$52,$L$51,$L$54,U285,$L$53,$L$50,Y285),"")</f>
        <v>2043.6371223546823</v>
      </c>
      <c r="AA285" s="336">
        <f t="shared" si="160"/>
        <v>1.7726296372685231</v>
      </c>
      <c r="AB285" s="336">
        <f t="shared" si="161"/>
        <v>-2.7515700472433686E-3</v>
      </c>
      <c r="AC285" s="328">
        <f t="shared" si="162"/>
        <v>0.1069595027538869</v>
      </c>
      <c r="AD285" s="328">
        <f t="shared" si="163"/>
        <v>-0.18698665836190234</v>
      </c>
      <c r="AE285" s="328">
        <f t="shared" si="164"/>
        <v>-1.8830097693219645E-2</v>
      </c>
      <c r="AF285" s="328">
        <f t="shared" si="165"/>
        <v>2906.7892944494533</v>
      </c>
      <c r="AG285" s="328">
        <f t="shared" si="166"/>
        <v>2894.4039247955307</v>
      </c>
      <c r="AH285" s="328">
        <f t="shared" si="167"/>
        <v>5.9247183302747839</v>
      </c>
      <c r="AI285" s="328">
        <f t="shared" si="168"/>
        <v>52.377258102616828</v>
      </c>
      <c r="AJ285" s="328">
        <f t="shared" si="169"/>
        <v>9.4802800743878866</v>
      </c>
      <c r="AK285" s="337">
        <f t="shared" si="170"/>
        <v>835.49464501803959</v>
      </c>
      <c r="AL285" s="42">
        <f t="shared" si="171"/>
        <v>28.965136358239725</v>
      </c>
    </row>
    <row r="286" spans="1:38" ht="15" x14ac:dyDescent="0.15">
      <c r="A286" s="116"/>
      <c r="B286" s="328">
        <f t="shared" si="142"/>
        <v>2906.7892944494533</v>
      </c>
      <c r="C286" s="328">
        <f t="shared" si="143"/>
        <v>2894.4039247955307</v>
      </c>
      <c r="D286" s="328">
        <f t="shared" si="144"/>
        <v>5.9247183302747839</v>
      </c>
      <c r="E286" s="328">
        <f t="shared" si="137"/>
        <v>244.84651891951637</v>
      </c>
      <c r="F286" s="328">
        <f t="shared" si="145"/>
        <v>244.92449942830962</v>
      </c>
      <c r="G286" s="328">
        <f t="shared" si="146"/>
        <v>14236.428363482622</v>
      </c>
      <c r="H286" s="313">
        <f t="shared" si="147"/>
        <v>0.02</v>
      </c>
      <c r="I286" s="328">
        <f t="shared" si="148"/>
        <v>9.9082957231381457</v>
      </c>
      <c r="J286" s="328">
        <f t="shared" si="138"/>
        <v>850</v>
      </c>
      <c r="K286" s="335">
        <f t="shared" si="149"/>
        <v>-1</v>
      </c>
      <c r="L286" s="323">
        <f t="shared" si="150"/>
        <v>5.9047183302747843</v>
      </c>
      <c r="M286" s="323">
        <f t="shared" si="151"/>
        <v>5.9147183302747841</v>
      </c>
      <c r="N286" s="328">
        <f t="shared" si="152"/>
        <v>-8.1442829246846316E-2</v>
      </c>
      <c r="O286" s="328">
        <f t="shared" si="139"/>
        <v>3.7257045604728996</v>
      </c>
      <c r="P286" s="332">
        <f t="shared" si="140"/>
        <v>99.840460266484754</v>
      </c>
      <c r="Q286" s="328">
        <f t="shared" si="153"/>
        <v>13451.99782420215</v>
      </c>
      <c r="R286" s="277">
        <f>IF(H286&gt;0, rate1(1,$L$52,$L$51,$L$54,L286,$L$53,$L$50,P286),"")</f>
        <v>2040.0845018538573</v>
      </c>
      <c r="S286" s="323">
        <f t="shared" si="154"/>
        <v>1.7698245634171423</v>
      </c>
      <c r="T286" s="323">
        <f t="shared" si="155"/>
        <v>0.10579401219069072</v>
      </c>
      <c r="U286" s="328">
        <f t="shared" si="156"/>
        <v>5.9247183302747839</v>
      </c>
      <c r="V286" s="336">
        <f t="shared" si="157"/>
        <v>5.9247183302747839</v>
      </c>
      <c r="W286" s="328">
        <f t="shared" si="158"/>
        <v>2.1120119671138582E-3</v>
      </c>
      <c r="X286" s="328">
        <f t="shared" si="159"/>
        <v>13529.239745165369</v>
      </c>
      <c r="Y286" s="328">
        <f t="shared" si="141"/>
        <v>100.17834570649823</v>
      </c>
      <c r="Z286" s="108">
        <f>IF(H286&gt;0, rate1(1,$L$52,$L$51,$L$54,U286,$L$53,$L$50,Y286),"")</f>
        <v>2041.632275373164</v>
      </c>
      <c r="AA286" s="336">
        <f t="shared" si="160"/>
        <v>1.7786375496875706</v>
      </c>
      <c r="AB286" s="336">
        <f t="shared" si="161"/>
        <v>-2.7124455633578243E-3</v>
      </c>
      <c r="AC286" s="328">
        <f t="shared" si="162"/>
        <v>0.10579401219069072</v>
      </c>
      <c r="AD286" s="328">
        <f t="shared" si="163"/>
        <v>-0.18904661602161912</v>
      </c>
      <c r="AE286" s="328">
        <f t="shared" si="164"/>
        <v>-1.9364734446370036E-2</v>
      </c>
      <c r="AF286" s="328">
        <f t="shared" si="165"/>
        <v>2906.6020576080159</v>
      </c>
      <c r="AG286" s="328">
        <f t="shared" si="166"/>
        <v>2894.2981307833402</v>
      </c>
      <c r="AH286" s="328">
        <f t="shared" si="167"/>
        <v>5.9052065314605793</v>
      </c>
      <c r="AI286" s="328">
        <f t="shared" si="168"/>
        <v>51.857661824573455</v>
      </c>
      <c r="AJ286" s="328">
        <f t="shared" si="169"/>
        <v>9.494684980450268</v>
      </c>
      <c r="AK286" s="337">
        <f t="shared" si="170"/>
        <v>836.24820358765737</v>
      </c>
      <c r="AL286" s="42">
        <f t="shared" si="171"/>
        <v>29.00965702762695</v>
      </c>
    </row>
    <row r="287" spans="1:38" ht="15" x14ac:dyDescent="0.15">
      <c r="A287" s="116"/>
      <c r="B287" s="328">
        <f t="shared" si="142"/>
        <v>2906.6020576080159</v>
      </c>
      <c r="C287" s="328">
        <f t="shared" si="143"/>
        <v>2894.2981307833402</v>
      </c>
      <c r="D287" s="328">
        <f t="shared" si="144"/>
        <v>5.9052065314605793</v>
      </c>
      <c r="E287" s="328">
        <f t="shared" si="137"/>
        <v>244.68932672158252</v>
      </c>
      <c r="F287" s="328">
        <f t="shared" si="145"/>
        <v>244.76792282054944</v>
      </c>
      <c r="G287" s="328">
        <f t="shared" si="146"/>
        <v>14086.751876944236</v>
      </c>
      <c r="H287" s="313">
        <f t="shared" si="147"/>
        <v>0.02</v>
      </c>
      <c r="I287" s="328">
        <f t="shared" si="148"/>
        <v>9.8431414597405826</v>
      </c>
      <c r="J287" s="328">
        <f t="shared" si="138"/>
        <v>850</v>
      </c>
      <c r="K287" s="335">
        <f t="shared" si="149"/>
        <v>-1</v>
      </c>
      <c r="L287" s="323">
        <f t="shared" si="150"/>
        <v>5.8852065314605797</v>
      </c>
      <c r="M287" s="323">
        <f t="shared" si="151"/>
        <v>5.8952065314605795</v>
      </c>
      <c r="N287" s="328">
        <f t="shared" si="152"/>
        <v>-8.1181314760204515E-2</v>
      </c>
      <c r="O287" s="328">
        <f t="shared" si="139"/>
        <v>3.6752432887471098</v>
      </c>
      <c r="P287" s="332">
        <f t="shared" si="140"/>
        <v>99.400967480101727</v>
      </c>
      <c r="Q287" s="328">
        <f t="shared" si="153"/>
        <v>13301.832221558634</v>
      </c>
      <c r="R287" s="277">
        <f>IF(H287&gt;0, rate1(1,$L$52,$L$51,$L$54,L287,$L$53,$L$50,P287),"")</f>
        <v>2038.0590954458653</v>
      </c>
      <c r="S287" s="323">
        <f t="shared" si="154"/>
        <v>1.7758594876068923</v>
      </c>
      <c r="T287" s="323">
        <f t="shared" si="155"/>
        <v>0.10463404270611558</v>
      </c>
      <c r="U287" s="328">
        <f t="shared" si="156"/>
        <v>5.9052065314605793</v>
      </c>
      <c r="V287" s="336">
        <f t="shared" si="157"/>
        <v>5.9052065314605793</v>
      </c>
      <c r="W287" s="328">
        <f t="shared" si="158"/>
        <v>2.0981239496578041E-3</v>
      </c>
      <c r="X287" s="328">
        <f t="shared" si="159"/>
        <v>13378.540281173176</v>
      </c>
      <c r="Y287" s="328">
        <f t="shared" si="141"/>
        <v>99.738479910081281</v>
      </c>
      <c r="Z287" s="108">
        <f>IF(H287&gt;0, rate1(1,$L$52,$L$51,$L$54,U287,$L$53,$L$50,Y287),"")</f>
        <v>2039.6157571150491</v>
      </c>
      <c r="AA287" s="336">
        <f t="shared" si="160"/>
        <v>1.7847372123527427</v>
      </c>
      <c r="AB287" s="336">
        <f t="shared" si="161"/>
        <v>-2.6736644020835454E-3</v>
      </c>
      <c r="AC287" s="328">
        <f t="shared" si="162"/>
        <v>0.10463404270611558</v>
      </c>
      <c r="AD287" s="328">
        <f t="shared" si="163"/>
        <v>-0.19114238045999779</v>
      </c>
      <c r="AE287" s="328">
        <f t="shared" si="164"/>
        <v>-1.9919059171139775E-2</v>
      </c>
      <c r="AF287" s="328">
        <f t="shared" si="165"/>
        <v>2906.4162422505497</v>
      </c>
      <c r="AG287" s="328">
        <f t="shared" si="166"/>
        <v>2894.1934967406341</v>
      </c>
      <c r="AH287" s="328">
        <f t="shared" si="167"/>
        <v>5.885693012956172</v>
      </c>
      <c r="AI287" s="328">
        <f t="shared" si="168"/>
        <v>51.340043544333454</v>
      </c>
      <c r="AJ287" s="328">
        <f t="shared" si="169"/>
        <v>9.5089461036570277</v>
      </c>
      <c r="AK287" s="337">
        <f t="shared" si="170"/>
        <v>836.98647147532063</v>
      </c>
      <c r="AL287" s="42">
        <f t="shared" si="171"/>
        <v>29.053736040177839</v>
      </c>
    </row>
    <row r="288" spans="1:38" ht="15" x14ac:dyDescent="0.15">
      <c r="A288" s="116"/>
      <c r="B288" s="328">
        <f t="shared" si="142"/>
        <v>2906.4162422505497</v>
      </c>
      <c r="C288" s="328">
        <f t="shared" si="143"/>
        <v>2894.1934967406341</v>
      </c>
      <c r="D288" s="328">
        <f t="shared" si="144"/>
        <v>5.885693012956172</v>
      </c>
      <c r="E288" s="328">
        <f t="shared" si="137"/>
        <v>244.53091641171687</v>
      </c>
      <c r="F288" s="328">
        <f t="shared" si="145"/>
        <v>244.6101215666497</v>
      </c>
      <c r="G288" s="328">
        <f t="shared" si="146"/>
        <v>13938.101651143606</v>
      </c>
      <c r="H288" s="313">
        <f t="shared" si="147"/>
        <v>0.02</v>
      </c>
      <c r="I288" s="328">
        <f t="shared" si="148"/>
        <v>9.7781964079324108</v>
      </c>
      <c r="J288" s="328">
        <f t="shared" si="138"/>
        <v>850</v>
      </c>
      <c r="K288" s="335">
        <f t="shared" si="149"/>
        <v>-1</v>
      </c>
      <c r="L288" s="323">
        <f t="shared" si="150"/>
        <v>5.8656930129561724</v>
      </c>
      <c r="M288" s="323">
        <f t="shared" si="151"/>
        <v>5.8756930129561722</v>
      </c>
      <c r="N288" s="328">
        <f t="shared" si="152"/>
        <v>-8.0919731406023487E-2</v>
      </c>
      <c r="O288" s="328">
        <f t="shared" si="139"/>
        <v>3.6251636748906466</v>
      </c>
      <c r="P288" s="332">
        <f t="shared" si="140"/>
        <v>98.961922012234098</v>
      </c>
      <c r="Q288" s="328">
        <f t="shared" si="153"/>
        <v>13152.695279318928</v>
      </c>
      <c r="R288" s="277">
        <f>IF(H288&gt;0, rate1(1,$L$52,$L$51,$L$54,L288,$L$53,$L$50,P288),"")</f>
        <v>2036.0218532706226</v>
      </c>
      <c r="S288" s="323">
        <f t="shared" si="154"/>
        <v>1.7819877073326387</v>
      </c>
      <c r="T288" s="323">
        <f t="shared" si="155"/>
        <v>0.10347954404812938</v>
      </c>
      <c r="U288" s="328">
        <f t="shared" si="156"/>
        <v>5.885693012956172</v>
      </c>
      <c r="V288" s="336">
        <f t="shared" si="157"/>
        <v>5.885693012956172</v>
      </c>
      <c r="W288" s="328">
        <f t="shared" si="158"/>
        <v>2.0842805268941333E-3</v>
      </c>
      <c r="X288" s="328">
        <f t="shared" si="159"/>
        <v>13228.870479572426</v>
      </c>
      <c r="Y288" s="328">
        <f t="shared" si="141"/>
        <v>99.29906057537022</v>
      </c>
      <c r="Z288" s="108">
        <f>IF(H288&gt;0, rate1(1,$L$52,$L$51,$L$54,U288,$L$53,$L$50,Y288),"")</f>
        <v>2037.5874739630731</v>
      </c>
      <c r="AA288" s="336">
        <f t="shared" si="160"/>
        <v>1.7909311185885224</v>
      </c>
      <c r="AB288" s="336">
        <f t="shared" si="161"/>
        <v>-2.6352238240590314E-3</v>
      </c>
      <c r="AC288" s="328">
        <f t="shared" si="162"/>
        <v>0.10347954404812938</v>
      </c>
      <c r="AD288" s="328">
        <f t="shared" si="163"/>
        <v>-0.19327491422553814</v>
      </c>
      <c r="AE288" s="328">
        <f t="shared" si="164"/>
        <v>-2.0493940821447568E-2</v>
      </c>
      <c r="AF288" s="328">
        <f t="shared" si="165"/>
        <v>2906.2318429750953</v>
      </c>
      <c r="AG288" s="328">
        <f t="shared" si="166"/>
        <v>2894.0900171965859</v>
      </c>
      <c r="AH288" s="328">
        <f t="shared" si="167"/>
        <v>5.8661777742364238</v>
      </c>
      <c r="AI288" s="328">
        <f t="shared" si="168"/>
        <v>50.824377882733437</v>
      </c>
      <c r="AJ288" s="328">
        <f t="shared" si="169"/>
        <v>9.5230639864022315</v>
      </c>
      <c r="AK288" s="337">
        <f t="shared" si="170"/>
        <v>837.70968593008115</v>
      </c>
      <c r="AL288" s="42">
        <f t="shared" si="171"/>
        <v>29.097375077190524</v>
      </c>
    </row>
    <row r="289" spans="1:38" ht="15" x14ac:dyDescent="0.15">
      <c r="A289" s="116"/>
      <c r="B289" s="328">
        <f t="shared" si="142"/>
        <v>2906.2318429750953</v>
      </c>
      <c r="C289" s="328">
        <f t="shared" si="143"/>
        <v>2894.0900171965859</v>
      </c>
      <c r="D289" s="328">
        <f t="shared" si="144"/>
        <v>5.8661777742364238</v>
      </c>
      <c r="E289" s="328">
        <f t="shared" si="137"/>
        <v>244.37130092817821</v>
      </c>
      <c r="F289" s="328">
        <f t="shared" si="145"/>
        <v>244.45110866994753</v>
      </c>
      <c r="G289" s="328">
        <f t="shared" si="146"/>
        <v>13790.475907024873</v>
      </c>
      <c r="H289" s="313">
        <f t="shared" si="147"/>
        <v>0.02</v>
      </c>
      <c r="I289" s="328">
        <f t="shared" si="148"/>
        <v>9.7134606228075437</v>
      </c>
      <c r="J289" s="328">
        <f t="shared" si="138"/>
        <v>850</v>
      </c>
      <c r="K289" s="335">
        <f t="shared" si="149"/>
        <v>-1</v>
      </c>
      <c r="L289" s="323">
        <f t="shared" si="150"/>
        <v>5.8461777742364243</v>
      </c>
      <c r="M289" s="323">
        <f t="shared" si="151"/>
        <v>5.856177774236424</v>
      </c>
      <c r="N289" s="328">
        <f t="shared" si="152"/>
        <v>-8.0658079165154106E-2</v>
      </c>
      <c r="O289" s="328">
        <f t="shared" si="139"/>
        <v>3.5754642606136726</v>
      </c>
      <c r="P289" s="332">
        <f t="shared" si="140"/>
        <v>98.523325055184571</v>
      </c>
      <c r="Q289" s="328">
        <f t="shared" si="153"/>
        <v>13004.585206245685</v>
      </c>
      <c r="R289" s="277">
        <f>IF(H289&gt;0, rate1(1,$L$52,$L$51,$L$54,L289,$L$53,$L$50,P289),"")</f>
        <v>2033.9726800677699</v>
      </c>
      <c r="S289" s="323">
        <f t="shared" si="154"/>
        <v>1.7882117653170584</v>
      </c>
      <c r="T289" s="323">
        <f t="shared" si="155"/>
        <v>0.10233046842774464</v>
      </c>
      <c r="U289" s="328">
        <f t="shared" si="156"/>
        <v>5.8661777742364238</v>
      </c>
      <c r="V289" s="336">
        <f t="shared" si="157"/>
        <v>5.8661777742364238</v>
      </c>
      <c r="W289" s="328">
        <f t="shared" si="158"/>
        <v>2.0704817105396955E-3</v>
      </c>
      <c r="X289" s="328">
        <f t="shared" si="159"/>
        <v>13080.228578333055</v>
      </c>
      <c r="Y289" s="328">
        <f t="shared" si="141"/>
        <v>98.860088889871463</v>
      </c>
      <c r="Z289" s="108">
        <f>IF(H289&gt;0, rate1(1,$L$52,$L$51,$L$54,U289,$L$53,$L$50,Y289),"")</f>
        <v>2035.5473313631126</v>
      </c>
      <c r="AA289" s="336">
        <f t="shared" si="160"/>
        <v>1.7972218372172641</v>
      </c>
      <c r="AB289" s="336">
        <f t="shared" si="161"/>
        <v>-2.5971211698951921E-3</v>
      </c>
      <c r="AC289" s="328">
        <f t="shared" si="162"/>
        <v>0.10233046842774464</v>
      </c>
      <c r="AD289" s="328">
        <f t="shared" si="163"/>
        <v>-0.19544521106264617</v>
      </c>
      <c r="AE289" s="328">
        <f t="shared" si="164"/>
        <v>-2.1090294014363853E-2</v>
      </c>
      <c r="AF289" s="328">
        <f t="shared" si="165"/>
        <v>2906.0488544275026</v>
      </c>
      <c r="AG289" s="328">
        <f t="shared" si="166"/>
        <v>2893.9876867281582</v>
      </c>
      <c r="AH289" s="328">
        <f t="shared" si="167"/>
        <v>5.8466608147724104</v>
      </c>
      <c r="AI289" s="328">
        <f t="shared" si="168"/>
        <v>50.310640565897423</v>
      </c>
      <c r="AJ289" s="328">
        <f t="shared" si="169"/>
        <v>9.5370391643372034</v>
      </c>
      <c r="AK289" s="337">
        <f t="shared" si="170"/>
        <v>838.41808127536683</v>
      </c>
      <c r="AL289" s="42">
        <f t="shared" si="171"/>
        <v>29.140575798390849</v>
      </c>
    </row>
    <row r="290" spans="1:38" ht="15" x14ac:dyDescent="0.15">
      <c r="A290" s="116"/>
      <c r="B290" s="328">
        <f t="shared" si="142"/>
        <v>2906.0488544275026</v>
      </c>
      <c r="C290" s="328">
        <f t="shared" si="143"/>
        <v>2893.9876867281582</v>
      </c>
      <c r="D290" s="328">
        <f t="shared" si="144"/>
        <v>5.8466608147724104</v>
      </c>
      <c r="E290" s="328">
        <f t="shared" si="137"/>
        <v>244.21049308469051</v>
      </c>
      <c r="F290" s="328">
        <f t="shared" si="145"/>
        <v>244.29089700643436</v>
      </c>
      <c r="G290" s="328">
        <f t="shared" si="146"/>
        <v>13643.872807512436</v>
      </c>
      <c r="H290" s="313">
        <f t="shared" si="147"/>
        <v>0.02</v>
      </c>
      <c r="I290" s="328">
        <f t="shared" si="148"/>
        <v>9.6489341594755391</v>
      </c>
      <c r="J290" s="328">
        <f t="shared" si="138"/>
        <v>850</v>
      </c>
      <c r="K290" s="335">
        <f t="shared" si="149"/>
        <v>-1</v>
      </c>
      <c r="L290" s="323">
        <f t="shared" si="150"/>
        <v>5.8266608147724108</v>
      </c>
      <c r="M290" s="323">
        <f t="shared" si="151"/>
        <v>5.8366608147724106</v>
      </c>
      <c r="N290" s="328">
        <f t="shared" si="152"/>
        <v>-8.0396358018358427E-2</v>
      </c>
      <c r="O290" s="328">
        <f t="shared" si="139"/>
        <v>3.5261436010721554</v>
      </c>
      <c r="P290" s="332">
        <f t="shared" si="140"/>
        <v>98.085177807778379</v>
      </c>
      <c r="Q290" s="328">
        <f t="shared" si="153"/>
        <v>12857.500153387449</v>
      </c>
      <c r="R290" s="277">
        <f>IF(H290&gt;0, rate1(1,$L$52,$L$51,$L$54,L290,$L$53,$L$50,P290),"")</f>
        <v>2031.9114796209271</v>
      </c>
      <c r="S290" s="323">
        <f t="shared" si="154"/>
        <v>1.7945342823064028</v>
      </c>
      <c r="T290" s="323">
        <f t="shared" si="155"/>
        <v>0.10118677042478391</v>
      </c>
      <c r="U290" s="328">
        <f t="shared" si="156"/>
        <v>5.8466608147724104</v>
      </c>
      <c r="V290" s="336">
        <f t="shared" si="157"/>
        <v>5.8466608147724104</v>
      </c>
      <c r="W290" s="328">
        <f t="shared" si="158"/>
        <v>2.0567275123966056E-3</v>
      </c>
      <c r="X290" s="328">
        <f t="shared" si="159"/>
        <v>12932.61275704639</v>
      </c>
      <c r="Y290" s="328">
        <f t="shared" si="141"/>
        <v>98.421566047570636</v>
      </c>
      <c r="Z290" s="108">
        <f>IF(H290&gt;0, rate1(1,$L$52,$L$51,$L$54,U290,$L$53,$L$50,Y290),"")</f>
        <v>2033.4952338132491</v>
      </c>
      <c r="AA290" s="336">
        <f t="shared" si="160"/>
        <v>1.8036120159279996</v>
      </c>
      <c r="AB290" s="336">
        <f t="shared" si="161"/>
        <v>-2.5593538568752312E-3</v>
      </c>
      <c r="AC290" s="328">
        <f t="shared" si="162"/>
        <v>0.10118677042478391</v>
      </c>
      <c r="AD290" s="328">
        <f t="shared" si="163"/>
        <v>-0.19765429725684133</v>
      </c>
      <c r="AE290" s="328">
        <f t="shared" si="164"/>
        <v>-2.1709081811943153E-2</v>
      </c>
      <c r="AF290" s="328">
        <f t="shared" si="165"/>
        <v>2905.8672712990597</v>
      </c>
      <c r="AG290" s="328">
        <f t="shared" si="166"/>
        <v>2893.8864999577336</v>
      </c>
      <c r="AH290" s="328">
        <f t="shared" si="167"/>
        <v>5.8271421340311269</v>
      </c>
      <c r="AI290" s="328">
        <f t="shared" si="168"/>
        <v>49.798808382962271</v>
      </c>
      <c r="AJ290" s="328">
        <f t="shared" si="169"/>
        <v>9.5508721666658047</v>
      </c>
      <c r="AK290" s="337">
        <f t="shared" si="170"/>
        <v>839.11188895195778</v>
      </c>
      <c r="AL290" s="42">
        <f t="shared" si="171"/>
        <v>29.183339842871863</v>
      </c>
    </row>
    <row r="291" spans="1:38" ht="15" x14ac:dyDescent="0.15">
      <c r="A291" s="116"/>
      <c r="B291" s="328">
        <f t="shared" si="142"/>
        <v>2905.8672712990597</v>
      </c>
      <c r="C291" s="328">
        <f t="shared" si="143"/>
        <v>2893.8864999577336</v>
      </c>
      <c r="D291" s="328">
        <f t="shared" si="144"/>
        <v>5.8271421340311269</v>
      </c>
      <c r="E291" s="328">
        <f t="shared" si="137"/>
        <v>244.04850557584797</v>
      </c>
      <c r="F291" s="328">
        <f t="shared" si="145"/>
        <v>244.12949933026925</v>
      </c>
      <c r="G291" s="328">
        <f t="shared" si="146"/>
        <v>13498.2904587992</v>
      </c>
      <c r="H291" s="313">
        <f t="shared" si="147"/>
        <v>0.02</v>
      </c>
      <c r="I291" s="328">
        <f t="shared" si="148"/>
        <v>9.5846170730608726</v>
      </c>
      <c r="J291" s="328">
        <f t="shared" si="138"/>
        <v>850</v>
      </c>
      <c r="K291" s="335">
        <f t="shared" si="149"/>
        <v>-1</v>
      </c>
      <c r="L291" s="323">
        <f t="shared" si="150"/>
        <v>5.8071421340311273</v>
      </c>
      <c r="M291" s="323">
        <f t="shared" si="151"/>
        <v>5.8171421340311271</v>
      </c>
      <c r="N291" s="328">
        <f t="shared" si="152"/>
        <v>-8.0134567946387847E-2</v>
      </c>
      <c r="O291" s="328">
        <f t="shared" si="139"/>
        <v>3.4772002642093653</v>
      </c>
      <c r="P291" s="332">
        <f t="shared" si="140"/>
        <v>97.647481475415944</v>
      </c>
      <c r="Q291" s="328">
        <f t="shared" si="153"/>
        <v>12711.438215353306</v>
      </c>
      <c r="R291" s="277">
        <f>IF(H291&gt;0, rate1(1,$L$52,$L$51,$L$54,L291,$L$53,$L$50,P291),"")</f>
        <v>2029.8381547464571</v>
      </c>
      <c r="S291" s="323">
        <f t="shared" si="154"/>
        <v>1.8009579605658403</v>
      </c>
      <c r="T291" s="323">
        <f t="shared" si="155"/>
        <v>0.10004840689738126</v>
      </c>
      <c r="U291" s="328">
        <f t="shared" si="156"/>
        <v>5.8271421340311269</v>
      </c>
      <c r="V291" s="336">
        <f t="shared" si="157"/>
        <v>5.8271421340311269</v>
      </c>
      <c r="W291" s="328">
        <f t="shared" si="158"/>
        <v>2.043017944171055E-3</v>
      </c>
      <c r="X291" s="328">
        <f t="shared" si="159"/>
        <v>12786.021138220398</v>
      </c>
      <c r="Y291" s="328">
        <f t="shared" si="141"/>
        <v>97.983493248984757</v>
      </c>
      <c r="Z291" s="108">
        <f>IF(H291&gt;0, rate1(1,$L$52,$L$51,$L$54,U291,$L$53,$L$50,Y291),"")</f>
        <v>2031.4310848526372</v>
      </c>
      <c r="AA291" s="336">
        <f t="shared" si="160"/>
        <v>1.8101043848098428</v>
      </c>
      <c r="AB291" s="336">
        <f t="shared" si="161"/>
        <v>-2.5219193754279163E-3</v>
      </c>
      <c r="AC291" s="328">
        <f t="shared" si="162"/>
        <v>0.10004840689738126</v>
      </c>
      <c r="AD291" s="328">
        <f t="shared" si="163"/>
        <v>-0.19990323304711707</v>
      </c>
      <c r="AE291" s="328">
        <f t="shared" si="164"/>
        <v>-2.2351318692907584E-2</v>
      </c>
      <c r="AF291" s="328">
        <f t="shared" si="165"/>
        <v>2905.6870883242159</v>
      </c>
      <c r="AG291" s="328">
        <f t="shared" si="166"/>
        <v>2893.7864515508363</v>
      </c>
      <c r="AH291" s="328">
        <f t="shared" si="167"/>
        <v>5.8076217314756455</v>
      </c>
      <c r="AI291" s="328">
        <f t="shared" si="168"/>
        <v>49.288859145461331</v>
      </c>
      <c r="AJ291" s="328">
        <f t="shared" si="169"/>
        <v>9.5645635164284322</v>
      </c>
      <c r="AK291" s="337">
        <f t="shared" si="170"/>
        <v>839.79133755950056</v>
      </c>
      <c r="AL291" s="42">
        <f t="shared" si="171"/>
        <v>29.225668829997382</v>
      </c>
    </row>
    <row r="292" spans="1:38" ht="15" x14ac:dyDescent="0.15">
      <c r="A292" s="116"/>
      <c r="B292" s="328">
        <f t="shared" si="142"/>
        <v>2905.6870883242159</v>
      </c>
      <c r="C292" s="328">
        <f t="shared" si="143"/>
        <v>2893.7864515508363</v>
      </c>
      <c r="D292" s="328">
        <f t="shared" si="144"/>
        <v>5.8076217314756455</v>
      </c>
      <c r="E292" s="328">
        <f t="shared" si="137"/>
        <v>243.88535098232288</v>
      </c>
      <c r="F292" s="328">
        <f t="shared" si="145"/>
        <v>243.96692827908544</v>
      </c>
      <c r="G292" s="328">
        <f t="shared" si="146"/>
        <v>13353.726911598653</v>
      </c>
      <c r="H292" s="313">
        <f t="shared" si="147"/>
        <v>0.02</v>
      </c>
      <c r="I292" s="328">
        <f t="shared" si="148"/>
        <v>9.520509418703659</v>
      </c>
      <c r="J292" s="328">
        <f t="shared" si="138"/>
        <v>850</v>
      </c>
      <c r="K292" s="335">
        <f t="shared" si="149"/>
        <v>-1</v>
      </c>
      <c r="L292" s="323">
        <f t="shared" si="150"/>
        <v>5.787621731475646</v>
      </c>
      <c r="M292" s="323">
        <f t="shared" si="151"/>
        <v>5.7976217314756457</v>
      </c>
      <c r="N292" s="328">
        <f t="shared" si="152"/>
        <v>-7.9872708929904945E-2</v>
      </c>
      <c r="O292" s="328">
        <f t="shared" si="139"/>
        <v>3.4286328301218161</v>
      </c>
      <c r="P292" s="332">
        <f t="shared" si="140"/>
        <v>97.210237270136787</v>
      </c>
      <c r="Q292" s="328">
        <f t="shared" si="153"/>
        <v>12566.397431552055</v>
      </c>
      <c r="R292" s="277">
        <f>IF(H292&gt;0, rate1(1,$L$52,$L$51,$L$54,L292,$L$53,$L$50,P292),"")</f>
        <v>2027.7526072821358</v>
      </c>
      <c r="S292" s="323">
        <f t="shared" si="154"/>
        <v>1.8074855875490852</v>
      </c>
      <c r="T292" s="323">
        <f t="shared" si="155"/>
        <v>9.8915336894542003E-2</v>
      </c>
      <c r="U292" s="328">
        <f t="shared" si="156"/>
        <v>5.8076217314756455</v>
      </c>
      <c r="V292" s="336">
        <f t="shared" si="157"/>
        <v>5.8076217314756455</v>
      </c>
      <c r="W292" s="328">
        <f t="shared" si="158"/>
        <v>2.0293530176331842E-3</v>
      </c>
      <c r="X292" s="328">
        <f t="shared" si="159"/>
        <v>12640.451788538379</v>
      </c>
      <c r="Y292" s="328">
        <f t="shared" si="141"/>
        <v>97.545871701225551</v>
      </c>
      <c r="Z292" s="108">
        <f>IF(H292&gt;0, rate1(1,$L$52,$L$51,$L$54,U292,$L$53,$L$50,Y292),"")</f>
        <v>2029.3547870502832</v>
      </c>
      <c r="AA292" s="336">
        <f t="shared" si="160"/>
        <v>1.8167017600615574</v>
      </c>
      <c r="AB292" s="336">
        <f t="shared" si="161"/>
        <v>-2.484815286158102E-3</v>
      </c>
      <c r="AC292" s="328">
        <f t="shared" si="162"/>
        <v>9.8915336894542003E-2</v>
      </c>
      <c r="AD292" s="328">
        <f t="shared" si="163"/>
        <v>-0.20219311411053356</v>
      </c>
      <c r="AE292" s="328">
        <f t="shared" si="164"/>
        <v>-2.3018073743236864E-2</v>
      </c>
      <c r="AF292" s="328">
        <f t="shared" si="165"/>
        <v>2905.5083002783913</v>
      </c>
      <c r="AG292" s="328">
        <f t="shared" si="166"/>
        <v>2893.6875362139417</v>
      </c>
      <c r="AH292" s="328">
        <f t="shared" si="167"/>
        <v>5.7880996065650487</v>
      </c>
      <c r="AI292" s="328">
        <f t="shared" si="168"/>
        <v>48.780771648037238</v>
      </c>
      <c r="AJ292" s="328">
        <f t="shared" si="169"/>
        <v>9.5781137307751099</v>
      </c>
      <c r="AK292" s="337">
        <f t="shared" si="170"/>
        <v>840.45665289662884</v>
      </c>
      <c r="AL292" s="42">
        <f t="shared" si="171"/>
        <v>29.267564360271024</v>
      </c>
    </row>
    <row r="293" spans="1:38" ht="15" x14ac:dyDescent="0.15">
      <c r="A293" s="116"/>
      <c r="B293" s="328">
        <f t="shared" ref="B293:B317" si="172">IF(H293&gt;0, AF292,"")</f>
        <v>2905.5083002783913</v>
      </c>
      <c r="C293" s="328">
        <f t="shared" ref="C293:C317" si="173">IF(H293&gt;0, AG292,"")</f>
        <v>2893.6875362139417</v>
      </c>
      <c r="D293" s="328">
        <f t="shared" ref="D293:D317" si="174">IF(H293&gt;0, AH292,"")</f>
        <v>5.7880996065650487</v>
      </c>
      <c r="E293" s="328">
        <f t="shared" si="137"/>
        <v>243.7210417758759</v>
      </c>
      <c r="F293" s="328">
        <f t="shared" ref="F293:F317" si="175">IF(H293&gt;0, (E293+E292)/2,"")</f>
        <v>243.8031963790994</v>
      </c>
      <c r="G293" s="328">
        <f t="shared" ref="G293:G317" si="176">IF(H293&gt;0, F293*$S$53*$C$55*(B293-C293+N293)^1.5,"")</f>
        <v>13210.180162357068</v>
      </c>
      <c r="H293" s="313">
        <f t="shared" ref="H293:H317" si="177">dv(S292)</f>
        <v>0.02</v>
      </c>
      <c r="I293" s="328">
        <f t="shared" ref="I293:I317" si="178">IF(H293&gt;0, (B293-C293)*B$19,"")</f>
        <v>9.4566112515596625</v>
      </c>
      <c r="J293" s="328">
        <f t="shared" si="138"/>
        <v>850</v>
      </c>
      <c r="K293" s="335">
        <f t="shared" ref="K293:K317" si="179">IF(H293&gt;0, IF((1-S292-0.015)&gt;0,1,-1),"")</f>
        <v>-1</v>
      </c>
      <c r="L293" s="323">
        <f t="shared" ref="L293:L317" si="180">IF(H293&gt;0, D293+K293*H293,"")</f>
        <v>5.7680996065650492</v>
      </c>
      <c r="M293" s="323">
        <f t="shared" ref="M293:M317" si="181">IF(H293&gt;0, (D293+L293)/2,"")</f>
        <v>5.778099606565049</v>
      </c>
      <c r="N293" s="328">
        <f t="shared" ref="N293:N317" si="182">IF(H293&gt;0, 2*($P$53*M293/$S$52/$S$51)^2-(B293-C293)*2,"")</f>
        <v>-7.9610780949508353E-2</v>
      </c>
      <c r="O293" s="328">
        <f t="shared" ref="O293:O317" si="183">IF(wh(B292,$F$51,$F$52,$F$53)&gt;0,wh(B292,$F$51,$F$52,$F$53),O292)</f>
        <v>3.3804398904502677</v>
      </c>
      <c r="P293" s="332">
        <f t="shared" si="140"/>
        <v>96.773446410679014</v>
      </c>
      <c r="Q293" s="328">
        <f t="shared" ref="Q293:Q317" si="184">IF(H293&gt;0, M293/$S$54*(B293-C293+N293/2)*E293-J293,"")</f>
        <v>12422.375787392175</v>
      </c>
      <c r="R293" s="277">
        <f>IF(H293&gt;0, rate1(1,$L$52,$L$51,$L$54,L293,$L$53,$L$50,P293),"")</f>
        <v>2025.6547380756524</v>
      </c>
      <c r="S293" s="323">
        <f t="shared" ref="S293:S317" si="185">IF(H293&gt;0, Q293/O293/R293,"")</f>
        <v>1.8141200397516177</v>
      </c>
      <c r="T293" s="323">
        <f t="shared" ref="T293:T317" si="186">IF(H293&gt;0, N293/(1-S293),"")</f>
        <v>9.7787521572122268E-2</v>
      </c>
      <c r="U293" s="328">
        <f t="shared" ref="U293:U317" si="187">L293-K293*H293</f>
        <v>5.7880996065650487</v>
      </c>
      <c r="V293" s="336">
        <f t="shared" ref="V293:V317" si="188">IF(H293&gt;0, (D293+U293)/2,"")</f>
        <v>5.7880996065650487</v>
      </c>
      <c r="W293" s="328">
        <f t="shared" ref="W293:W317" si="189">IF(H293&gt;0, 2*($P$53*V293/$S$52/$S$51)^2-(B293-C293)*2,"")</f>
        <v>2.0157327445353701E-3</v>
      </c>
      <c r="X293" s="328">
        <f t="shared" ref="X293:X317" si="190">IF(H293&gt;0, V293/$S$54*(B293-C293+W293/2)*F293-J293,"")</f>
        <v>12495.902720077785</v>
      </c>
      <c r="Y293" s="328">
        <f t="shared" si="141"/>
        <v>97.108702618058445</v>
      </c>
      <c r="Z293" s="108">
        <f>IF(H293&gt;0, rate1(1,$L$52,$L$51,$L$54,U293,$L$53,$L$50,Y293),"")</f>
        <v>2027.2662419936498</v>
      </c>
      <c r="AA293" s="336">
        <f t="shared" ref="AA293:AA317" si="191">IF(H293&gt;0, X293/O293/Z293,"")</f>
        <v>1.8234070478867743</v>
      </c>
      <c r="AB293" s="336">
        <f t="shared" ref="AB293:AB317" si="192">IF(H293&gt;0, W293/(1-AA293),"")</f>
        <v>-2.4480392167016657E-3</v>
      </c>
      <c r="AC293" s="328">
        <f t="shared" ref="AC293:AC317" si="193">IF(H293&gt;0, delta_z(N293,S293,H293,AE292,AB293),"")</f>
        <v>9.7787521572122268E-2</v>
      </c>
      <c r="AD293" s="328">
        <f t="shared" ref="AD293:AD317" si="194">IF(H293&gt;0, H293/AC293*K293,"")</f>
        <v>-0.20452507312243504</v>
      </c>
      <c r="AE293" s="328">
        <f t="shared" ref="AE293:AE317" si="195">IF(H293&gt;0, (AD293-AD292)/(AC293+AC292)*2,"")</f>
        <v>-2.3710474063056663E-2</v>
      </c>
      <c r="AF293" s="328">
        <f t="shared" ref="AF293:AF317" si="196">IF(H293&gt;0, B293-(AC293-N293),"")</f>
        <v>2905.3309019758694</v>
      </c>
      <c r="AG293" s="328">
        <f t="shared" ref="AG293:AG317" si="197">IF(H293&gt;0, C293-AC293,"")</f>
        <v>2893.5897486923695</v>
      </c>
      <c r="AH293" s="328">
        <f t="shared" ref="AH293:AH317" si="198">IF(H293&gt;0, $S$54*$S$53*$C$55*SQRT(AF293-AG293),"")</f>
        <v>5.7685757587542437</v>
      </c>
      <c r="AI293" s="328">
        <f t="shared" ref="AI293:AI317" si="199">IF(H293&gt;0, AC293/R293*1000000,"")</f>
        <v>48.274525630670524</v>
      </c>
      <c r="AJ293" s="328">
        <f t="shared" ref="AJ293:AJ317" si="200">IF(H293&gt;0, AJ292+AI293/3600,"")</f>
        <v>9.5915233212280739</v>
      </c>
      <c r="AK293" s="337">
        <f t="shared" ref="AK293:AK317" si="201">IF(H293&gt;0, AK292+AI292*G292/1000000,"")</f>
        <v>841.10805799975378</v>
      </c>
      <c r="AL293" s="42">
        <f t="shared" ref="AL293:AL317" si="202">IF(H293&gt;0, AL292+AI292*J292/1000000,"")</f>
        <v>29.309028016171855</v>
      </c>
    </row>
    <row r="294" spans="1:38" ht="15" x14ac:dyDescent="0.15">
      <c r="A294" s="116"/>
      <c r="B294" s="328">
        <f t="shared" si="172"/>
        <v>2905.3309019758694</v>
      </c>
      <c r="C294" s="328">
        <f t="shared" si="173"/>
        <v>2893.5897486923695</v>
      </c>
      <c r="D294" s="328">
        <f t="shared" si="174"/>
        <v>5.7685757587542437</v>
      </c>
      <c r="E294" s="328">
        <f t="shared" si="137"/>
        <v>243.55559032417432</v>
      </c>
      <c r="F294" s="328">
        <f t="shared" si="175"/>
        <v>243.63831605002511</v>
      </c>
      <c r="G294" s="328">
        <f t="shared" si="176"/>
        <v>13067.648154428662</v>
      </c>
      <c r="H294" s="313">
        <f t="shared" si="177"/>
        <v>0.02</v>
      </c>
      <c r="I294" s="328">
        <f t="shared" si="178"/>
        <v>9.3929226267999191</v>
      </c>
      <c r="J294" s="328">
        <f t="shared" si="138"/>
        <v>850</v>
      </c>
      <c r="K294" s="335">
        <f t="shared" si="179"/>
        <v>-1</v>
      </c>
      <c r="L294" s="323">
        <f t="shared" si="180"/>
        <v>5.7485757587542441</v>
      </c>
      <c r="M294" s="323">
        <f t="shared" si="181"/>
        <v>5.7585757587542439</v>
      </c>
      <c r="N294" s="328">
        <f t="shared" si="182"/>
        <v>-7.9348783985754068E-2</v>
      </c>
      <c r="O294" s="328">
        <f t="shared" si="183"/>
        <v>3.3326200477937138</v>
      </c>
      <c r="P294" s="332">
        <f t="shared" si="140"/>
        <v>96.337110122536714</v>
      </c>
      <c r="Q294" s="328">
        <f t="shared" si="184"/>
        <v>12279.37121544504</v>
      </c>
      <c r="R294" s="277">
        <f>IF(H294&gt;0, rate1(1,$L$52,$L$51,$L$54,L294,$L$53,$L$50,P294),"")</f>
        <v>2023.5444469729409</v>
      </c>
      <c r="S294" s="323">
        <f t="shared" si="185"/>
        <v>1.8208642867597113</v>
      </c>
      <c r="T294" s="323">
        <f t="shared" si="186"/>
        <v>9.6664924111848405E-2</v>
      </c>
      <c r="U294" s="328">
        <f t="shared" si="187"/>
        <v>5.7685757587542437</v>
      </c>
      <c r="V294" s="336">
        <f t="shared" si="188"/>
        <v>5.7685757587542437</v>
      </c>
      <c r="W294" s="328">
        <f t="shared" si="189"/>
        <v>2.0021571366442004E-3</v>
      </c>
      <c r="X294" s="328">
        <f t="shared" si="190"/>
        <v>12352.371891491526</v>
      </c>
      <c r="Y294" s="328">
        <f t="shared" si="141"/>
        <v>96.671987219959348</v>
      </c>
      <c r="Z294" s="108">
        <f>IF(H294&gt;0, rate1(1,$L$52,$L$51,$L$54,U294,$L$53,$L$50,Y294),"")</f>
        <v>2025.1653502771037</v>
      </c>
      <c r="AA294" s="336">
        <f t="shared" si="191"/>
        <v>1.830223248587163</v>
      </c>
      <c r="AB294" s="336">
        <f t="shared" si="192"/>
        <v>-2.4115888588417422E-3</v>
      </c>
      <c r="AC294" s="328">
        <f t="shared" si="193"/>
        <v>9.6664924111848405E-2</v>
      </c>
      <c r="AD294" s="328">
        <f t="shared" si="194"/>
        <v>-0.20690028139740257</v>
      </c>
      <c r="AE294" s="328">
        <f t="shared" si="195"/>
        <v>-2.4429708421644544E-2</v>
      </c>
      <c r="AF294" s="328">
        <f t="shared" si="196"/>
        <v>2905.1548882677716</v>
      </c>
      <c r="AG294" s="328">
        <f t="shared" si="197"/>
        <v>2893.4930837682577</v>
      </c>
      <c r="AH294" s="328">
        <f t="shared" si="198"/>
        <v>5.7490501874940039</v>
      </c>
      <c r="AI294" s="328">
        <f t="shared" si="199"/>
        <v>47.770101742243085</v>
      </c>
      <c r="AJ294" s="328">
        <f t="shared" si="200"/>
        <v>9.6047927939342532</v>
      </c>
      <c r="AK294" s="337">
        <f t="shared" si="201"/>
        <v>841.74577318058732</v>
      </c>
      <c r="AL294" s="42">
        <f t="shared" si="202"/>
        <v>29.350061362957923</v>
      </c>
    </row>
    <row r="295" spans="1:38" ht="15" x14ac:dyDescent="0.15">
      <c r="A295" s="116"/>
      <c r="B295" s="328">
        <f t="shared" si="172"/>
        <v>2905.1548882677716</v>
      </c>
      <c r="C295" s="328">
        <f t="shared" si="173"/>
        <v>2893.4930837682577</v>
      </c>
      <c r="D295" s="328">
        <f t="shared" si="174"/>
        <v>5.7490501874940039</v>
      </c>
      <c r="E295" s="328">
        <f t="shared" si="137"/>
        <v>243.38900889543555</v>
      </c>
      <c r="F295" s="328">
        <f t="shared" si="175"/>
        <v>243.47229960980494</v>
      </c>
      <c r="G295" s="328">
        <f t="shared" si="176"/>
        <v>12926.128779217452</v>
      </c>
      <c r="H295" s="313">
        <f t="shared" si="177"/>
        <v>0.02</v>
      </c>
      <c r="I295" s="328">
        <f t="shared" si="178"/>
        <v>9.329443599611114</v>
      </c>
      <c r="J295" s="328">
        <f t="shared" si="138"/>
        <v>850</v>
      </c>
      <c r="K295" s="335">
        <f t="shared" si="179"/>
        <v>-1</v>
      </c>
      <c r="L295" s="323">
        <f t="shared" si="180"/>
        <v>5.7290501874940043</v>
      </c>
      <c r="M295" s="323">
        <f t="shared" si="181"/>
        <v>5.7390501874940041</v>
      </c>
      <c r="N295" s="328">
        <f t="shared" si="182"/>
        <v>-7.9086718019127034E-2</v>
      </c>
      <c r="O295" s="328">
        <f t="shared" si="183"/>
        <v>3.2851719151458694</v>
      </c>
      <c r="P295" s="332">
        <f t="shared" si="140"/>
        <v>95.901229638023651</v>
      </c>
      <c r="Q295" s="328">
        <f t="shared" si="184"/>
        <v>12137.381596575749</v>
      </c>
      <c r="R295" s="277">
        <f>IF(H295&gt;0, rate1(1,$L$52,$L$51,$L$54,L295,$L$53,$L$50,P295),"")</f>
        <v>2021.4216328063965</v>
      </c>
      <c r="S295" s="323">
        <f t="shared" si="185"/>
        <v>1.827721395507754</v>
      </c>
      <c r="T295" s="323">
        <f t="shared" si="186"/>
        <v>9.554750964316007E-2</v>
      </c>
      <c r="U295" s="328">
        <f t="shared" si="187"/>
        <v>5.7490501874940039</v>
      </c>
      <c r="V295" s="336">
        <f t="shared" si="188"/>
        <v>5.7490501874940039</v>
      </c>
      <c r="W295" s="328">
        <f t="shared" si="189"/>
        <v>1.9886262057013937E-3</v>
      </c>
      <c r="X295" s="328">
        <f t="shared" si="190"/>
        <v>12209.857209155864</v>
      </c>
      <c r="Y295" s="328">
        <f t="shared" si="141"/>
        <v>96.235726734177788</v>
      </c>
      <c r="Z295" s="108">
        <f>IF(H295&gt;0, rate1(1,$L$52,$L$51,$L$54,U295,$L$53,$L$50,Y295),"")</f>
        <v>2023.0520114902367</v>
      </c>
      <c r="AA295" s="336">
        <f t="shared" si="191"/>
        <v>1.837153460866169</v>
      </c>
      <c r="AB295" s="336">
        <f t="shared" si="192"/>
        <v>-2.3754619656518438E-3</v>
      </c>
      <c r="AC295" s="328">
        <f t="shared" si="193"/>
        <v>9.554750964316007E-2</v>
      </c>
      <c r="AD295" s="328">
        <f t="shared" si="194"/>
        <v>-0.20931995061612507</v>
      </c>
      <c r="AE295" s="328">
        <f t="shared" si="195"/>
        <v>-2.5177031177978607E-2</v>
      </c>
      <c r="AF295" s="328">
        <f t="shared" si="196"/>
        <v>2904.9802540401092</v>
      </c>
      <c r="AG295" s="328">
        <f t="shared" si="197"/>
        <v>2893.3975362586148</v>
      </c>
      <c r="AH295" s="328">
        <f t="shared" si="198"/>
        <v>5.7295228922309001</v>
      </c>
      <c r="AI295" s="328">
        <f t="shared" si="199"/>
        <v>47.267481505334821</v>
      </c>
      <c r="AJ295" s="328">
        <f t="shared" si="200"/>
        <v>9.6179226499079569</v>
      </c>
      <c r="AK295" s="337">
        <f t="shared" si="201"/>
        <v>842.37001606245622</v>
      </c>
      <c r="AL295" s="42">
        <f t="shared" si="202"/>
        <v>29.39066594943883</v>
      </c>
    </row>
    <row r="296" spans="1:38" ht="15" x14ac:dyDescent="0.15">
      <c r="A296" s="116"/>
      <c r="B296" s="328">
        <f t="shared" si="172"/>
        <v>2904.9802540401092</v>
      </c>
      <c r="C296" s="328">
        <f t="shared" si="173"/>
        <v>2893.3975362586148</v>
      </c>
      <c r="D296" s="328">
        <f t="shared" si="174"/>
        <v>5.7295228922309001</v>
      </c>
      <c r="E296" s="328">
        <f t="shared" si="137"/>
        <v>243.22130966289291</v>
      </c>
      <c r="F296" s="328">
        <f t="shared" si="175"/>
        <v>243.30515927916423</v>
      </c>
      <c r="G296" s="328">
        <f t="shared" si="176"/>
        <v>12785.61987728514</v>
      </c>
      <c r="H296" s="313">
        <f t="shared" si="177"/>
        <v>0.02</v>
      </c>
      <c r="I296" s="328">
        <f t="shared" si="178"/>
        <v>9.2661742251955737</v>
      </c>
      <c r="J296" s="328">
        <f t="shared" si="138"/>
        <v>850</v>
      </c>
      <c r="K296" s="335">
        <f t="shared" si="179"/>
        <v>-1</v>
      </c>
      <c r="L296" s="323">
        <f t="shared" si="180"/>
        <v>5.7095228922309005</v>
      </c>
      <c r="M296" s="323">
        <f t="shared" si="181"/>
        <v>5.7195228922309003</v>
      </c>
      <c r="N296" s="328">
        <f t="shared" si="182"/>
        <v>-7.8824583030044693E-2</v>
      </c>
      <c r="O296" s="328">
        <f t="shared" si="183"/>
        <v>3.2380941153533112</v>
      </c>
      <c r="P296" s="332">
        <f t="shared" si="140"/>
        <v>95.465806196334867</v>
      </c>
      <c r="Q296" s="328">
        <f t="shared" si="184"/>
        <v>11996.404761040185</v>
      </c>
      <c r="R296" s="277">
        <f>IF(H296&gt;0, rate1(1,$L$52,$L$51,$L$54,L296,$L$53,$L$50,P296),"")</f>
        <v>2019.2861933829172</v>
      </c>
      <c r="S296" s="323">
        <f t="shared" si="185"/>
        <v>1.834694534756723</v>
      </c>
      <c r="T296" s="323">
        <f t="shared" si="186"/>
        <v>9.4435245167884818E-2</v>
      </c>
      <c r="U296" s="328">
        <f t="shared" si="187"/>
        <v>5.7295228922309001</v>
      </c>
      <c r="V296" s="336">
        <f t="shared" si="188"/>
        <v>5.7295228922309001</v>
      </c>
      <c r="W296" s="328">
        <f t="shared" si="189"/>
        <v>1.975139963509065E-3</v>
      </c>
      <c r="X296" s="328">
        <f t="shared" si="190"/>
        <v>12068.356528284097</v>
      </c>
      <c r="Y296" s="328">
        <f t="shared" si="141"/>
        <v>95.799922394797946</v>
      </c>
      <c r="Z296" s="108">
        <f>IF(H296&gt;0, rate1(1,$L$52,$L$51,$L$54,U296,$L$53,$L$50,Y296),"")</f>
        <v>2020.9261242060252</v>
      </c>
      <c r="AA296" s="336">
        <f t="shared" si="191"/>
        <v>1.8442008863563657</v>
      </c>
      <c r="AB296" s="336">
        <f t="shared" si="192"/>
        <v>-2.3396563488980887E-3</v>
      </c>
      <c r="AC296" s="328">
        <f t="shared" si="193"/>
        <v>9.4435245167884818E-2</v>
      </c>
      <c r="AD296" s="328">
        <f t="shared" si="194"/>
        <v>-0.21178533464327284</v>
      </c>
      <c r="AE296" s="328">
        <f t="shared" si="195"/>
        <v>-2.5953766483698161E-2</v>
      </c>
      <c r="AF296" s="328">
        <f t="shared" si="196"/>
        <v>2904.8069942119114</v>
      </c>
      <c r="AG296" s="328">
        <f t="shared" si="197"/>
        <v>2893.3031010134468</v>
      </c>
      <c r="AH296" s="328">
        <f t="shared" si="198"/>
        <v>5.7099938724073338</v>
      </c>
      <c r="AI296" s="328">
        <f t="shared" si="199"/>
        <v>46.766647282264195</v>
      </c>
      <c r="AJ296" s="328">
        <f t="shared" si="200"/>
        <v>9.630913385264142</v>
      </c>
      <c r="AK296" s="337">
        <f t="shared" si="201"/>
        <v>842.98100161546347</v>
      </c>
      <c r="AL296" s="42">
        <f t="shared" si="202"/>
        <v>29.430843308718366</v>
      </c>
    </row>
    <row r="297" spans="1:38" ht="15" x14ac:dyDescent="0.15">
      <c r="A297" s="116"/>
      <c r="B297" s="328">
        <f t="shared" si="172"/>
        <v>2904.8069942119114</v>
      </c>
      <c r="C297" s="328">
        <f t="shared" si="173"/>
        <v>2893.3031010134468</v>
      </c>
      <c r="D297" s="328">
        <f t="shared" si="174"/>
        <v>5.7099938724073338</v>
      </c>
      <c r="E297" s="328">
        <f t="shared" si="137"/>
        <v>243.05250470909635</v>
      </c>
      <c r="F297" s="328">
        <f t="shared" si="175"/>
        <v>243.13690718599463</v>
      </c>
      <c r="G297" s="328">
        <f t="shared" si="176"/>
        <v>12646.119239427715</v>
      </c>
      <c r="H297" s="313">
        <f t="shared" si="177"/>
        <v>0.02</v>
      </c>
      <c r="I297" s="328">
        <f t="shared" si="178"/>
        <v>9.203114558771631</v>
      </c>
      <c r="J297" s="328">
        <f t="shared" si="138"/>
        <v>850</v>
      </c>
      <c r="K297" s="335">
        <f t="shared" si="179"/>
        <v>-1</v>
      </c>
      <c r="L297" s="323">
        <f t="shared" si="180"/>
        <v>5.6899938724073342</v>
      </c>
      <c r="M297" s="323">
        <f t="shared" si="181"/>
        <v>5.699993872407334</v>
      </c>
      <c r="N297" s="328">
        <f t="shared" si="182"/>
        <v>-7.8562378998867644E-2</v>
      </c>
      <c r="O297" s="328">
        <f t="shared" si="183"/>
        <v>3.1913852805945391</v>
      </c>
      <c r="P297" s="332">
        <f t="shared" si="140"/>
        <v>95.030841043611602</v>
      </c>
      <c r="Q297" s="328">
        <f t="shared" si="184"/>
        <v>11856.438489551478</v>
      </c>
      <c r="R297" s="277">
        <f>IF(H297&gt;0, rate1(1,$L$52,$L$51,$L$54,L297,$L$53,$L$50,P297),"")</f>
        <v>2017.138025471809</v>
      </c>
      <c r="S297" s="323">
        <f t="shared" si="185"/>
        <v>1.8417869798081319</v>
      </c>
      <c r="T297" s="323">
        <f t="shared" si="186"/>
        <v>9.3328099487561961E-2</v>
      </c>
      <c r="U297" s="328">
        <f t="shared" si="187"/>
        <v>5.7099938724073338</v>
      </c>
      <c r="V297" s="336">
        <f t="shared" si="188"/>
        <v>5.7099938724073338</v>
      </c>
      <c r="W297" s="328">
        <f t="shared" si="189"/>
        <v>1.9616984218018274E-3</v>
      </c>
      <c r="X297" s="328">
        <f t="shared" si="190"/>
        <v>11927.867654008696</v>
      </c>
      <c r="Y297" s="328">
        <f t="shared" si="141"/>
        <v>95.364575442802931</v>
      </c>
      <c r="Z297" s="108">
        <f>IF(H297&gt;0, rate1(1,$L$52,$L$51,$L$54,U297,$L$53,$L$50,Y297),"")</f>
        <v>2018.7875859688463</v>
      </c>
      <c r="AA297" s="336">
        <f t="shared" si="191"/>
        <v>1.8513688343848453</v>
      </c>
      <c r="AB297" s="336">
        <f t="shared" si="192"/>
        <v>-2.3041698762901607E-3</v>
      </c>
      <c r="AC297" s="328">
        <f t="shared" si="193"/>
        <v>9.3328099487561961E-2</v>
      </c>
      <c r="AD297" s="328">
        <f t="shared" si="194"/>
        <v>-0.21429773144223777</v>
      </c>
      <c r="AE297" s="328">
        <f t="shared" si="195"/>
        <v>-2.6761312795905615E-2</v>
      </c>
      <c r="AF297" s="328">
        <f t="shared" si="196"/>
        <v>2904.6351037334248</v>
      </c>
      <c r="AG297" s="328">
        <f t="shared" si="197"/>
        <v>2893.2097729139591</v>
      </c>
      <c r="AH297" s="328">
        <f t="shared" si="198"/>
        <v>5.6904631274611308</v>
      </c>
      <c r="AI297" s="328">
        <f t="shared" si="199"/>
        <v>46.267582242287311</v>
      </c>
      <c r="AJ297" s="328">
        <f t="shared" si="200"/>
        <v>9.6437654914425543</v>
      </c>
      <c r="AK297" s="337">
        <f t="shared" si="201"/>
        <v>843.57894219054958</v>
      </c>
      <c r="AL297" s="42">
        <f t="shared" si="202"/>
        <v>29.47059495890829</v>
      </c>
    </row>
    <row r="298" spans="1:38" ht="15" x14ac:dyDescent="0.15">
      <c r="A298" s="116"/>
      <c r="B298" s="328">
        <f t="shared" si="172"/>
        <v>2904.6351037334248</v>
      </c>
      <c r="C298" s="328">
        <f t="shared" si="173"/>
        <v>2893.2097729139591</v>
      </c>
      <c r="D298" s="328">
        <f t="shared" si="174"/>
        <v>5.6904631274611308</v>
      </c>
      <c r="E298" s="328">
        <f t="shared" si="137"/>
        <v>242.88260603003971</v>
      </c>
      <c r="F298" s="328">
        <f t="shared" si="175"/>
        <v>242.96755536956803</v>
      </c>
      <c r="G298" s="328">
        <f t="shared" si="176"/>
        <v>12507.624607718328</v>
      </c>
      <c r="H298" s="313">
        <f t="shared" si="177"/>
        <v>0.02</v>
      </c>
      <c r="I298" s="328">
        <f t="shared" si="178"/>
        <v>9.1402646555725369</v>
      </c>
      <c r="J298" s="328">
        <f t="shared" si="138"/>
        <v>850</v>
      </c>
      <c r="K298" s="335">
        <f t="shared" si="179"/>
        <v>-1</v>
      </c>
      <c r="L298" s="323">
        <f t="shared" si="180"/>
        <v>5.6704631274611312</v>
      </c>
      <c r="M298" s="323">
        <f t="shared" si="181"/>
        <v>5.680463127461131</v>
      </c>
      <c r="N298" s="328">
        <f t="shared" si="182"/>
        <v>-7.830010590587122E-2</v>
      </c>
      <c r="O298" s="328">
        <f t="shared" si="183"/>
        <v>3.1450440518792226</v>
      </c>
      <c r="P298" s="332">
        <f t="shared" si="140"/>
        <v>94.596335432997122</v>
      </c>
      <c r="Q298" s="328">
        <f t="shared" si="184"/>
        <v>11717.480514312811</v>
      </c>
      <c r="R298" s="277">
        <f>IF(H298&gt;0, rate1(1,$L$52,$L$51,$L$54,L298,$L$53,$L$50,P298),"")</f>
        <v>2014.9770247924816</v>
      </c>
      <c r="S298" s="323">
        <f t="shared" si="185"/>
        <v>1.8490021174679749</v>
      </c>
      <c r="T298" s="323">
        <f t="shared" si="186"/>
        <v>9.2226043133307928E-2</v>
      </c>
      <c r="U298" s="328">
        <f t="shared" si="187"/>
        <v>5.6904631274611308</v>
      </c>
      <c r="V298" s="336">
        <f t="shared" si="188"/>
        <v>5.6904631274611308</v>
      </c>
      <c r="W298" s="328">
        <f t="shared" si="189"/>
        <v>1.9483015923817959E-3</v>
      </c>
      <c r="X298" s="328">
        <f t="shared" si="190"/>
        <v>11788.388342429613</v>
      </c>
      <c r="Y298" s="328">
        <f t="shared" si="141"/>
        <v>94.929687126130077</v>
      </c>
      <c r="Z298" s="108">
        <f>IF(H298&gt;0, rate1(1,$L$52,$L$51,$L$54,U298,$L$53,$L$50,Y298),"")</f>
        <v>2016.6362932822906</v>
      </c>
      <c r="AA298" s="336">
        <f t="shared" si="191"/>
        <v>1.858660726991441</v>
      </c>
      <c r="AB298" s="336">
        <f t="shared" si="192"/>
        <v>-2.2690004691471306E-3</v>
      </c>
      <c r="AC298" s="328">
        <f t="shared" si="193"/>
        <v>9.2226043133307928E-2</v>
      </c>
      <c r="AD298" s="328">
        <f t="shared" si="194"/>
        <v>-0.21685848509288255</v>
      </c>
      <c r="AE298" s="328">
        <f t="shared" si="195"/>
        <v>-2.7601147724058094E-2</v>
      </c>
      <c r="AF298" s="328">
        <f t="shared" si="196"/>
        <v>2904.4645775843856</v>
      </c>
      <c r="AG298" s="328">
        <f t="shared" si="197"/>
        <v>2893.1175468708257</v>
      </c>
      <c r="AH298" s="328">
        <f t="shared" si="198"/>
        <v>5.6709306568259077</v>
      </c>
      <c r="AI298" s="328">
        <f t="shared" si="199"/>
        <v>45.770270329909145</v>
      </c>
      <c r="AJ298" s="328">
        <f t="shared" si="200"/>
        <v>9.6564794554230851</v>
      </c>
      <c r="AK298" s="337">
        <f t="shared" si="201"/>
        <v>844.16404755250562</v>
      </c>
      <c r="AL298" s="42">
        <f t="shared" si="202"/>
        <v>29.509922403814233</v>
      </c>
    </row>
    <row r="299" spans="1:38" ht="15" x14ac:dyDescent="0.15">
      <c r="A299" s="116"/>
      <c r="B299" s="328">
        <f t="shared" si="172"/>
        <v>2904.4645775843856</v>
      </c>
      <c r="C299" s="328">
        <f t="shared" si="173"/>
        <v>2893.1175468708257</v>
      </c>
      <c r="D299" s="328">
        <f t="shared" si="174"/>
        <v>5.6709306568259077</v>
      </c>
      <c r="E299" s="328">
        <f t="shared" si="137"/>
        <v>242.71162553914832</v>
      </c>
      <c r="F299" s="328">
        <f t="shared" si="175"/>
        <v>242.79711578459401</v>
      </c>
      <c r="G299" s="328">
        <f t="shared" si="176"/>
        <v>12370.133676526159</v>
      </c>
      <c r="H299" s="313">
        <f t="shared" si="177"/>
        <v>0.02</v>
      </c>
      <c r="I299" s="328">
        <f t="shared" si="178"/>
        <v>9.0776245708479113</v>
      </c>
      <c r="J299" s="328">
        <f t="shared" si="138"/>
        <v>850</v>
      </c>
      <c r="K299" s="335">
        <f t="shared" si="179"/>
        <v>-1</v>
      </c>
      <c r="L299" s="323">
        <f t="shared" si="180"/>
        <v>5.6509306568259081</v>
      </c>
      <c r="M299" s="323">
        <f t="shared" si="181"/>
        <v>5.6609306568259079</v>
      </c>
      <c r="N299" s="328">
        <f t="shared" si="182"/>
        <v>-7.8037763731334309E-2</v>
      </c>
      <c r="O299" s="328">
        <f t="shared" si="183"/>
        <v>3.0990690785666724</v>
      </c>
      <c r="P299" s="332">
        <f t="shared" si="140"/>
        <v>94.162290624710806</v>
      </c>
      <c r="Q299" s="328">
        <f t="shared" si="184"/>
        <v>11579.528520027423</v>
      </c>
      <c r="R299" s="277">
        <f>IF(H299&gt;0, rate1(1,$L$52,$L$51,$L$54,L299,$L$53,$L$50,P299),"")</f>
        <v>2012.803086002074</v>
      </c>
      <c r="S299" s="323">
        <f t="shared" si="185"/>
        <v>1.8563434512783996</v>
      </c>
      <c r="T299" s="323">
        <f t="shared" si="186"/>
        <v>9.1129048298127305E-2</v>
      </c>
      <c r="U299" s="328">
        <f t="shared" si="187"/>
        <v>5.6709306568259077</v>
      </c>
      <c r="V299" s="336">
        <f t="shared" si="188"/>
        <v>5.6709306568259077</v>
      </c>
      <c r="W299" s="328">
        <f t="shared" si="189"/>
        <v>1.9349494870084527E-3</v>
      </c>
      <c r="X299" s="328">
        <f t="shared" si="190"/>
        <v>11649.916301638363</v>
      </c>
      <c r="Y299" s="328">
        <f t="shared" si="141"/>
        <v>94.49525869974434</v>
      </c>
      <c r="Z299" s="108">
        <f>IF(H299&gt;0, rate1(1,$L$52,$L$51,$L$54,U299,$L$53,$L$50,Y299),"")</f>
        <v>2014.4721415969032</v>
      </c>
      <c r="AA299" s="336">
        <f t="shared" si="191"/>
        <v>1.8660801042174957</v>
      </c>
      <c r="AB299" s="336">
        <f t="shared" si="192"/>
        <v>-2.2341460998653024E-3</v>
      </c>
      <c r="AC299" s="328">
        <f t="shared" si="193"/>
        <v>9.1129048298127305E-2</v>
      </c>
      <c r="AD299" s="328">
        <f t="shared" si="194"/>
        <v>-0.21946898791887196</v>
      </c>
      <c r="AE299" s="328">
        <f t="shared" si="195"/>
        <v>-2.8474833238711427E-2</v>
      </c>
      <c r="AF299" s="328">
        <f t="shared" si="196"/>
        <v>2904.2954107723563</v>
      </c>
      <c r="AG299" s="328">
        <f t="shared" si="197"/>
        <v>2893.0264178225275</v>
      </c>
      <c r="AH299" s="328">
        <f t="shared" si="198"/>
        <v>5.6513964599307789</v>
      </c>
      <c r="AI299" s="328">
        <f t="shared" si="199"/>
        <v>45.274696234261143</v>
      </c>
      <c r="AJ299" s="328">
        <f t="shared" si="200"/>
        <v>9.6690557599326024</v>
      </c>
      <c r="AK299" s="337">
        <f t="shared" si="201"/>
        <v>844.73652491198595</v>
      </c>
      <c r="AL299" s="42">
        <f t="shared" si="202"/>
        <v>29.548827133594656</v>
      </c>
    </row>
    <row r="300" spans="1:38" ht="15" x14ac:dyDescent="0.15">
      <c r="A300" s="116"/>
      <c r="B300" s="328">
        <f t="shared" si="172"/>
        <v>2904.2954107723563</v>
      </c>
      <c r="C300" s="328">
        <f t="shared" si="173"/>
        <v>2893.0264178225275</v>
      </c>
      <c r="D300" s="328">
        <f t="shared" si="174"/>
        <v>5.6513964599307789</v>
      </c>
      <c r="E300" s="328">
        <f t="shared" si="137"/>
        <v>242.539575071103</v>
      </c>
      <c r="F300" s="328">
        <f t="shared" si="175"/>
        <v>242.62560030512566</v>
      </c>
      <c r="G300" s="328">
        <f t="shared" si="176"/>
        <v>12233.644093503106</v>
      </c>
      <c r="H300" s="313">
        <f t="shared" si="177"/>
        <v>0.02</v>
      </c>
      <c r="I300" s="328">
        <f t="shared" si="178"/>
        <v>9.0151943598630169</v>
      </c>
      <c r="J300" s="328">
        <f t="shared" si="138"/>
        <v>850</v>
      </c>
      <c r="K300" s="335">
        <f t="shared" si="179"/>
        <v>-1</v>
      </c>
      <c r="L300" s="323">
        <f t="shared" si="180"/>
        <v>5.6313964599307793</v>
      </c>
      <c r="M300" s="323">
        <f t="shared" si="181"/>
        <v>5.6413964599307791</v>
      </c>
      <c r="N300" s="328">
        <f t="shared" si="182"/>
        <v>-7.7775352455351054E-2</v>
      </c>
      <c r="O300" s="328">
        <f t="shared" si="183"/>
        <v>3.0534590179036458</v>
      </c>
      <c r="P300" s="332">
        <f t="shared" si="140"/>
        <v>93.728707886107955</v>
      </c>
      <c r="Q300" s="328">
        <f t="shared" si="184"/>
        <v>11442.580144875916</v>
      </c>
      <c r="R300" s="277">
        <f>IF(H300&gt;0, rate1(1,$L$52,$L$51,$L$54,L300,$L$53,$L$50,P300),"")</f>
        <v>2010.6161026828422</v>
      </c>
      <c r="S300" s="323">
        <f t="shared" si="185"/>
        <v>1.8638146070325257</v>
      </c>
      <c r="T300" s="323">
        <f t="shared" si="186"/>
        <v>9.0037088771320745E-2</v>
      </c>
      <c r="U300" s="328">
        <f t="shared" si="187"/>
        <v>5.6513964599307789</v>
      </c>
      <c r="V300" s="336">
        <f t="shared" si="188"/>
        <v>5.6513964599307789</v>
      </c>
      <c r="W300" s="328">
        <f t="shared" si="189"/>
        <v>1.9216421174697018E-3</v>
      </c>
      <c r="X300" s="328">
        <f t="shared" si="190"/>
        <v>11512.449192709497</v>
      </c>
      <c r="Y300" s="328">
        <f t="shared" si="141"/>
        <v>94.061291425697618</v>
      </c>
      <c r="Z300" s="108">
        <f>IF(H300&gt;0, rate1(1,$L$52,$L$51,$L$54,U300,$L$53,$L$50,Y300),"")</f>
        <v>2012.2950252976932</v>
      </c>
      <c r="AA300" s="336">
        <f t="shared" si="191"/>
        <v>1.8736306296810155</v>
      </c>
      <c r="AB300" s="336">
        <f t="shared" si="192"/>
        <v>-2.1996047896939487E-3</v>
      </c>
      <c r="AC300" s="328">
        <f t="shared" si="193"/>
        <v>9.0037088771320745E-2</v>
      </c>
      <c r="AD300" s="328">
        <f t="shared" si="194"/>
        <v>-0.22213068273227579</v>
      </c>
      <c r="AE300" s="328">
        <f t="shared" si="195"/>
        <v>-2.9384021279688761E-2</v>
      </c>
      <c r="AF300" s="328">
        <f t="shared" si="196"/>
        <v>2904.1275983311298</v>
      </c>
      <c r="AG300" s="328">
        <f t="shared" si="197"/>
        <v>2892.9363807337563</v>
      </c>
      <c r="AH300" s="328">
        <f t="shared" si="198"/>
        <v>5.6318605362002661</v>
      </c>
      <c r="AI300" s="328">
        <f t="shared" si="199"/>
        <v>44.780845359380542</v>
      </c>
      <c r="AJ300" s="328">
        <f t="shared" si="200"/>
        <v>9.6814948836435413</v>
      </c>
      <c r="AK300" s="337">
        <f t="shared" si="201"/>
        <v>845.29657895656783</v>
      </c>
      <c r="AL300" s="42">
        <f t="shared" si="202"/>
        <v>29.58731062539378</v>
      </c>
    </row>
    <row r="301" spans="1:38" ht="15" x14ac:dyDescent="0.15">
      <c r="A301" s="116"/>
      <c r="B301" s="328">
        <f t="shared" si="172"/>
        <v>2904.1275983311298</v>
      </c>
      <c r="C301" s="328">
        <f t="shared" si="173"/>
        <v>2892.9363807337563</v>
      </c>
      <c r="D301" s="328">
        <f t="shared" si="174"/>
        <v>5.6318605362002661</v>
      </c>
      <c r="E301" s="328">
        <f t="shared" si="137"/>
        <v>242.36646638552139</v>
      </c>
      <c r="F301" s="328">
        <f t="shared" si="175"/>
        <v>242.4530207283122</v>
      </c>
      <c r="G301" s="328">
        <f t="shared" si="176"/>
        <v>12098.153460544218</v>
      </c>
      <c r="H301" s="313">
        <f t="shared" si="177"/>
        <v>0.02</v>
      </c>
      <c r="I301" s="328">
        <f t="shared" si="178"/>
        <v>8.9529740778987623</v>
      </c>
      <c r="J301" s="328">
        <f t="shared" si="138"/>
        <v>850</v>
      </c>
      <c r="K301" s="335">
        <f t="shared" si="179"/>
        <v>-1</v>
      </c>
      <c r="L301" s="323">
        <f t="shared" si="180"/>
        <v>5.6118605362002665</v>
      </c>
      <c r="M301" s="323">
        <f t="shared" si="181"/>
        <v>5.6218605362002663</v>
      </c>
      <c r="N301" s="328">
        <f t="shared" si="182"/>
        <v>-7.7512872058079552E-2</v>
      </c>
      <c r="O301" s="328">
        <f t="shared" si="183"/>
        <v>3.008212534579545</v>
      </c>
      <c r="P301" s="332">
        <f t="shared" si="140"/>
        <v>93.295588491745534</v>
      </c>
      <c r="Q301" s="328">
        <f t="shared" si="184"/>
        <v>11306.632981468472</v>
      </c>
      <c r="R301" s="277">
        <f>IF(H301&gt;0, rate1(1,$L$52,$L$51,$L$54,L301,$L$53,$L$50,P301),"")</f>
        <v>2008.4159673294112</v>
      </c>
      <c r="S301" s="323">
        <f t="shared" si="185"/>
        <v>1.8714193385927786</v>
      </c>
      <c r="T301" s="323">
        <f t="shared" si="186"/>
        <v>8.895013987554154E-2</v>
      </c>
      <c r="U301" s="328">
        <f t="shared" si="187"/>
        <v>5.6318605362002661</v>
      </c>
      <c r="V301" s="336">
        <f t="shared" si="188"/>
        <v>5.6318605362002661</v>
      </c>
      <c r="W301" s="328">
        <f t="shared" si="189"/>
        <v>1.9083794955427891E-3</v>
      </c>
      <c r="X301" s="328">
        <f t="shared" si="190"/>
        <v>11375.984630666213</v>
      </c>
      <c r="Y301" s="328">
        <f t="shared" si="141"/>
        <v>93.627786573193589</v>
      </c>
      <c r="Z301" s="108">
        <f>IF(H301&gt;0, rate1(1,$L$52,$L$51,$L$54,U301,$L$53,$L$50,Y301),"")</f>
        <v>2010.1048376915016</v>
      </c>
      <c r="AA301" s="336">
        <f t="shared" si="191"/>
        <v>1.8813160964586559</v>
      </c>
      <c r="AB301" s="336">
        <f t="shared" si="192"/>
        <v>-2.1653746064676745E-3</v>
      </c>
      <c r="AC301" s="328">
        <f t="shared" si="193"/>
        <v>8.895013987554154E-2</v>
      </c>
      <c r="AD301" s="328">
        <f t="shared" si="194"/>
        <v>-0.22484506520151482</v>
      </c>
      <c r="AE301" s="328">
        <f t="shared" si="195"/>
        <v>-3.0330459773690765E-2</v>
      </c>
      <c r="AF301" s="328">
        <f t="shared" si="196"/>
        <v>2903.9611353191963</v>
      </c>
      <c r="AG301" s="328">
        <f t="shared" si="197"/>
        <v>2892.8474305938807</v>
      </c>
      <c r="AH301" s="328">
        <f t="shared" si="198"/>
        <v>5.6123228850544553</v>
      </c>
      <c r="AI301" s="328">
        <f t="shared" si="199"/>
        <v>44.288703795667622</v>
      </c>
      <c r="AJ301" s="328">
        <f t="shared" si="200"/>
        <v>9.69379730136456</v>
      </c>
      <c r="AK301" s="337">
        <f t="shared" si="201"/>
        <v>845.84441188090068</v>
      </c>
      <c r="AL301" s="42">
        <f t="shared" si="202"/>
        <v>29.625374343949254</v>
      </c>
    </row>
    <row r="302" spans="1:38" ht="15" x14ac:dyDescent="0.15">
      <c r="A302" s="116"/>
      <c r="B302" s="328">
        <f t="shared" si="172"/>
        <v>2903.9611353191963</v>
      </c>
      <c r="C302" s="328">
        <f t="shared" si="173"/>
        <v>2892.8474305938807</v>
      </c>
      <c r="D302" s="328">
        <f t="shared" si="174"/>
        <v>5.6123228850544553</v>
      </c>
      <c r="E302" s="328">
        <f t="shared" si="137"/>
        <v>242.19231117050381</v>
      </c>
      <c r="F302" s="328">
        <f t="shared" si="175"/>
        <v>242.27938877801262</v>
      </c>
      <c r="G302" s="328">
        <f t="shared" si="176"/>
        <v>11963.659334724776</v>
      </c>
      <c r="H302" s="313">
        <f t="shared" si="177"/>
        <v>0.02</v>
      </c>
      <c r="I302" s="328">
        <f t="shared" si="178"/>
        <v>8.8909637802524237</v>
      </c>
      <c r="J302" s="328">
        <f t="shared" si="138"/>
        <v>850</v>
      </c>
      <c r="K302" s="335">
        <f t="shared" si="179"/>
        <v>-1</v>
      </c>
      <c r="L302" s="323">
        <f t="shared" si="180"/>
        <v>5.5923228850544557</v>
      </c>
      <c r="M302" s="323">
        <f t="shared" si="181"/>
        <v>5.6023228850544555</v>
      </c>
      <c r="N302" s="328">
        <f t="shared" si="182"/>
        <v>-7.7250322519500259E-2</v>
      </c>
      <c r="O302" s="328">
        <f t="shared" si="183"/>
        <v>2.9633283002995006</v>
      </c>
      <c r="P302" s="332">
        <f t="shared" si="140"/>
        <v>92.862933723453793</v>
      </c>
      <c r="Q302" s="328">
        <f t="shared" si="184"/>
        <v>11171.684577773703</v>
      </c>
      <c r="R302" s="277">
        <f>IF(H302&gt;0, rate1(1,$L$52,$L$51,$L$54,L302,$L$53,$L$50,P302),"")</f>
        <v>2006.2025713358858</v>
      </c>
      <c r="S302" s="323">
        <f t="shared" si="185"/>
        <v>1.8791615340323451</v>
      </c>
      <c r="T302" s="323">
        <f t="shared" si="186"/>
        <v>8.7868178405378403E-2</v>
      </c>
      <c r="U302" s="328">
        <f t="shared" si="187"/>
        <v>5.6123228850544553</v>
      </c>
      <c r="V302" s="336">
        <f t="shared" si="188"/>
        <v>5.6123228850544553</v>
      </c>
      <c r="W302" s="328">
        <f t="shared" si="189"/>
        <v>1.8951616330156185E-3</v>
      </c>
      <c r="X302" s="328">
        <f t="shared" si="190"/>
        <v>11240.520185421721</v>
      </c>
      <c r="Y302" s="328">
        <f t="shared" si="141"/>
        <v>93.194745418659096</v>
      </c>
      <c r="Z302" s="108">
        <f>IF(H302&gt;0, rate1(1,$L$52,$L$51,$L$54,U302,$L$53,$L$50,Y302),"")</f>
        <v>2007.9014709942378</v>
      </c>
      <c r="AA302" s="336">
        <f t="shared" si="191"/>
        <v>1.8891404332943342</v>
      </c>
      <c r="AB302" s="336">
        <f t="shared" si="192"/>
        <v>-2.1314536624927713E-3</v>
      </c>
      <c r="AC302" s="328">
        <f t="shared" si="193"/>
        <v>8.7868178405378403E-2</v>
      </c>
      <c r="AD302" s="328">
        <f t="shared" si="194"/>
        <v>-0.22761368635332724</v>
      </c>
      <c r="AE302" s="328">
        <f t="shared" si="195"/>
        <v>-3.1315999142280934E-2</v>
      </c>
      <c r="AF302" s="328">
        <f t="shared" si="196"/>
        <v>2903.7960168182713</v>
      </c>
      <c r="AG302" s="328">
        <f t="shared" si="197"/>
        <v>2892.7595624154756</v>
      </c>
      <c r="AH302" s="328">
        <f t="shared" si="198"/>
        <v>5.5927835059085682</v>
      </c>
      <c r="AI302" s="328">
        <f t="shared" si="199"/>
        <v>43.798258291967464</v>
      </c>
      <c r="AJ302" s="328">
        <f t="shared" si="200"/>
        <v>9.7059634842234406</v>
      </c>
      <c r="AK302" s="337">
        <f t="shared" si="201"/>
        <v>846.38022341598924</v>
      </c>
      <c r="AL302" s="42">
        <f t="shared" si="202"/>
        <v>29.663019742175571</v>
      </c>
    </row>
    <row r="303" spans="1:38" ht="15" x14ac:dyDescent="0.15">
      <c r="A303" s="116"/>
      <c r="B303" s="328">
        <f t="shared" si="172"/>
        <v>2903.7960168182713</v>
      </c>
      <c r="C303" s="328">
        <f t="shared" si="173"/>
        <v>2892.7595624154756</v>
      </c>
      <c r="D303" s="328">
        <f t="shared" si="174"/>
        <v>5.5927835059085682</v>
      </c>
      <c r="E303" s="328">
        <f t="shared" si="137"/>
        <v>242.01712104602856</v>
      </c>
      <c r="F303" s="328">
        <f t="shared" si="175"/>
        <v>242.10471610826619</v>
      </c>
      <c r="G303" s="328">
        <f t="shared" si="176"/>
        <v>11830.159229208046</v>
      </c>
      <c r="H303" s="313">
        <f t="shared" si="177"/>
        <v>0.02</v>
      </c>
      <c r="I303" s="328">
        <f t="shared" si="178"/>
        <v>8.8291635222365592</v>
      </c>
      <c r="J303" s="328">
        <f t="shared" si="138"/>
        <v>850</v>
      </c>
      <c r="K303" s="335">
        <f t="shared" si="179"/>
        <v>-1</v>
      </c>
      <c r="L303" s="323">
        <f t="shared" si="180"/>
        <v>5.5727835059085686</v>
      </c>
      <c r="M303" s="323">
        <f t="shared" si="181"/>
        <v>5.5827835059085684</v>
      </c>
      <c r="N303" s="328">
        <f t="shared" si="182"/>
        <v>-7.6987703819590081E-2</v>
      </c>
      <c r="O303" s="328">
        <f t="shared" si="183"/>
        <v>2.9188049933743532</v>
      </c>
      <c r="P303" s="332">
        <f t="shared" si="140"/>
        <v>92.43074487039604</v>
      </c>
      <c r="Q303" s="328">
        <f t="shared" si="184"/>
        <v>11037.732438018416</v>
      </c>
      <c r="R303" s="277">
        <f>IF(H303&gt;0, rate1(1,$L$52,$L$51,$L$54,L303,$L$53,$L$50,P303),"")</f>
        <v>2003.9758049827306</v>
      </c>
      <c r="S303" s="323">
        <f t="shared" si="185"/>
        <v>1.8870452221205867</v>
      </c>
      <c r="T303" s="323">
        <f t="shared" si="186"/>
        <v>8.6791182568507444E-2</v>
      </c>
      <c r="U303" s="328">
        <f t="shared" si="187"/>
        <v>5.5927835059085682</v>
      </c>
      <c r="V303" s="336">
        <f t="shared" si="188"/>
        <v>5.5927835059085682</v>
      </c>
      <c r="W303" s="328">
        <f t="shared" si="189"/>
        <v>1.8819885416867521E-3</v>
      </c>
      <c r="X303" s="328">
        <f t="shared" si="190"/>
        <v>11106.053382691742</v>
      </c>
      <c r="Y303" s="328">
        <f t="shared" si="141"/>
        <v>92.762169245802809</v>
      </c>
      <c r="Z303" s="108">
        <f>IF(H303&gt;0, rate1(1,$L$52,$L$51,$L$54,U303,$L$53,$L$50,Y303),"")</f>
        <v>2005.6848163178802</v>
      </c>
      <c r="AA303" s="336">
        <f t="shared" si="191"/>
        <v>1.8971077111557335</v>
      </c>
      <c r="AB303" s="336">
        <f t="shared" si="192"/>
        <v>-2.0978401124901801E-3</v>
      </c>
      <c r="AC303" s="328">
        <f t="shared" si="193"/>
        <v>8.6791182568507444E-2</v>
      </c>
      <c r="AD303" s="328">
        <f t="shared" si="194"/>
        <v>-0.23043815521482577</v>
      </c>
      <c r="AE303" s="328">
        <f t="shared" si="195"/>
        <v>-3.2342599282964693E-2</v>
      </c>
      <c r="AF303" s="328">
        <f t="shared" si="196"/>
        <v>2903.6322379318831</v>
      </c>
      <c r="AG303" s="328">
        <f t="shared" si="197"/>
        <v>2892.6727712329071</v>
      </c>
      <c r="AH303" s="328">
        <f t="shared" si="198"/>
        <v>5.5732423981734494</v>
      </c>
      <c r="AI303" s="328">
        <f t="shared" si="199"/>
        <v>43.309496228800711</v>
      </c>
      <c r="AJ303" s="328">
        <f t="shared" si="200"/>
        <v>9.7179938998425524</v>
      </c>
      <c r="AK303" s="337">
        <f t="shared" si="201"/>
        <v>846.90421085764865</v>
      </c>
      <c r="AL303" s="42">
        <f t="shared" si="202"/>
        <v>29.700248261723743</v>
      </c>
    </row>
    <row r="304" spans="1:38" ht="15" x14ac:dyDescent="0.15">
      <c r="A304" s="116"/>
      <c r="B304" s="328">
        <f t="shared" si="172"/>
        <v>2903.6322379318831</v>
      </c>
      <c r="C304" s="328">
        <f t="shared" si="173"/>
        <v>2892.6727712329071</v>
      </c>
      <c r="D304" s="328">
        <f t="shared" si="174"/>
        <v>5.5732423981734494</v>
      </c>
      <c r="E304" s="328">
        <f t="shared" si="137"/>
        <v>241.84090756723845</v>
      </c>
      <c r="F304" s="328">
        <f t="shared" si="175"/>
        <v>241.92901430663352</v>
      </c>
      <c r="G304" s="328">
        <f t="shared" si="176"/>
        <v>11697.650614135828</v>
      </c>
      <c r="H304" s="313">
        <f t="shared" si="177"/>
        <v>0.02</v>
      </c>
      <c r="I304" s="328">
        <f t="shared" si="178"/>
        <v>8.7675733591808243</v>
      </c>
      <c r="J304" s="328">
        <f t="shared" si="138"/>
        <v>850</v>
      </c>
      <c r="K304" s="335">
        <f t="shared" si="179"/>
        <v>-1</v>
      </c>
      <c r="L304" s="323">
        <f t="shared" si="180"/>
        <v>5.5532423981734498</v>
      </c>
      <c r="M304" s="323">
        <f t="shared" si="181"/>
        <v>5.5632423981734496</v>
      </c>
      <c r="N304" s="328">
        <f t="shared" si="182"/>
        <v>-7.6725015938237107E-2</v>
      </c>
      <c r="O304" s="328">
        <f t="shared" si="183"/>
        <v>2.8746412983269414</v>
      </c>
      <c r="P304" s="332">
        <f t="shared" si="140"/>
        <v>91.999023229149614</v>
      </c>
      <c r="Q304" s="328">
        <f t="shared" si="184"/>
        <v>10904.774023571254</v>
      </c>
      <c r="R304" s="277">
        <f>IF(H304&gt;0, rate1(1,$L$52,$L$51,$L$54,L304,$L$53,$L$50,P304),"")</f>
        <v>2001.7355574235821</v>
      </c>
      <c r="S304" s="323">
        <f t="shared" si="185"/>
        <v>1.8950745791775694</v>
      </c>
      <c r="T304" s="323">
        <f t="shared" si="186"/>
        <v>8.5719131928352996E-2</v>
      </c>
      <c r="U304" s="328">
        <f t="shared" si="187"/>
        <v>5.5732423981734494</v>
      </c>
      <c r="V304" s="336">
        <f t="shared" si="188"/>
        <v>5.5732423981734494</v>
      </c>
      <c r="W304" s="328">
        <f t="shared" si="189"/>
        <v>1.8688602333369886E-3</v>
      </c>
      <c r="X304" s="328">
        <f t="shared" si="190"/>
        <v>10972.581704889277</v>
      </c>
      <c r="Y304" s="328">
        <f t="shared" si="141"/>
        <v>92.330059345695943</v>
      </c>
      <c r="Z304" s="108">
        <f>IF(H304&gt;0, rate1(1,$L$52,$L$51,$L$54,U304,$L$53,$L$50,Y304),"")</f>
        <v>2003.4547636574141</v>
      </c>
      <c r="AA304" s="336">
        <f t="shared" si="191"/>
        <v>1.9052221501637918</v>
      </c>
      <c r="AB304" s="336">
        <f t="shared" si="192"/>
        <v>-2.0645321515816144E-3</v>
      </c>
      <c r="AC304" s="328">
        <f t="shared" si="193"/>
        <v>8.5719131928352996E-2</v>
      </c>
      <c r="AD304" s="328">
        <f t="shared" si="194"/>
        <v>-0.23332014160755488</v>
      </c>
      <c r="AE304" s="328">
        <f t="shared" si="195"/>
        <v>-3.3412337124706273E-2</v>
      </c>
      <c r="AF304" s="328">
        <f t="shared" si="196"/>
        <v>2903.4697937840165</v>
      </c>
      <c r="AG304" s="328">
        <f t="shared" si="197"/>
        <v>2892.5870521009788</v>
      </c>
      <c r="AH304" s="328">
        <f t="shared" si="198"/>
        <v>5.5536995612549163</v>
      </c>
      <c r="AI304" s="328">
        <f t="shared" si="199"/>
        <v>42.822405592215894</v>
      </c>
      <c r="AJ304" s="328">
        <f t="shared" si="200"/>
        <v>9.7298890125070567</v>
      </c>
      <c r="AK304" s="337">
        <f t="shared" si="201"/>
        <v>847.41656909417213</v>
      </c>
      <c r="AL304" s="42">
        <f t="shared" si="202"/>
        <v>29.737061333518223</v>
      </c>
    </row>
    <row r="305" spans="1:38" ht="15" x14ac:dyDescent="0.15">
      <c r="A305" s="116"/>
      <c r="B305" s="328">
        <f t="shared" si="172"/>
        <v>2903.4697937840165</v>
      </c>
      <c r="C305" s="328">
        <f t="shared" si="173"/>
        <v>2892.5870521009788</v>
      </c>
      <c r="D305" s="328">
        <f t="shared" si="174"/>
        <v>5.5536995612549163</v>
      </c>
      <c r="E305" s="328">
        <f t="shared" si="137"/>
        <v>241.66368222757285</v>
      </c>
      <c r="F305" s="328">
        <f t="shared" si="175"/>
        <v>241.75229489740565</v>
      </c>
      <c r="G305" s="328">
        <f t="shared" si="176"/>
        <v>11566.130917488657</v>
      </c>
      <c r="H305" s="313">
        <f t="shared" si="177"/>
        <v>0.02</v>
      </c>
      <c r="I305" s="328">
        <f t="shared" si="178"/>
        <v>8.7061933464301546</v>
      </c>
      <c r="J305" s="328">
        <f t="shared" si="138"/>
        <v>850</v>
      </c>
      <c r="K305" s="335">
        <f t="shared" si="179"/>
        <v>-1</v>
      </c>
      <c r="L305" s="323">
        <f t="shared" si="180"/>
        <v>5.5336995612549167</v>
      </c>
      <c r="M305" s="323">
        <f t="shared" si="181"/>
        <v>5.5436995612549165</v>
      </c>
      <c r="N305" s="328">
        <f t="shared" si="182"/>
        <v>-7.6462258855254817E-2</v>
      </c>
      <c r="O305" s="328">
        <f t="shared" si="183"/>
        <v>2.8308359055143182</v>
      </c>
      <c r="P305" s="332">
        <f t="shared" si="140"/>
        <v>91.56777010376247</v>
      </c>
      <c r="Q305" s="328">
        <f t="shared" si="184"/>
        <v>10772.806753795114</v>
      </c>
      <c r="R305" s="277">
        <f>IF(H305&gt;0, rate1(1,$L$52,$L$51,$L$54,L305,$L$53,$L$50,P305),"")</f>
        <v>1999.4817166717644</v>
      </c>
      <c r="S305" s="323">
        <f t="shared" si="185"/>
        <v>1.9032539363202112</v>
      </c>
      <c r="T305" s="323">
        <f t="shared" si="186"/>
        <v>8.4652007348848451E-2</v>
      </c>
      <c r="U305" s="328">
        <f t="shared" si="187"/>
        <v>5.5536995612549163</v>
      </c>
      <c r="V305" s="336">
        <f t="shared" si="188"/>
        <v>5.5536995612549163</v>
      </c>
      <c r="W305" s="328">
        <f t="shared" si="189"/>
        <v>1.8557767197755481E-3</v>
      </c>
      <c r="X305" s="328">
        <f t="shared" si="190"/>
        <v>10840.102591989007</v>
      </c>
      <c r="Y305" s="328">
        <f t="shared" si="141"/>
        <v>91.898417016827864</v>
      </c>
      <c r="Z305" s="108">
        <f>IF(H305&gt;0, rate1(1,$L$52,$L$51,$L$54,U305,$L$53,$L$50,Y305),"")</f>
        <v>2001.2112018774733</v>
      </c>
      <c r="AA305" s="336">
        <f t="shared" si="191"/>
        <v>1.9134881269183839</v>
      </c>
      <c r="AB305" s="336">
        <f t="shared" si="192"/>
        <v>-2.0315280134356401E-3</v>
      </c>
      <c r="AC305" s="328">
        <f t="shared" si="193"/>
        <v>8.4652007348848451E-2</v>
      </c>
      <c r="AD305" s="328">
        <f t="shared" si="194"/>
        <v>-0.23626137910209954</v>
      </c>
      <c r="AE305" s="328">
        <f t="shared" si="195"/>
        <v>-3.4527414760772882E-2</v>
      </c>
      <c r="AF305" s="328">
        <f t="shared" si="196"/>
        <v>2903.3086795178124</v>
      </c>
      <c r="AG305" s="328">
        <f t="shared" si="197"/>
        <v>2892.5024000936301</v>
      </c>
      <c r="AH305" s="328">
        <f t="shared" si="198"/>
        <v>5.5341549945540098</v>
      </c>
      <c r="AI305" s="328">
        <f t="shared" si="199"/>
        <v>42.336974948566109</v>
      </c>
      <c r="AJ305" s="328">
        <f t="shared" si="200"/>
        <v>9.7416492833261028</v>
      </c>
      <c r="AK305" s="337">
        <f t="shared" si="201"/>
        <v>847.91749063324664</v>
      </c>
      <c r="AL305" s="42">
        <f t="shared" si="202"/>
        <v>29.773460378271608</v>
      </c>
    </row>
    <row r="306" spans="1:38" ht="15" x14ac:dyDescent="0.15">
      <c r="A306" s="40"/>
      <c r="B306" s="328">
        <f t="shared" si="172"/>
        <v>2903.3086795178124</v>
      </c>
      <c r="C306" s="328">
        <f t="shared" si="173"/>
        <v>2892.5024000936301</v>
      </c>
      <c r="D306" s="328">
        <f t="shared" si="174"/>
        <v>5.5341549945540098</v>
      </c>
      <c r="E306" s="328">
        <f t="shared" si="137"/>
        <v>241.48545646179747</v>
      </c>
      <c r="F306" s="328">
        <f t="shared" si="175"/>
        <v>241.57456934468516</v>
      </c>
      <c r="G306" s="328">
        <f t="shared" si="176"/>
        <v>11435.59752592993</v>
      </c>
      <c r="H306" s="313">
        <f t="shared" si="177"/>
        <v>0.02</v>
      </c>
      <c r="I306" s="328">
        <f t="shared" si="178"/>
        <v>8.645023539345857</v>
      </c>
      <c r="J306" s="328">
        <f t="shared" si="138"/>
        <v>850</v>
      </c>
      <c r="K306" s="335">
        <f t="shared" si="179"/>
        <v>-1</v>
      </c>
      <c r="L306" s="323">
        <f t="shared" si="180"/>
        <v>5.5141549945540103</v>
      </c>
      <c r="M306" s="323">
        <f t="shared" si="181"/>
        <v>5.52415499455401</v>
      </c>
      <c r="N306" s="328">
        <f t="shared" si="182"/>
        <v>-7.6199432550385637E-2</v>
      </c>
      <c r="O306" s="328">
        <f t="shared" si="183"/>
        <v>2.7873875107649293</v>
      </c>
      <c r="P306" s="332">
        <f t="shared" si="140"/>
        <v>91.136986805830688</v>
      </c>
      <c r="Q306" s="328">
        <f t="shared" si="184"/>
        <v>10641.828006885018</v>
      </c>
      <c r="R306" s="277">
        <f>IF(H306&gt;0, rate1(1,$L$52,$L$51,$L$54,L306,$L$53,$L$50,P306),"")</f>
        <v>1997.2141695867292</v>
      </c>
      <c r="S306" s="323">
        <f t="shared" si="185"/>
        <v>1.911587787129853</v>
      </c>
      <c r="T306" s="323">
        <f t="shared" si="186"/>
        <v>8.3589790940816158E-2</v>
      </c>
      <c r="U306" s="328">
        <f t="shared" si="187"/>
        <v>5.5341549945540098</v>
      </c>
      <c r="V306" s="336">
        <f t="shared" si="188"/>
        <v>5.5341549945540098</v>
      </c>
      <c r="W306" s="328">
        <f t="shared" si="189"/>
        <v>1.8427380128009929E-3</v>
      </c>
      <c r="X306" s="328">
        <f t="shared" si="190"/>
        <v>10708.613442375456</v>
      </c>
      <c r="Y306" s="328">
        <f t="shared" si="141"/>
        <v>91.467243565183097</v>
      </c>
      <c r="Z306" s="108">
        <f>IF(H306&gt;0, rate1(1,$L$52,$L$51,$L$54,U306,$L$53,$L$50,Y306),"")</f>
        <v>1998.954018698907</v>
      </c>
      <c r="AA306" s="336">
        <f t="shared" si="191"/>
        <v>1.9219101822498539</v>
      </c>
      <c r="AB306" s="336">
        <f t="shared" si="192"/>
        <v>-1.9988259683865585E-3</v>
      </c>
      <c r="AC306" s="328">
        <f t="shared" si="193"/>
        <v>8.3589790940816158E-2</v>
      </c>
      <c r="AD306" s="328">
        <f t="shared" si="194"/>
        <v>-0.23926366814531866</v>
      </c>
      <c r="AE306" s="328">
        <f t="shared" si="195"/>
        <v>-3.569016824285276E-2</v>
      </c>
      <c r="AF306" s="328">
        <f t="shared" si="196"/>
        <v>2903.1488902943211</v>
      </c>
      <c r="AG306" s="328">
        <f t="shared" si="197"/>
        <v>2892.4188103026891</v>
      </c>
      <c r="AH306" s="328">
        <f t="shared" si="198"/>
        <v>5.5146086974669108</v>
      </c>
      <c r="AI306" s="328">
        <f t="shared" si="199"/>
        <v>41.85319341996901</v>
      </c>
      <c r="AJ306" s="328">
        <f t="shared" si="200"/>
        <v>9.7532751703872052</v>
      </c>
      <c r="AK306" s="337">
        <f t="shared" si="201"/>
        <v>848.40716562815214</v>
      </c>
      <c r="AL306" s="42">
        <f t="shared" si="202"/>
        <v>29.809446806977888</v>
      </c>
    </row>
    <row r="307" spans="1:38" ht="15" x14ac:dyDescent="0.15">
      <c r="A307" s="40"/>
      <c r="B307" s="328">
        <f t="shared" si="172"/>
        <v>2903.1488902943211</v>
      </c>
      <c r="C307" s="328">
        <f t="shared" si="173"/>
        <v>2892.4188103026891</v>
      </c>
      <c r="D307" s="328">
        <f t="shared" si="174"/>
        <v>5.5146086974669108</v>
      </c>
      <c r="E307" s="328">
        <f t="shared" si="137"/>
        <v>241.30624164890781</v>
      </c>
      <c r="F307" s="328">
        <f t="shared" si="175"/>
        <v>241.39584905535264</v>
      </c>
      <c r="G307" s="328">
        <f t="shared" si="176"/>
        <v>11306.047785627234</v>
      </c>
      <c r="H307" s="313">
        <f t="shared" si="177"/>
        <v>0.02</v>
      </c>
      <c r="I307" s="328">
        <f t="shared" si="178"/>
        <v>8.5840639933056089</v>
      </c>
      <c r="J307" s="328">
        <f t="shared" si="138"/>
        <v>850</v>
      </c>
      <c r="K307" s="335">
        <f t="shared" si="179"/>
        <v>-1</v>
      </c>
      <c r="L307" s="323">
        <f t="shared" si="180"/>
        <v>5.4946086974669113</v>
      </c>
      <c r="M307" s="323">
        <f t="shared" si="181"/>
        <v>5.5046086974669111</v>
      </c>
      <c r="N307" s="328">
        <f t="shared" si="182"/>
        <v>-7.5936537003308047E-2</v>
      </c>
      <c r="O307" s="328">
        <f t="shared" si="183"/>
        <v>2.7442948150308739</v>
      </c>
      <c r="P307" s="332">
        <f t="shared" si="140"/>
        <v>90.706674654569568</v>
      </c>
      <c r="Q307" s="328">
        <f t="shared" si="184"/>
        <v>10511.835120682803</v>
      </c>
      <c r="R307" s="277">
        <f>IF(H307&gt;0, rate1(1,$L$52,$L$51,$L$54,L307,$L$53,$L$50,P307),"")</f>
        <v>1994.9328018602828</v>
      </c>
      <c r="S307" s="323">
        <f t="shared" si="185"/>
        <v>1.9200807957685753</v>
      </c>
      <c r="T307" s="323">
        <f t="shared" si="186"/>
        <v>8.253246601009169E-2</v>
      </c>
      <c r="U307" s="328">
        <f t="shared" si="187"/>
        <v>5.5146086974669108</v>
      </c>
      <c r="V307" s="336">
        <f t="shared" si="188"/>
        <v>5.5146086974669108</v>
      </c>
      <c r="W307" s="328">
        <f t="shared" si="189"/>
        <v>1.8297441242083323E-3</v>
      </c>
      <c r="X307" s="328">
        <f t="shared" si="190"/>
        <v>10578.111613668239</v>
      </c>
      <c r="Y307" s="328">
        <f t="shared" si="141"/>
        <v>91.0365403043116</v>
      </c>
      <c r="Z307" s="108">
        <f>IF(H307&gt;0, rate1(1,$L$52,$L$51,$L$54,U307,$L$53,$L$50,Y307),"")</f>
        <v>1996.6831006851405</v>
      </c>
      <c r="AA307" s="336">
        <f t="shared" si="191"/>
        <v>1.9304930294243725</v>
      </c>
      <c r="AB307" s="336">
        <f t="shared" si="192"/>
        <v>-1.9664243216741348E-3</v>
      </c>
      <c r="AC307" s="328">
        <f t="shared" si="193"/>
        <v>8.253246601009169E-2</v>
      </c>
      <c r="AD307" s="328">
        <f t="shared" si="194"/>
        <v>-0.24232887937159775</v>
      </c>
      <c r="AE307" s="328">
        <f t="shared" si="195"/>
        <v>-3.6903077077563622E-2</v>
      </c>
      <c r="AF307" s="328">
        <f t="shared" si="196"/>
        <v>2902.9904212913075</v>
      </c>
      <c r="AG307" s="328">
        <f t="shared" si="197"/>
        <v>2892.3362778366791</v>
      </c>
      <c r="AH307" s="328">
        <f t="shared" si="198"/>
        <v>5.4950606693846185</v>
      </c>
      <c r="AI307" s="328">
        <f t="shared" si="199"/>
        <v>41.371050660518414</v>
      </c>
      <c r="AJ307" s="328">
        <f t="shared" si="200"/>
        <v>9.7647671289040154</v>
      </c>
      <c r="AK307" s="337">
        <f t="shared" si="201"/>
        <v>848.8857819032778</v>
      </c>
      <c r="AL307" s="42">
        <f t="shared" si="202"/>
        <v>29.845022021384864</v>
      </c>
    </row>
    <row r="308" spans="1:38" ht="15" x14ac:dyDescent="0.15">
      <c r="A308" s="40"/>
      <c r="B308" s="328">
        <f t="shared" si="172"/>
        <v>2902.9904212913075</v>
      </c>
      <c r="C308" s="328">
        <f t="shared" si="173"/>
        <v>2892.3362778366791</v>
      </c>
      <c r="D308" s="328">
        <f t="shared" si="174"/>
        <v>5.4950606693846185</v>
      </c>
      <c r="E308" s="328">
        <f t="shared" si="137"/>
        <v>241.12604911490939</v>
      </c>
      <c r="F308" s="328">
        <f t="shared" si="175"/>
        <v>241.2161453819086</v>
      </c>
      <c r="G308" s="328">
        <f t="shared" si="176"/>
        <v>11177.47900305186</v>
      </c>
      <c r="H308" s="313">
        <f t="shared" si="177"/>
        <v>0.02</v>
      </c>
      <c r="I308" s="328">
        <f t="shared" si="178"/>
        <v>8.5233147637027287</v>
      </c>
      <c r="J308" s="328">
        <f t="shared" si="138"/>
        <v>850</v>
      </c>
      <c r="K308" s="335">
        <f t="shared" si="179"/>
        <v>-1</v>
      </c>
      <c r="L308" s="323">
        <f t="shared" si="180"/>
        <v>5.4750606693846189</v>
      </c>
      <c r="M308" s="323">
        <f t="shared" si="181"/>
        <v>5.4850606693846187</v>
      </c>
      <c r="N308" s="328">
        <f t="shared" si="182"/>
        <v>-7.5673572193615257E-2</v>
      </c>
      <c r="O308" s="328">
        <f t="shared" si="183"/>
        <v>2.7015565240543968</v>
      </c>
      <c r="P308" s="332">
        <f t="shared" si="140"/>
        <v>90.276834976880451</v>
      </c>
      <c r="Q308" s="328">
        <f t="shared" si="184"/>
        <v>10382.825393470228</v>
      </c>
      <c r="R308" s="277">
        <f>IF(H308&gt;0, rate1(1,$L$52,$L$51,$L$54,L308,$L$53,$L$50,P308),"")</f>
        <v>1992.6374980026105</v>
      </c>
      <c r="S308" s="323">
        <f t="shared" si="185"/>
        <v>1.92873780557609</v>
      </c>
      <c r="T308" s="323">
        <f t="shared" si="186"/>
        <v>8.1480017007249356E-2</v>
      </c>
      <c r="U308" s="328">
        <f t="shared" si="187"/>
        <v>5.4950606693846185</v>
      </c>
      <c r="V308" s="336">
        <f t="shared" si="188"/>
        <v>5.4950606693846185</v>
      </c>
      <c r="W308" s="328">
        <f t="shared" si="189"/>
        <v>1.8167950658138921E-3</v>
      </c>
      <c r="X308" s="328">
        <f t="shared" si="190"/>
        <v>10448.59442352533</v>
      </c>
      <c r="Y308" s="328">
        <f t="shared" si="141"/>
        <v>90.606308555395032</v>
      </c>
      <c r="Z308" s="108">
        <f>IF(H308&gt;0, rate1(1,$L$52,$L$51,$L$54,U308,$L$53,$L$50,Y308),"")</f>
        <v>1994.3983332283251</v>
      </c>
      <c r="AA308" s="336">
        <f t="shared" si="191"/>
        <v>1.9392415628351971</v>
      </c>
      <c r="AB308" s="336">
        <f t="shared" si="192"/>
        <v>-1.9343214117672877E-3</v>
      </c>
      <c r="AC308" s="328">
        <f t="shared" si="193"/>
        <v>8.1480017007249356E-2</v>
      </c>
      <c r="AD308" s="328">
        <f t="shared" si="194"/>
        <v>-0.24545895711117219</v>
      </c>
      <c r="AE308" s="328">
        <f t="shared" si="195"/>
        <v>-3.8168774498017873E-2</v>
      </c>
      <c r="AF308" s="328">
        <f t="shared" si="196"/>
        <v>2902.8332677021067</v>
      </c>
      <c r="AG308" s="328">
        <f t="shared" si="197"/>
        <v>2892.2547978196717</v>
      </c>
      <c r="AH308" s="328">
        <f t="shared" si="198"/>
        <v>5.4755109096934413</v>
      </c>
      <c r="AI308" s="328">
        <f t="shared" si="199"/>
        <v>40.890536833178977</v>
      </c>
      <c r="AJ308" s="328">
        <f t="shared" si="200"/>
        <v>9.776125611357676</v>
      </c>
      <c r="AK308" s="337">
        <f t="shared" si="201"/>
        <v>849.35352497898725</v>
      </c>
      <c r="AL308" s="42">
        <f t="shared" si="202"/>
        <v>29.880187414446304</v>
      </c>
    </row>
    <row r="309" spans="1:38" ht="15" x14ac:dyDescent="0.15">
      <c r="A309" s="40"/>
      <c r="B309" s="328">
        <f t="shared" si="172"/>
        <v>2902.8332677021067</v>
      </c>
      <c r="C309" s="328">
        <f t="shared" si="173"/>
        <v>2892.2547978196717</v>
      </c>
      <c r="D309" s="328">
        <f t="shared" si="174"/>
        <v>5.4755109096934413</v>
      </c>
      <c r="E309" s="328">
        <f t="shared" si="137"/>
        <v>240.94489013550842</v>
      </c>
      <c r="F309" s="328">
        <f t="shared" si="175"/>
        <v>241.03546962520892</v>
      </c>
      <c r="G309" s="328">
        <f t="shared" si="176"/>
        <v>11049.888445764396</v>
      </c>
      <c r="H309" s="313">
        <f t="shared" si="177"/>
        <v>0.02</v>
      </c>
      <c r="I309" s="328">
        <f t="shared" si="178"/>
        <v>8.4627759059480017</v>
      </c>
      <c r="J309" s="328">
        <f t="shared" si="138"/>
        <v>850</v>
      </c>
      <c r="K309" s="335">
        <f t="shared" si="179"/>
        <v>-1</v>
      </c>
      <c r="L309" s="323">
        <f t="shared" si="180"/>
        <v>5.4555109096934418</v>
      </c>
      <c r="M309" s="323">
        <f t="shared" si="181"/>
        <v>5.4655109096934416</v>
      </c>
      <c r="N309" s="328">
        <f t="shared" si="182"/>
        <v>-7.5410538100850744E-2</v>
      </c>
      <c r="O309" s="328">
        <f t="shared" si="183"/>
        <v>2.659171348048365</v>
      </c>
      <c r="P309" s="332">
        <f t="shared" si="140"/>
        <v>89.847469107436325</v>
      </c>
      <c r="Q309" s="328">
        <f t="shared" si="184"/>
        <v>10254.796084749205</v>
      </c>
      <c r="R309" s="277">
        <f>IF(H309&gt;0, rate1(1,$L$52,$L$51,$L$54,L309,$L$53,$L$50,P309),"")</f>
        <v>1990.3281413282091</v>
      </c>
      <c r="S309" s="323">
        <f t="shared" si="185"/>
        <v>1.9375638481824629</v>
      </c>
      <c r="T309" s="323">
        <f t="shared" si="186"/>
        <v>8.0432429478845283E-2</v>
      </c>
      <c r="U309" s="328">
        <f t="shared" si="187"/>
        <v>5.4755109096934413</v>
      </c>
      <c r="V309" s="336">
        <f t="shared" si="188"/>
        <v>5.4755109096934413</v>
      </c>
      <c r="W309" s="328">
        <f t="shared" si="189"/>
        <v>1.8038908494304451E-3</v>
      </c>
      <c r="X309" s="328">
        <f t="shared" si="190"/>
        <v>10320.059150432307</v>
      </c>
      <c r="Y309" s="328">
        <f t="shared" si="141"/>
        <v>90.176549647331385</v>
      </c>
      <c r="Z309" s="108">
        <f>IF(H309&gt;0, rate1(1,$L$52,$L$51,$L$54,U309,$L$53,$L$50,Y309),"")</f>
        <v>1992.0996005354077</v>
      </c>
      <c r="AA309" s="336">
        <f t="shared" si="191"/>
        <v>1.948160867215309</v>
      </c>
      <c r="AB309" s="336">
        <f t="shared" si="192"/>
        <v>-1.9025156086945069E-3</v>
      </c>
      <c r="AC309" s="328">
        <f t="shared" si="193"/>
        <v>8.0432429478845283E-2</v>
      </c>
      <c r="AD309" s="328">
        <f t="shared" si="194"/>
        <v>-0.24865592310947471</v>
      </c>
      <c r="AE309" s="328">
        <f t="shared" si="195"/>
        <v>-3.9490058580234987E-2</v>
      </c>
      <c r="AF309" s="328">
        <f t="shared" si="196"/>
        <v>2902.677424734527</v>
      </c>
      <c r="AG309" s="328">
        <f t="shared" si="197"/>
        <v>2892.1743653901926</v>
      </c>
      <c r="AH309" s="328">
        <f t="shared" si="198"/>
        <v>5.4559594177742072</v>
      </c>
      <c r="AI309" s="328">
        <f t="shared" si="199"/>
        <v>40.41164258732239</v>
      </c>
      <c r="AJ309" s="328">
        <f t="shared" si="200"/>
        <v>9.7873510676319331</v>
      </c>
      <c r="AK309" s="337">
        <f t="shared" si="201"/>
        <v>849.81057809586366</v>
      </c>
      <c r="AL309" s="42">
        <f t="shared" si="202"/>
        <v>29.914944370754505</v>
      </c>
    </row>
    <row r="310" spans="1:38" ht="15" x14ac:dyDescent="0.15">
      <c r="A310" s="40"/>
      <c r="B310" s="328">
        <f t="shared" si="172"/>
        <v>2902.677424734527</v>
      </c>
      <c r="C310" s="328">
        <f t="shared" si="173"/>
        <v>2892.1743653901926</v>
      </c>
      <c r="D310" s="328">
        <f t="shared" si="174"/>
        <v>5.4559594177742072</v>
      </c>
      <c r="E310" s="328">
        <f t="shared" si="137"/>
        <v>240.76277593866223</v>
      </c>
      <c r="F310" s="328">
        <f t="shared" si="175"/>
        <v>240.85383303708534</v>
      </c>
      <c r="G310" s="328">
        <f t="shared" si="176"/>
        <v>10923.273343173791</v>
      </c>
      <c r="H310" s="313">
        <f t="shared" si="177"/>
        <v>0.02</v>
      </c>
      <c r="I310" s="328">
        <f t="shared" si="178"/>
        <v>8.402447475467488</v>
      </c>
      <c r="J310" s="328">
        <f t="shared" si="138"/>
        <v>850</v>
      </c>
      <c r="K310" s="335">
        <f t="shared" si="179"/>
        <v>-1</v>
      </c>
      <c r="L310" s="323">
        <f t="shared" si="180"/>
        <v>5.4359594177742077</v>
      </c>
      <c r="M310" s="323">
        <f t="shared" si="181"/>
        <v>5.4459594177742074</v>
      </c>
      <c r="N310" s="328">
        <f t="shared" si="182"/>
        <v>-7.5147434704437188E-2</v>
      </c>
      <c r="O310" s="328">
        <f t="shared" si="183"/>
        <v>2.6171380013901269</v>
      </c>
      <c r="P310" s="332">
        <f t="shared" si="140"/>
        <v>89.418578388740286</v>
      </c>
      <c r="Q310" s="328">
        <f t="shared" si="184"/>
        <v>10127.744415994426</v>
      </c>
      <c r="R310" s="277">
        <f>IF(H310&gt;0, rate1(1,$L$52,$L$51,$L$54,L310,$L$53,$L$50,P310),"")</f>
        <v>1988.004613941494</v>
      </c>
      <c r="S310" s="323">
        <f t="shared" si="185"/>
        <v>1.9465641531709774</v>
      </c>
      <c r="T310" s="323">
        <f t="shared" si="186"/>
        <v>7.938969002015793E-2</v>
      </c>
      <c r="U310" s="328">
        <f t="shared" si="187"/>
        <v>5.4559594177742072</v>
      </c>
      <c r="V310" s="336">
        <f t="shared" si="188"/>
        <v>5.4559594177742072</v>
      </c>
      <c r="W310" s="328">
        <f t="shared" si="189"/>
        <v>1.791031486863659E-3</v>
      </c>
      <c r="X310" s="328">
        <f t="shared" si="190"/>
        <v>10192.50303446488</v>
      </c>
      <c r="Y310" s="328">
        <f t="shared" si="141"/>
        <v>89.747264916792986</v>
      </c>
      <c r="Z310" s="108">
        <f>IF(H310&gt;0, rate1(1,$L$52,$L$51,$L$54,U310,$L$53,$L$50,Y310),"")</f>
        <v>1989.7867856138719</v>
      </c>
      <c r="AA310" s="336">
        <f t="shared" si="191"/>
        <v>1.9572562274065259</v>
      </c>
      <c r="AB310" s="336">
        <f t="shared" si="192"/>
        <v>-1.8710053124606594E-3</v>
      </c>
      <c r="AC310" s="328">
        <f t="shared" si="193"/>
        <v>7.938969002015793E-2</v>
      </c>
      <c r="AD310" s="328">
        <f t="shared" si="194"/>
        <v>-0.25192188047241115</v>
      </c>
      <c r="AE310" s="328">
        <f t="shared" si="195"/>
        <v>-4.0869904280762766E-2</v>
      </c>
      <c r="AF310" s="328">
        <f t="shared" si="196"/>
        <v>2902.5228876098022</v>
      </c>
      <c r="AG310" s="328">
        <f t="shared" si="197"/>
        <v>2892.0949757001727</v>
      </c>
      <c r="AH310" s="328">
        <f t="shared" si="198"/>
        <v>5.4364061930025134</v>
      </c>
      <c r="AI310" s="328">
        <f t="shared" si="199"/>
        <v>39.934359036902279</v>
      </c>
      <c r="AJ310" s="328">
        <f t="shared" si="200"/>
        <v>9.7984439451421839</v>
      </c>
      <c r="AK310" s="337">
        <f t="shared" si="201"/>
        <v>850.25712223836365</v>
      </c>
      <c r="AL310" s="42">
        <f t="shared" si="202"/>
        <v>29.949294266953729</v>
      </c>
    </row>
    <row r="311" spans="1:38" ht="15" x14ac:dyDescent="0.15">
      <c r="A311" s="40"/>
      <c r="B311" s="328">
        <f t="shared" si="172"/>
        <v>2902.5228876098022</v>
      </c>
      <c r="C311" s="328">
        <f t="shared" si="173"/>
        <v>2892.0949757001727</v>
      </c>
      <c r="D311" s="328">
        <f t="shared" si="174"/>
        <v>5.4364061930025134</v>
      </c>
      <c r="E311" s="328">
        <f t="shared" si="137"/>
        <v>240.57971770704887</v>
      </c>
      <c r="F311" s="328">
        <f t="shared" si="175"/>
        <v>240.67124682285555</v>
      </c>
      <c r="G311" s="328">
        <f t="shared" si="176"/>
        <v>10797.630887284857</v>
      </c>
      <c r="H311" s="313">
        <f t="shared" si="177"/>
        <v>0.02</v>
      </c>
      <c r="I311" s="328">
        <f t="shared" si="178"/>
        <v>8.3423295277036242</v>
      </c>
      <c r="J311" s="328">
        <f t="shared" si="138"/>
        <v>850</v>
      </c>
      <c r="K311" s="335">
        <f t="shared" si="179"/>
        <v>-1</v>
      </c>
      <c r="L311" s="323">
        <f t="shared" si="180"/>
        <v>5.4164061930025138</v>
      </c>
      <c r="M311" s="323">
        <f t="shared" si="181"/>
        <v>5.4264061930025136</v>
      </c>
      <c r="N311" s="328">
        <f t="shared" si="182"/>
        <v>-7.4884261983743983E-2</v>
      </c>
      <c r="O311" s="328">
        <f t="shared" si="183"/>
        <v>2.575455202328143</v>
      </c>
      <c r="P311" s="332">
        <f t="shared" si="140"/>
        <v>88.990164171208022</v>
      </c>
      <c r="Q311" s="328">
        <f t="shared" si="184"/>
        <v>10001.667571396105</v>
      </c>
      <c r="R311" s="277">
        <f>IF(H311&gt;0, rate1(1,$L$52,$L$51,$L$54,L311,$L$53,$L$50,P311),"")</f>
        <v>1985.6667967223379</v>
      </c>
      <c r="S311" s="323">
        <f t="shared" si="185"/>
        <v>1.9557441583339956</v>
      </c>
      <c r="T311" s="323">
        <f t="shared" si="186"/>
        <v>7.8351786229359122E-2</v>
      </c>
      <c r="U311" s="328">
        <f t="shared" si="187"/>
        <v>5.4364061930025134</v>
      </c>
      <c r="V311" s="336">
        <f t="shared" si="188"/>
        <v>5.4364061930025134</v>
      </c>
      <c r="W311" s="328">
        <f t="shared" si="189"/>
        <v>1.7782169899298594E-3</v>
      </c>
      <c r="X311" s="328">
        <f t="shared" si="190"/>
        <v>10065.923278039892</v>
      </c>
      <c r="Y311" s="328">
        <f t="shared" si="141"/>
        <v>89.318455708308008</v>
      </c>
      <c r="Z311" s="108">
        <f>IF(H311&gt;0, rate1(1,$L$52,$L$51,$L$54,U311,$L$53,$L$50,Y311),"")</f>
        <v>1987.4597702574079</v>
      </c>
      <c r="AA311" s="336">
        <f t="shared" si="191"/>
        <v>1.9665331387279219</v>
      </c>
      <c r="AB311" s="336">
        <f t="shared" si="192"/>
        <v>-1.8397889515409836E-3</v>
      </c>
      <c r="AC311" s="328">
        <f t="shared" si="193"/>
        <v>7.8351786229359122E-2</v>
      </c>
      <c r="AD311" s="328">
        <f t="shared" si="194"/>
        <v>-0.25525901785383698</v>
      </c>
      <c r="AE311" s="328">
        <f t="shared" si="195"/>
        <v>-4.2311476483801985E-2</v>
      </c>
      <c r="AF311" s="328">
        <f t="shared" si="196"/>
        <v>2902.3696515615889</v>
      </c>
      <c r="AG311" s="328">
        <f t="shared" si="197"/>
        <v>2892.0166239139435</v>
      </c>
      <c r="AH311" s="328">
        <f t="shared" si="198"/>
        <v>5.4168512347489886</v>
      </c>
      <c r="AI311" s="328">
        <f t="shared" si="199"/>
        <v>39.458677739231646</v>
      </c>
      <c r="AJ311" s="328">
        <f t="shared" si="200"/>
        <v>9.8094046889586366</v>
      </c>
      <c r="AK311" s="337">
        <f t="shared" si="201"/>
        <v>850.69333615790822</v>
      </c>
      <c r="AL311" s="42">
        <f t="shared" si="202"/>
        <v>29.983238472135096</v>
      </c>
    </row>
    <row r="312" spans="1:38" ht="15" x14ac:dyDescent="0.15">
      <c r="A312" s="40"/>
      <c r="B312" s="328">
        <f t="shared" si="172"/>
        <v>2902.3696515615889</v>
      </c>
      <c r="C312" s="328">
        <f t="shared" si="173"/>
        <v>2892.0166239139435</v>
      </c>
      <c r="D312" s="328">
        <f t="shared" si="174"/>
        <v>5.4168512347489886</v>
      </c>
      <c r="E312" s="328">
        <f t="shared" si="137"/>
        <v>240.39572658043642</v>
      </c>
      <c r="F312" s="328">
        <f t="shared" si="175"/>
        <v>240.48772214374264</v>
      </c>
      <c r="G312" s="328">
        <f t="shared" si="176"/>
        <v>10672.958233429466</v>
      </c>
      <c r="H312" s="313">
        <f t="shared" si="177"/>
        <v>0.02</v>
      </c>
      <c r="I312" s="328">
        <f t="shared" si="178"/>
        <v>8.2824221181163011</v>
      </c>
      <c r="J312" s="328">
        <f t="shared" si="138"/>
        <v>850</v>
      </c>
      <c r="K312" s="335">
        <f t="shared" si="179"/>
        <v>-1</v>
      </c>
      <c r="L312" s="323">
        <f t="shared" si="180"/>
        <v>5.396851234748989</v>
      </c>
      <c r="M312" s="323">
        <f t="shared" si="181"/>
        <v>5.4068512347489888</v>
      </c>
      <c r="N312" s="328">
        <f t="shared" si="182"/>
        <v>-7.4621019918094333E-2</v>
      </c>
      <c r="O312" s="328">
        <f t="shared" si="183"/>
        <v>2.5341216727017466</v>
      </c>
      <c r="P312" s="332">
        <f t="shared" si="140"/>
        <v>88.56222781325134</v>
      </c>
      <c r="Q312" s="328">
        <f t="shared" si="184"/>
        <v>9876.5626985859908</v>
      </c>
      <c r="R312" s="277">
        <f>IF(H312&gt;0, rate1(1,$L$52,$L$51,$L$54,L312,$L$53,$L$50,P312),"")</f>
        <v>1983.3145693114268</v>
      </c>
      <c r="S312" s="323">
        <f t="shared" si="185"/>
        <v>1.9651095205631841</v>
      </c>
      <c r="T312" s="323">
        <f t="shared" si="186"/>
        <v>7.7318706663000974E-2</v>
      </c>
      <c r="U312" s="328">
        <f t="shared" si="187"/>
        <v>5.4168512347489886</v>
      </c>
      <c r="V312" s="336">
        <f t="shared" si="188"/>
        <v>5.4168512347489886</v>
      </c>
      <c r="W312" s="328">
        <f t="shared" si="189"/>
        <v>1.765447370459583E-3</v>
      </c>
      <c r="X312" s="328">
        <f t="shared" si="190"/>
        <v>9940.3170466497886</v>
      </c>
      <c r="Y312" s="328">
        <f t="shared" si="141"/>
        <v>88.890123374343474</v>
      </c>
      <c r="Z312" s="108">
        <f>IF(H312&gt;0, rate1(1,$L$52,$L$51,$L$54,U312,$L$53,$L$50,Y312),"")</f>
        <v>1985.1184350314147</v>
      </c>
      <c r="AA312" s="336">
        <f t="shared" si="191"/>
        <v>1.9759973179857144</v>
      </c>
      <c r="AB312" s="336">
        <f t="shared" si="192"/>
        <v>-1.8088649814152703E-3</v>
      </c>
      <c r="AC312" s="328">
        <f t="shared" si="193"/>
        <v>7.7318706663000974E-2</v>
      </c>
      <c r="AD312" s="328">
        <f t="shared" si="194"/>
        <v>-0.25866961390302878</v>
      </c>
      <c r="AE312" s="328">
        <f t="shared" si="195"/>
        <v>-4.3818144155939633E-2</v>
      </c>
      <c r="AF312" s="328">
        <f t="shared" si="196"/>
        <v>2902.2177118350078</v>
      </c>
      <c r="AG312" s="328">
        <f t="shared" si="197"/>
        <v>2891.9393052072805</v>
      </c>
      <c r="AH312" s="328">
        <f t="shared" si="198"/>
        <v>5.3972945423788454</v>
      </c>
      <c r="AI312" s="328">
        <f t="shared" si="199"/>
        <v>38.984590674309779</v>
      </c>
      <c r="AJ312" s="328">
        <f t="shared" si="200"/>
        <v>9.8202337419237224</v>
      </c>
      <c r="AK312" s="337">
        <f t="shared" si="201"/>
        <v>851.11939639543675</v>
      </c>
      <c r="AL312" s="42">
        <f t="shared" si="202"/>
        <v>30.016778348213442</v>
      </c>
    </row>
    <row r="313" spans="1:38" ht="15" x14ac:dyDescent="0.15">
      <c r="A313" s="40"/>
      <c r="B313" s="328">
        <f t="shared" si="172"/>
        <v>2902.2177118350078</v>
      </c>
      <c r="C313" s="328">
        <f t="shared" si="173"/>
        <v>2891.9393052072805</v>
      </c>
      <c r="D313" s="328">
        <f t="shared" si="174"/>
        <v>5.3972945423788454</v>
      </c>
      <c r="E313" s="328">
        <f t="shared" si="137"/>
        <v>240.21081365793532</v>
      </c>
      <c r="F313" s="328">
        <f t="shared" si="175"/>
        <v>240.30327011918587</v>
      </c>
      <c r="G313" s="328">
        <f t="shared" si="176"/>
        <v>10549.252500976734</v>
      </c>
      <c r="H313" s="313">
        <f t="shared" si="177"/>
        <v>0.02</v>
      </c>
      <c r="I313" s="328">
        <f t="shared" si="178"/>
        <v>8.2227253021817894</v>
      </c>
      <c r="J313" s="328">
        <f t="shared" si="138"/>
        <v>850</v>
      </c>
      <c r="K313" s="335">
        <f t="shared" si="179"/>
        <v>-1</v>
      </c>
      <c r="L313" s="323">
        <f t="shared" si="180"/>
        <v>5.3772945423788459</v>
      </c>
      <c r="M313" s="323">
        <f t="shared" si="181"/>
        <v>5.3872945423788456</v>
      </c>
      <c r="N313" s="328">
        <f t="shared" si="182"/>
        <v>-7.4357708486679996E-2</v>
      </c>
      <c r="O313" s="328">
        <f t="shared" si="183"/>
        <v>2.4931361376729546</v>
      </c>
      <c r="P313" s="332">
        <f t="shared" si="140"/>
        <v>88.134770681347291</v>
      </c>
      <c r="Q313" s="328">
        <f t="shared" si="184"/>
        <v>9752.4269093422263</v>
      </c>
      <c r="R313" s="277">
        <f>IF(H313&gt;0, rate1(1,$L$52,$L$51,$L$54,L313,$L$53,$L$50,P313),"")</f>
        <v>1980.9478100953399</v>
      </c>
      <c r="S313" s="323">
        <f t="shared" si="185"/>
        <v>1.9746661274204393</v>
      </c>
      <c r="T313" s="323">
        <f t="shared" si="186"/>
        <v>7.6290440792762357E-2</v>
      </c>
      <c r="U313" s="328">
        <f t="shared" si="187"/>
        <v>5.3972945423788454</v>
      </c>
      <c r="V313" s="336">
        <f t="shared" si="188"/>
        <v>5.3972945423788454</v>
      </c>
      <c r="W313" s="328">
        <f t="shared" si="189"/>
        <v>1.7527226402762608E-3</v>
      </c>
      <c r="X313" s="328">
        <f t="shared" si="190"/>
        <v>9815.6814695759222</v>
      </c>
      <c r="Y313" s="328">
        <f t="shared" si="141"/>
        <v>88.462269275373316</v>
      </c>
      <c r="Z313" s="108">
        <f>IF(H313&gt;0, rate1(1,$L$52,$L$51,$L$54,U313,$L$53,$L$50,Y313),"")</f>
        <v>1982.7626592582119</v>
      </c>
      <c r="AA313" s="336">
        <f t="shared" si="191"/>
        <v>1.9856547151714696</v>
      </c>
      <c r="AB313" s="336">
        <f t="shared" si="192"/>
        <v>-1.7782318831309483E-3</v>
      </c>
      <c r="AC313" s="328">
        <f t="shared" si="193"/>
        <v>7.6290440792762357E-2</v>
      </c>
      <c r="AD313" s="328">
        <f t="shared" si="194"/>
        <v>-0.26215604199127124</v>
      </c>
      <c r="AE313" s="328">
        <f t="shared" si="195"/>
        <v>-4.5393495712831605E-2</v>
      </c>
      <c r="AF313" s="328">
        <f t="shared" si="196"/>
        <v>2902.0670636857285</v>
      </c>
      <c r="AG313" s="328">
        <f t="shared" si="197"/>
        <v>2891.8630147664876</v>
      </c>
      <c r="AH313" s="328">
        <f t="shared" si="198"/>
        <v>5.3777361152517766</v>
      </c>
      <c r="AI313" s="328">
        <f t="shared" si="199"/>
        <v>38.512090224674125</v>
      </c>
      <c r="AJ313" s="328">
        <f t="shared" si="200"/>
        <v>9.8309315447639101</v>
      </c>
      <c r="AK313" s="337">
        <f t="shared" si="201"/>
        <v>851.53547730345099</v>
      </c>
      <c r="AL313" s="42">
        <f t="shared" si="202"/>
        <v>30.049915250286606</v>
      </c>
    </row>
    <row r="314" spans="1:38" ht="15" x14ac:dyDescent="0.15">
      <c r="A314" s="40"/>
      <c r="B314" s="328">
        <f t="shared" si="172"/>
        <v>2902.0670636857285</v>
      </c>
      <c r="C314" s="328">
        <f t="shared" si="173"/>
        <v>2891.8630147664876</v>
      </c>
      <c r="D314" s="328">
        <f t="shared" si="174"/>
        <v>5.3777361152517766</v>
      </c>
      <c r="E314" s="328">
        <f t="shared" si="137"/>
        <v>240.02499000016564</v>
      </c>
      <c r="F314" s="328">
        <f t="shared" si="175"/>
        <v>240.11790182905048</v>
      </c>
      <c r="G314" s="328">
        <f t="shared" si="176"/>
        <v>10426.510774029455</v>
      </c>
      <c r="H314" s="313">
        <f t="shared" si="177"/>
        <v>0.02</v>
      </c>
      <c r="I314" s="328">
        <f t="shared" si="178"/>
        <v>8.1632391353927236</v>
      </c>
      <c r="J314" s="328">
        <f t="shared" si="138"/>
        <v>850</v>
      </c>
      <c r="K314" s="335">
        <f t="shared" si="179"/>
        <v>-1</v>
      </c>
      <c r="L314" s="323">
        <f t="shared" si="180"/>
        <v>5.3577361152517771</v>
      </c>
      <c r="M314" s="323">
        <f t="shared" si="181"/>
        <v>5.3677361152517769</v>
      </c>
      <c r="N314" s="328">
        <f t="shared" si="182"/>
        <v>-7.4094327668639437E-2</v>
      </c>
      <c r="O314" s="328">
        <f t="shared" si="183"/>
        <v>2.4524973254700693</v>
      </c>
      <c r="P314" s="332">
        <f t="shared" si="140"/>
        <v>87.707794150116001</v>
      </c>
      <c r="Q314" s="328">
        <f t="shared" si="184"/>
        <v>9629.2572802813302</v>
      </c>
      <c r="R314" s="277">
        <f>IF(H314&gt;0, rate1(1,$L$52,$L$51,$L$54,L314,$L$53,$L$50,P314),"")</f>
        <v>1978.5663961914804</v>
      </c>
      <c r="S314" s="323">
        <f t="shared" si="185"/>
        <v>1.9844201094415104</v>
      </c>
      <c r="T314" s="323">
        <f t="shared" si="186"/>
        <v>7.5266978963559841E-2</v>
      </c>
      <c r="U314" s="328">
        <f t="shared" si="187"/>
        <v>5.3777361152517766</v>
      </c>
      <c r="V314" s="336">
        <f t="shared" si="188"/>
        <v>5.3777361152517766</v>
      </c>
      <c r="W314" s="328">
        <f t="shared" si="189"/>
        <v>1.7400428112033239E-3</v>
      </c>
      <c r="X314" s="328">
        <f t="shared" si="190"/>
        <v>9692.013640588124</v>
      </c>
      <c r="Y314" s="328">
        <f t="shared" si="141"/>
        <v>88.034894779955707</v>
      </c>
      <c r="Z314" s="108">
        <f>IF(H314&gt;0, rate1(1,$L$52,$L$51,$L$54,U314,$L$53,$L$50,Y314),"")</f>
        <v>1980.3923210021173</v>
      </c>
      <c r="AA314" s="336">
        <f t="shared" si="191"/>
        <v>1.9955115259009859</v>
      </c>
      <c r="AB314" s="336">
        <f t="shared" si="192"/>
        <v>-1.7478881619461927E-3</v>
      </c>
      <c r="AC314" s="328">
        <f t="shared" si="193"/>
        <v>7.5266978963559841E-2</v>
      </c>
      <c r="AD314" s="328">
        <f t="shared" si="194"/>
        <v>-0.26572077523774279</v>
      </c>
      <c r="AE314" s="328">
        <f t="shared" si="195"/>
        <v>-4.704135570799528E-2</v>
      </c>
      <c r="AF314" s="328">
        <f t="shared" si="196"/>
        <v>2901.9177023790962</v>
      </c>
      <c r="AG314" s="328">
        <f t="shared" si="197"/>
        <v>2891.787747787524</v>
      </c>
      <c r="AH314" s="328">
        <f t="shared" si="198"/>
        <v>5.3581759527217345</v>
      </c>
      <c r="AI314" s="328">
        <f t="shared" si="199"/>
        <v>38.04116915582938</v>
      </c>
      <c r="AJ314" s="328">
        <f t="shared" si="200"/>
        <v>9.8414985361960845</v>
      </c>
      <c r="AK314" s="337">
        <f t="shared" si="201"/>
        <v>851.94175106757143</v>
      </c>
      <c r="AL314" s="42">
        <f t="shared" si="202"/>
        <v>30.082650526977581</v>
      </c>
    </row>
    <row r="315" spans="1:38" ht="15" x14ac:dyDescent="0.15">
      <c r="A315" s="40"/>
      <c r="B315" s="328">
        <f t="shared" si="172"/>
        <v>2901.9177023790962</v>
      </c>
      <c r="C315" s="328">
        <f t="shared" si="173"/>
        <v>2891.787747787524</v>
      </c>
      <c r="D315" s="328">
        <f t="shared" si="174"/>
        <v>5.3581759527217345</v>
      </c>
      <c r="E315" s="328">
        <f t="shared" si="137"/>
        <v>239.83826663132567</v>
      </c>
      <c r="F315" s="328">
        <f t="shared" si="175"/>
        <v>239.93162831574566</v>
      </c>
      <c r="G315" s="328">
        <f t="shared" si="176"/>
        <v>10304.730102104999</v>
      </c>
      <c r="H315" s="313">
        <f t="shared" si="177"/>
        <v>0.02</v>
      </c>
      <c r="I315" s="328">
        <f t="shared" si="178"/>
        <v>8.1039636732577502</v>
      </c>
      <c r="J315" s="328">
        <f t="shared" si="138"/>
        <v>850</v>
      </c>
      <c r="K315" s="335">
        <f t="shared" si="179"/>
        <v>-1</v>
      </c>
      <c r="L315" s="323">
        <f t="shared" si="180"/>
        <v>5.338175952721735</v>
      </c>
      <c r="M315" s="323">
        <f t="shared" si="181"/>
        <v>5.3481759527217347</v>
      </c>
      <c r="N315" s="328">
        <f t="shared" si="182"/>
        <v>-7.3830877443000986E-2</v>
      </c>
      <c r="O315" s="328">
        <f t="shared" si="183"/>
        <v>2.4122039671428386</v>
      </c>
      <c r="P315" s="332">
        <f t="shared" si="140"/>
        <v>87.281299602396814</v>
      </c>
      <c r="Q315" s="328">
        <f t="shared" si="184"/>
        <v>9507.0508535345089</v>
      </c>
      <c r="R315" s="277">
        <f>IF(H315&gt;0, rate1(1,$L$52,$L$51,$L$54,L315,$L$53,$L$50,P315),"")</f>
        <v>1976.1702034327977</v>
      </c>
      <c r="S315" s="323">
        <f t="shared" si="185"/>
        <v>1.9943778532267233</v>
      </c>
      <c r="T315" s="323">
        <f t="shared" si="186"/>
        <v>7.4248312352716048E-2</v>
      </c>
      <c r="U315" s="328">
        <f t="shared" si="187"/>
        <v>5.3581759527217345</v>
      </c>
      <c r="V315" s="336">
        <f t="shared" si="188"/>
        <v>5.3581759527217345</v>
      </c>
      <c r="W315" s="328">
        <f t="shared" si="189"/>
        <v>1.7274078950819671E-3</v>
      </c>
      <c r="X315" s="328">
        <f t="shared" si="190"/>
        <v>9569.3106186285877</v>
      </c>
      <c r="Y315" s="328">
        <f t="shared" si="141"/>
        <v>87.608001264808124</v>
      </c>
      <c r="Z315" s="108">
        <f>IF(H315&gt;0, rate1(1,$L$52,$L$51,$L$54,U315,$L$53,$L$50,Y315),"")</f>
        <v>1978.0072970543081</v>
      </c>
      <c r="AA315" s="336">
        <f t="shared" si="191"/>
        <v>2.0055742046490601</v>
      </c>
      <c r="AB315" s="336">
        <f t="shared" si="192"/>
        <v>-1.7178323460324075E-3</v>
      </c>
      <c r="AC315" s="328">
        <f t="shared" si="193"/>
        <v>7.4248312352716048E-2</v>
      </c>
      <c r="AD315" s="328">
        <f t="shared" si="194"/>
        <v>-0.26936639185804184</v>
      </c>
      <c r="AE315" s="328">
        <f t="shared" si="195"/>
        <v>-4.8765802991846886E-2</v>
      </c>
      <c r="AF315" s="328">
        <f t="shared" si="196"/>
        <v>2901.7696231893005</v>
      </c>
      <c r="AG315" s="328">
        <f t="shared" si="197"/>
        <v>2891.7134994751714</v>
      </c>
      <c r="AH315" s="328">
        <f t="shared" si="198"/>
        <v>5.3386140541374241</v>
      </c>
      <c r="AI315" s="328">
        <f t="shared" si="199"/>
        <v>37.57182059710221</v>
      </c>
      <c r="AJ315" s="328">
        <f t="shared" si="200"/>
        <v>9.851935153028613</v>
      </c>
      <c r="AK315" s="337">
        <f t="shared" si="201"/>
        <v>852.33838772763136</v>
      </c>
      <c r="AL315" s="42">
        <f t="shared" si="202"/>
        <v>30.114985520760037</v>
      </c>
    </row>
    <row r="316" spans="1:38" ht="15" x14ac:dyDescent="0.15">
      <c r="A316" s="40"/>
      <c r="B316" s="328">
        <f t="shared" si="172"/>
        <v>2901.7696231893005</v>
      </c>
      <c r="C316" s="328">
        <f t="shared" si="173"/>
        <v>2891.7134994751714</v>
      </c>
      <c r="D316" s="328">
        <f t="shared" si="174"/>
        <v>5.3386140541374241</v>
      </c>
      <c r="E316" s="328">
        <f t="shared" si="137"/>
        <v>239.65065454118769</v>
      </c>
      <c r="F316" s="328">
        <f t="shared" si="175"/>
        <v>239.74446058625668</v>
      </c>
      <c r="G316" s="328">
        <f t="shared" si="176"/>
        <v>10183.907500806165</v>
      </c>
      <c r="H316" s="313">
        <f t="shared" si="177"/>
        <v>0.02</v>
      </c>
      <c r="I316" s="328">
        <f t="shared" si="178"/>
        <v>8.0448989713033381</v>
      </c>
      <c r="J316" s="328">
        <f t="shared" si="138"/>
        <v>850</v>
      </c>
      <c r="K316" s="335">
        <f t="shared" si="179"/>
        <v>-1</v>
      </c>
      <c r="L316" s="323">
        <f t="shared" si="180"/>
        <v>5.3186140541374245</v>
      </c>
      <c r="M316" s="323">
        <f t="shared" si="181"/>
        <v>5.3286140541374243</v>
      </c>
      <c r="N316" s="328">
        <f t="shared" si="182"/>
        <v>-7.3567357788768106E-2</v>
      </c>
      <c r="O316" s="328">
        <f t="shared" si="183"/>
        <v>2.3722547963289267</v>
      </c>
      <c r="P316" s="332">
        <f t="shared" si="140"/>
        <v>86.855288429341428</v>
      </c>
      <c r="Q316" s="328">
        <f t="shared" si="184"/>
        <v>9385.8046374145888</v>
      </c>
      <c r="R316" s="277">
        <f>IF(H316&gt;0, rate1(1,$L$52,$L$51,$L$54,L316,$L$53,$L$50,P316),"")</f>
        <v>1973.7591063523955</v>
      </c>
      <c r="S316" s="323">
        <f t="shared" si="185"/>
        <v>2.004546015379701</v>
      </c>
      <c r="T316" s="323">
        <f t="shared" si="186"/>
        <v>7.3234432930343082E-2</v>
      </c>
      <c r="U316" s="328">
        <f t="shared" si="187"/>
        <v>5.3386140541374241</v>
      </c>
      <c r="V316" s="336">
        <f t="shared" si="188"/>
        <v>5.3386140541374241</v>
      </c>
      <c r="W316" s="328">
        <f t="shared" si="189"/>
        <v>1.7148179037427269E-3</v>
      </c>
      <c r="X316" s="328">
        <f t="shared" si="190"/>
        <v>9447.5694284856509</v>
      </c>
      <c r="Y316" s="328">
        <f t="shared" si="141"/>
        <v>87.181590114899933</v>
      </c>
      <c r="Z316" s="108">
        <f>IF(H316&gt;0, rate1(1,$L$52,$L$51,$L$54,U316,$L$53,$L$50,Y316),"")</f>
        <v>1975.6074629175748</v>
      </c>
      <c r="AA316" s="336">
        <f t="shared" si="191"/>
        <v>2.0158494788415213</v>
      </c>
      <c r="AB316" s="336">
        <f t="shared" si="192"/>
        <v>-1.6880629851760242E-3</v>
      </c>
      <c r="AC316" s="328">
        <f t="shared" si="193"/>
        <v>7.3234432930343082E-2</v>
      </c>
      <c r="AD316" s="328">
        <f t="shared" si="194"/>
        <v>-0.27309558085911578</v>
      </c>
      <c r="AE316" s="328">
        <f t="shared" si="195"/>
        <v>-5.0571190465930393E-2</v>
      </c>
      <c r="AF316" s="328">
        <f t="shared" si="196"/>
        <v>2901.6228213985814</v>
      </c>
      <c r="AG316" s="328">
        <f t="shared" si="197"/>
        <v>2891.640265042241</v>
      </c>
      <c r="AH316" s="328">
        <f t="shared" si="198"/>
        <v>5.3190504188417211</v>
      </c>
      <c r="AI316" s="328">
        <f t="shared" si="199"/>
        <v>37.104038023000655</v>
      </c>
      <c r="AJ316" s="328">
        <f t="shared" si="200"/>
        <v>9.8622418302572239</v>
      </c>
      <c r="AK316" s="337">
        <f t="shared" si="201"/>
        <v>852.72555519832918</v>
      </c>
      <c r="AL316" s="42">
        <f t="shared" si="202"/>
        <v>30.146921568267572</v>
      </c>
    </row>
    <row r="317" spans="1:38" ht="15" x14ac:dyDescent="0.15">
      <c r="A317" s="40"/>
      <c r="B317" s="328">
        <f t="shared" si="172"/>
        <v>2901.6228213985814</v>
      </c>
      <c r="C317" s="328">
        <f t="shared" si="173"/>
        <v>2891.640265042241</v>
      </c>
      <c r="D317" s="328">
        <f t="shared" si="174"/>
        <v>5.3190504188417211</v>
      </c>
      <c r="E317" s="328">
        <f t="shared" si="137"/>
        <v>239.4621646869827</v>
      </c>
      <c r="F317" s="328">
        <f t="shared" si="175"/>
        <v>239.5564096140852</v>
      </c>
      <c r="G317" s="328">
        <f t="shared" si="176"/>
        <v>10064.039952471821</v>
      </c>
      <c r="H317" s="313">
        <f t="shared" si="177"/>
        <v>0.02</v>
      </c>
      <c r="I317" s="328">
        <f t="shared" si="178"/>
        <v>7.9860450850723286</v>
      </c>
      <c r="J317" s="328">
        <f t="shared" si="138"/>
        <v>850</v>
      </c>
      <c r="K317" s="335">
        <f t="shared" si="179"/>
        <v>-1</v>
      </c>
      <c r="L317" s="323">
        <f t="shared" si="180"/>
        <v>5.2990504188417216</v>
      </c>
      <c r="M317" s="323">
        <f t="shared" si="181"/>
        <v>5.3090504188417214</v>
      </c>
      <c r="N317" s="328">
        <f t="shared" si="182"/>
        <v>-7.3303768684819914E-2</v>
      </c>
      <c r="O317" s="328">
        <f t="shared" si="183"/>
        <v>2.3326485490315756</v>
      </c>
      <c r="P317" s="332">
        <f t="shared" si="140"/>
        <v>86.429762030484284</v>
      </c>
      <c r="Q317" s="328">
        <f t="shared" si="184"/>
        <v>9265.5156070620615</v>
      </c>
      <c r="R317" s="277">
        <f>IF(H317&gt;0, rate1(1,$L$52,$L$51,$L$54,L317,$L$53,$L$50,P317),"")</f>
        <v>1971.3329781678165</v>
      </c>
      <c r="S317" s="323">
        <f t="shared" si="185"/>
        <v>2.01493153735671</v>
      </c>
      <c r="T317" s="323">
        <f t="shared" si="186"/>
        <v>7.222533342074719E-2</v>
      </c>
      <c r="U317" s="328">
        <f t="shared" si="187"/>
        <v>5.3190504188417211</v>
      </c>
      <c r="V317" s="336">
        <f t="shared" si="188"/>
        <v>5.3190504188417211</v>
      </c>
      <c r="W317" s="328">
        <f t="shared" si="189"/>
        <v>1.7022728490196926E-3</v>
      </c>
      <c r="X317" s="328">
        <f t="shared" si="190"/>
        <v>9326.7870614471776</v>
      </c>
      <c r="Y317" s="328">
        <f t="shared" si="141"/>
        <v>86.755662723521866</v>
      </c>
      <c r="Z317" s="108">
        <f>IF(H317&gt;0, rate1(1,$L$52,$L$51,$L$54,U317,$L$53,$L$50,Y317),"")</f>
        <v>1973.1926927907537</v>
      </c>
      <c r="AA317" s="336">
        <f t="shared" si="191"/>
        <v>2.0263443638681502</v>
      </c>
      <c r="AB317" s="336">
        <f t="shared" si="192"/>
        <v>-1.6585786495714374E-3</v>
      </c>
      <c r="AC317" s="328">
        <f t="shared" si="193"/>
        <v>7.222533342074719E-2</v>
      </c>
      <c r="AD317" s="328">
        <f t="shared" si="194"/>
        <v>-0.27691114810769252</v>
      </c>
      <c r="AE317" s="328">
        <f t="shared" si="195"/>
        <v>-5.246216660856249E-2</v>
      </c>
      <c r="AF317" s="328">
        <f t="shared" si="196"/>
        <v>2901.4772922964758</v>
      </c>
      <c r="AG317" s="328">
        <f t="shared" si="197"/>
        <v>2891.5680397088204</v>
      </c>
      <c r="AH317" s="328">
        <f t="shared" si="198"/>
        <v>5.2994850461716885</v>
      </c>
      <c r="AI317" s="328">
        <f t="shared" si="199"/>
        <v>36.637815234986022</v>
      </c>
      <c r="AJ317" s="328">
        <f t="shared" si="200"/>
        <v>9.8724190011558317</v>
      </c>
      <c r="AK317" s="337">
        <f t="shared" si="201"/>
        <v>853.10341928946184</v>
      </c>
      <c r="AL317" s="42">
        <f t="shared" si="202"/>
        <v>30.178460000587123</v>
      </c>
    </row>
    <row r="318" spans="1:38" ht="15" x14ac:dyDescent="0.15">
      <c r="A318" s="40"/>
      <c r="B318" s="328">
        <f t="shared" ref="B318:B381" si="203">IF(H318&gt;0, AF317,"")</f>
        <v>2901.4772922964758</v>
      </c>
      <c r="C318" s="328">
        <f t="shared" ref="C318:C381" si="204">IF(H318&gt;0, AG317,"")</f>
        <v>2891.5680397088204</v>
      </c>
      <c r="D318" s="328">
        <f t="shared" ref="D318:D381" si="205">IF(H318&gt;0, AH317,"")</f>
        <v>5.2994850461716885</v>
      </c>
      <c r="E318" s="328">
        <f t="shared" ref="E318:E381" si="206">bb2wang($B$6,$H$12,C318,$H$8,$H$9,I318,$H$10,$H$11,$K$10,$K$11,$H$13)</f>
        <v>239.27280799521131</v>
      </c>
      <c r="F318" s="328">
        <f t="shared" ref="F318:F381" si="207">IF(H318&gt;0, (E318+E317)/2,"")</f>
        <v>239.36748634109699</v>
      </c>
      <c r="G318" s="328">
        <f t="shared" ref="G318:G381" si="208">IF(H318&gt;0, F318*$S$53*$C$55*(B318-C318+N318)^1.5,"")</f>
        <v>9945.124406817451</v>
      </c>
      <c r="H318" s="313">
        <f t="shared" ref="H318:H381" si="209">dv(S317)</f>
        <v>0.02</v>
      </c>
      <c r="I318" s="328">
        <f t="shared" ref="I318:I381" si="210">IF(H318&gt;0, (B318-C318)*B$19,"")</f>
        <v>7.9274020701242991</v>
      </c>
      <c r="J318" s="328">
        <f t="shared" ref="J318:J381" si="211">$B$7</f>
        <v>850</v>
      </c>
      <c r="K318" s="335">
        <f t="shared" ref="K318:K381" si="212">IF(H318&gt;0, IF((1-S317-0.015)&gt;0,1,-1),"")</f>
        <v>-1</v>
      </c>
      <c r="L318" s="323">
        <f t="shared" ref="L318:L381" si="213">IF(H318&gt;0, D318+K318*H318,"")</f>
        <v>5.2794850461716889</v>
      </c>
      <c r="M318" s="323">
        <f t="shared" ref="M318:M381" si="214">IF(H318&gt;0, (D318+L318)/2,"")</f>
        <v>5.2894850461716887</v>
      </c>
      <c r="N318" s="328">
        <f t="shared" ref="N318:N381" si="215">IF(H318&gt;0, 2*($P$53*M318/$S$52/$S$51)^2-(B318-C318)*2,"")</f>
        <v>-7.3040110109950263E-2</v>
      </c>
      <c r="O318" s="328">
        <f t="shared" ref="O318:O381" si="216">IF(wh(B317,$F$51,$F$52,$F$53)&gt;0,wh(B317,$F$51,$F$52,$F$53),O317)</f>
        <v>2.2933839634072375</v>
      </c>
      <c r="P318" s="332">
        <f t="shared" si="140"/>
        <v>86.004721813827658</v>
      </c>
      <c r="Q318" s="328">
        <f t="shared" ref="Q318:Q381" si="217">IF(H318&gt;0, M318/$S$54*(B318-C318+N318/2)*E318-J318,"")</f>
        <v>9146.1807050819734</v>
      </c>
      <c r="R318" s="277">
        <f>IF(H318&gt;0, rate1(1,$L$52,$L$51,$L$54,L318,$L$53,$L$50,P318),"")</f>
        <v>1968.8916907651926</v>
      </c>
      <c r="S318" s="323">
        <f t="shared" ref="S318:S381" si="218">IF(H318&gt;0, Q318/O318/R318,"")</f>
        <v>2.0255416613003869</v>
      </c>
      <c r="T318" s="323">
        <f t="shared" ref="T318:T381" si="219">IF(H318&gt;0, N318/(1-S318),"")</f>
        <v>7.1221007264917341E-2</v>
      </c>
      <c r="U318" s="328">
        <f t="shared" ref="U318:U381" si="220">L318-K318*H318</f>
        <v>5.2994850461716885</v>
      </c>
      <c r="V318" s="336">
        <f t="shared" ref="V318:V381" si="221">IF(H318&gt;0, (D318+U318)/2,"")</f>
        <v>5.2994850461716885</v>
      </c>
      <c r="W318" s="328">
        <f t="shared" ref="W318:W381" si="222">IF(H318&gt;0, 2*($P$53*V318/$S$52/$S$51)^2-(B318-C318)*2,"")</f>
        <v>1.6897727427718223E-3</v>
      </c>
      <c r="X318" s="328">
        <f t="shared" ref="X318:X381" si="223">IF(H318&gt;0, V318/$S$54*(B318-C318+W318/2)*F318-J318,"")</f>
        <v>9206.9604759438535</v>
      </c>
      <c r="Y318" s="328">
        <f t="shared" si="141"/>
        <v>86.330220492370088</v>
      </c>
      <c r="Z318" s="108">
        <f>IF(H318&gt;0, rate1(1,$L$52,$L$51,$L$54,U318,$L$53,$L$50,Y318),"")</f>
        <v>1970.7628595530241</v>
      </c>
      <c r="AA318" s="336">
        <f t="shared" ref="AA318:AA381" si="224">IF(H318&gt;0, X318/O318/Z318,"")</f>
        <v>2.0370661790907247</v>
      </c>
      <c r="AB318" s="336">
        <f t="shared" ref="AB318:AB381" si="225">IF(H318&gt;0, W318/(1-AA318),"")</f>
        <v>-1.6293779286615782E-3</v>
      </c>
      <c r="AC318" s="328">
        <f t="shared" ref="AC318:AC381" si="226">IF(H318&gt;0, delta_z(N318,S318,H318,AE317,AB318),"")</f>
        <v>7.1221007264917341E-2</v>
      </c>
      <c r="AD318" s="328">
        <f t="shared" ref="AD318:AD381" si="227">IF(H318&gt;0, H318/AC318*K318,"")</f>
        <v>-0.28081602280078638</v>
      </c>
      <c r="AE318" s="328">
        <f t="shared" ref="AE318:AE381" si="228">IF(H318&gt;0, (AD318-AD317)/(AC318+AC317)*2,"")</f>
        <v>-5.4443698938973363E-2</v>
      </c>
      <c r="AF318" s="328">
        <f t="shared" ref="AF318:AF381" si="229">IF(H318&gt;0, B318-(AC318-N318),"")</f>
        <v>2901.333031179101</v>
      </c>
      <c r="AG318" s="328">
        <f t="shared" ref="AG318:AG381" si="230">IF(H318&gt;0, C318-AC318,"")</f>
        <v>2891.4968187015556</v>
      </c>
      <c r="AH318" s="328">
        <f t="shared" ref="AH318:AH381" si="231">IF(H318&gt;0, $S$54*$S$53*$C$55*SQRT(AF318-AG318),"")</f>
        <v>5.2799179354587018</v>
      </c>
      <c r="AI318" s="328">
        <f t="shared" ref="AI318:AI381" si="232">IF(H318&gt;0, AC318/R318*1000000,"")</f>
        <v>36.173146343686334</v>
      </c>
      <c r="AJ318" s="328">
        <f t="shared" ref="AJ318:AJ381" si="233">IF(H318&gt;0, AJ317+AI318/3600,"")</f>
        <v>9.8824670973624116</v>
      </c>
      <c r="AK318" s="337">
        <f t="shared" ref="AK318:AK381" si="234">IF(H318&gt;0, AK317+AI317*G317/1000000,"")</f>
        <v>853.47214372575797</v>
      </c>
      <c r="AL318" s="42">
        <f t="shared" ref="AL318:AL381" si="235">IF(H318&gt;0, AL317+AI317*J317/1000000,"")</f>
        <v>30.209602143536859</v>
      </c>
    </row>
    <row r="319" spans="1:38" ht="15" x14ac:dyDescent="0.15">
      <c r="A319" s="40"/>
      <c r="B319" s="328">
        <f t="shared" si="203"/>
        <v>2901.333031179101</v>
      </c>
      <c r="C319" s="328">
        <f t="shared" si="204"/>
        <v>2891.4968187015556</v>
      </c>
      <c r="D319" s="328">
        <f t="shared" si="205"/>
        <v>5.2799179354587018</v>
      </c>
      <c r="E319" s="328">
        <f t="shared" si="206"/>
        <v>239.08259536337482</v>
      </c>
      <c r="F319" s="328">
        <f t="shared" si="207"/>
        <v>239.17770167929308</v>
      </c>
      <c r="G319" s="328">
        <f t="shared" si="208"/>
        <v>9827.1577815638593</v>
      </c>
      <c r="H319" s="313">
        <f t="shared" si="209"/>
        <v>0.02</v>
      </c>
      <c r="I319" s="328">
        <f t="shared" si="210"/>
        <v>7.8689699820362877</v>
      </c>
      <c r="J319" s="328">
        <f t="shared" si="211"/>
        <v>850</v>
      </c>
      <c r="K319" s="335">
        <f t="shared" si="212"/>
        <v>-1</v>
      </c>
      <c r="L319" s="323">
        <f t="shared" si="213"/>
        <v>5.2599179354587022</v>
      </c>
      <c r="M319" s="323">
        <f t="shared" si="214"/>
        <v>5.269917935458702</v>
      </c>
      <c r="N319" s="328">
        <f t="shared" si="215"/>
        <v>-7.2776382042881949E-2</v>
      </c>
      <c r="O319" s="328">
        <f t="shared" si="216"/>
        <v>2.2544597795640371</v>
      </c>
      <c r="P319" s="332">
        <f t="shared" ref="P319:P382" si="236">IF(H319&gt;0, $C$54*$L$55*$L$55*M319*M319/(($B$19*(B319-C319))^0.333)*1000,"")</f>
        <v>85.580169195929727</v>
      </c>
      <c r="Q319" s="328">
        <f t="shared" si="217"/>
        <v>9027.7968421689784</v>
      </c>
      <c r="R319" s="277">
        <f>IF(H319&gt;0, rate1(1,$L$52,$L$51,$L$54,L319,$L$53,$L$50,P319),"")</f>
        <v>1966.4351146832078</v>
      </c>
      <c r="S319" s="323">
        <f t="shared" si="218"/>
        <v>2.0363839469335483</v>
      </c>
      <c r="T319" s="323">
        <f t="shared" si="219"/>
        <v>7.0221448584004628E-2</v>
      </c>
      <c r="U319" s="328">
        <f t="shared" si="220"/>
        <v>5.2799179354587018</v>
      </c>
      <c r="V319" s="336">
        <f t="shared" si="221"/>
        <v>5.2799179354587018</v>
      </c>
      <c r="W319" s="328">
        <f t="shared" si="222"/>
        <v>1.6773175968225473E-3</v>
      </c>
      <c r="X319" s="328">
        <f t="shared" si="223"/>
        <v>9088.0865981805327</v>
      </c>
      <c r="Y319" s="328">
        <f t="shared" ref="Y319:Y382" si="237">IF(H319&gt;0, $C$54*$L$55*$L$55*V319*V319/(($B$19*(B319-C319))^0.333)*1000,"")</f>
        <v>85.905264831633659</v>
      </c>
      <c r="Z319" s="108">
        <f>IF(H319&gt;0, rate1(1,$L$52,$L$51,$L$54,U319,$L$53,$L$50,Y319),"")</f>
        <v>1968.31783474802</v>
      </c>
      <c r="AA319" s="336">
        <f t="shared" si="224"/>
        <v>2.0480225649229191</v>
      </c>
      <c r="AB319" s="336">
        <f t="shared" si="225"/>
        <v>-1.6004594299416752E-3</v>
      </c>
      <c r="AC319" s="328">
        <f t="shared" si="226"/>
        <v>7.0221448584004628E-2</v>
      </c>
      <c r="AD319" s="328">
        <f t="shared" si="227"/>
        <v>-0.28481326436999327</v>
      </c>
      <c r="AE319" s="328">
        <f t="shared" si="228"/>
        <v>-5.6521099626217423E-2</v>
      </c>
      <c r="AF319" s="328">
        <f t="shared" si="229"/>
        <v>2901.1900333484741</v>
      </c>
      <c r="AG319" s="328">
        <f t="shared" si="230"/>
        <v>2891.4265972529715</v>
      </c>
      <c r="AH319" s="328">
        <f t="shared" si="231"/>
        <v>5.2603490860281044</v>
      </c>
      <c r="AI319" s="328">
        <f t="shared" si="232"/>
        <v>35.710025751506826</v>
      </c>
      <c r="AJ319" s="328">
        <f t="shared" si="233"/>
        <v>9.8923865489600527</v>
      </c>
      <c r="AK319" s="337">
        <f t="shared" si="234"/>
        <v>853.83189016633196</v>
      </c>
      <c r="AL319" s="42">
        <f t="shared" si="235"/>
        <v>30.240349317928992</v>
      </c>
    </row>
    <row r="320" spans="1:38" ht="15" x14ac:dyDescent="0.15">
      <c r="A320" s="40"/>
      <c r="B320" s="328">
        <f t="shared" si="203"/>
        <v>2901.1900333484741</v>
      </c>
      <c r="C320" s="328">
        <f t="shared" si="204"/>
        <v>2891.4265972529715</v>
      </c>
      <c r="D320" s="328">
        <f t="shared" si="205"/>
        <v>5.2603490860281044</v>
      </c>
      <c r="E320" s="328">
        <f t="shared" si="206"/>
        <v>238.89153766161718</v>
      </c>
      <c r="F320" s="328">
        <f t="shared" si="207"/>
        <v>238.987066512496</v>
      </c>
      <c r="G320" s="328">
        <f t="shared" si="208"/>
        <v>9710.1369630508052</v>
      </c>
      <c r="H320" s="313">
        <f t="shared" si="209"/>
        <v>0.02</v>
      </c>
      <c r="I320" s="328">
        <f t="shared" si="210"/>
        <v>7.8107488764020676</v>
      </c>
      <c r="J320" s="328">
        <f t="shared" si="211"/>
        <v>850</v>
      </c>
      <c r="K320" s="335">
        <f t="shared" si="212"/>
        <v>-1</v>
      </c>
      <c r="L320" s="323">
        <f t="shared" si="213"/>
        <v>5.2403490860281048</v>
      </c>
      <c r="M320" s="323">
        <f t="shared" si="214"/>
        <v>5.2503490860281046</v>
      </c>
      <c r="N320" s="328">
        <f t="shared" si="215"/>
        <v>-7.2512584462234742E-2</v>
      </c>
      <c r="O320" s="328">
        <f t="shared" si="216"/>
        <v>2.2158747393702027</v>
      </c>
      <c r="P320" s="332">
        <f t="shared" si="236"/>
        <v>85.156105601984038</v>
      </c>
      <c r="Q320" s="328">
        <f t="shared" si="217"/>
        <v>8910.3608977172571</v>
      </c>
      <c r="R320" s="277">
        <f>IF(H320&gt;0, rate1(1,$L$52,$L$51,$L$54,L320,$L$53,$L$50,P320),"")</f>
        <v>1963.963119096795</v>
      </c>
      <c r="S320" s="323">
        <f t="shared" si="218"/>
        <v>2.0474662895970317</v>
      </c>
      <c r="T320" s="323">
        <f t="shared" si="219"/>
        <v>6.9226652143746681E-2</v>
      </c>
      <c r="U320" s="328">
        <f t="shared" si="220"/>
        <v>5.2603490860281044</v>
      </c>
      <c r="V320" s="336">
        <f t="shared" si="221"/>
        <v>5.2603490860281044</v>
      </c>
      <c r="W320" s="328">
        <f t="shared" si="222"/>
        <v>1.6649074230308258E-3</v>
      </c>
      <c r="X320" s="328">
        <f t="shared" si="223"/>
        <v>8970.1623227524269</v>
      </c>
      <c r="Y320" s="328">
        <f t="shared" si="237"/>
        <v>85.480797160073024</v>
      </c>
      <c r="Z320" s="108">
        <f>IF(H320&gt;0, rate1(1,$L$52,$L$51,$L$54,U320,$L$53,$L$50,Y320),"")</f>
        <v>1965.8574885676812</v>
      </c>
      <c r="AA320" s="336">
        <f t="shared" si="224"/>
        <v>2.0592215010669466</v>
      </c>
      <c r="AB320" s="336">
        <f t="shared" si="225"/>
        <v>-1.5718217779319775E-3</v>
      </c>
      <c r="AC320" s="328">
        <f t="shared" si="226"/>
        <v>6.9226652143746681E-2</v>
      </c>
      <c r="AD320" s="328">
        <f t="shared" si="227"/>
        <v>-0.28890606985400236</v>
      </c>
      <c r="AE320" s="328">
        <f t="shared" si="228"/>
        <v>-5.8700053462895044E-2</v>
      </c>
      <c r="AF320" s="328">
        <f t="shared" si="229"/>
        <v>2901.048294111868</v>
      </c>
      <c r="AG320" s="328">
        <f t="shared" si="230"/>
        <v>2891.3573706008278</v>
      </c>
      <c r="AH320" s="328">
        <f t="shared" si="231"/>
        <v>5.2407784971990887</v>
      </c>
      <c r="AI320" s="328">
        <f t="shared" si="232"/>
        <v>35.248448135616343</v>
      </c>
      <c r="AJ320" s="328">
        <f t="shared" si="233"/>
        <v>9.9021777845532792</v>
      </c>
      <c r="AK320" s="337">
        <f t="shared" si="234"/>
        <v>854.18281822377571</v>
      </c>
      <c r="AL320" s="42">
        <f t="shared" si="235"/>
        <v>30.270702839817773</v>
      </c>
    </row>
    <row r="321" spans="1:38" ht="15" x14ac:dyDescent="0.15">
      <c r="A321" s="40"/>
      <c r="B321" s="328">
        <f t="shared" si="203"/>
        <v>2901.048294111868</v>
      </c>
      <c r="C321" s="328">
        <f t="shared" si="204"/>
        <v>2891.3573706008278</v>
      </c>
      <c r="D321" s="328">
        <f t="shared" si="205"/>
        <v>5.2407784971990887</v>
      </c>
      <c r="E321" s="328">
        <f t="shared" si="206"/>
        <v>238.69964573428942</v>
      </c>
      <c r="F321" s="328">
        <f t="shared" si="207"/>
        <v>238.79559169795328</v>
      </c>
      <c r="G321" s="328">
        <f t="shared" si="208"/>
        <v>9594.058806840103</v>
      </c>
      <c r="H321" s="313">
        <f t="shared" si="209"/>
        <v>0.02</v>
      </c>
      <c r="I321" s="328">
        <f t="shared" si="210"/>
        <v>7.7527388088321461</v>
      </c>
      <c r="J321" s="328">
        <f t="shared" si="211"/>
        <v>850</v>
      </c>
      <c r="K321" s="335">
        <f t="shared" si="212"/>
        <v>-1</v>
      </c>
      <c r="L321" s="323">
        <f t="shared" si="213"/>
        <v>5.2207784971990892</v>
      </c>
      <c r="M321" s="323">
        <f t="shared" si="214"/>
        <v>5.2307784971990889</v>
      </c>
      <c r="N321" s="328">
        <f t="shared" si="215"/>
        <v>-7.2248717346532487E-2</v>
      </c>
      <c r="O321" s="328">
        <f t="shared" si="216"/>
        <v>2.1776275862718659</v>
      </c>
      <c r="P321" s="332">
        <f t="shared" si="236"/>
        <v>84.732532465904967</v>
      </c>
      <c r="Q321" s="328">
        <f t="shared" si="217"/>
        <v>8793.869720420189</v>
      </c>
      <c r="R321" s="277">
        <f>IF(H321&gt;0, rate1(1,$L$52,$L$51,$L$54,L321,$L$53,$L$50,P321),"")</f>
        <v>1961.4755718006529</v>
      </c>
      <c r="S321" s="323">
        <f t="shared" si="218"/>
        <v>2.0587969395246994</v>
      </c>
      <c r="T321" s="323">
        <f t="shared" si="219"/>
        <v>6.8236613319798023E-2</v>
      </c>
      <c r="U321" s="328">
        <f t="shared" si="220"/>
        <v>5.2407784971990887</v>
      </c>
      <c r="V321" s="336">
        <f t="shared" si="221"/>
        <v>5.2407784971990887</v>
      </c>
      <c r="W321" s="328">
        <f t="shared" si="222"/>
        <v>1.6525422332662743E-3</v>
      </c>
      <c r="X321" s="328">
        <f t="shared" si="223"/>
        <v>8853.1845132506569</v>
      </c>
      <c r="Y321" s="328">
        <f t="shared" si="237"/>
        <v>85.056818905104549</v>
      </c>
      <c r="Z321" s="108">
        <f>IF(H321&gt;0, rate1(1,$L$52,$L$51,$L$54,U321,$L$53,$L$50,Y321),"")</f>
        <v>1963.3816898359219</v>
      </c>
      <c r="AA321" s="336">
        <f t="shared" si="224"/>
        <v>2.0706713260010319</v>
      </c>
      <c r="AB321" s="336">
        <f t="shared" si="225"/>
        <v>-1.5434636130945395E-3</v>
      </c>
      <c r="AC321" s="328">
        <f t="shared" si="226"/>
        <v>6.8236613319798023E-2</v>
      </c>
      <c r="AD321" s="328">
        <f t="shared" si="227"/>
        <v>-0.29309778177688728</v>
      </c>
      <c r="AE321" s="328">
        <f t="shared" si="228"/>
        <v>-6.098664845113206E-2</v>
      </c>
      <c r="AF321" s="328">
        <f t="shared" si="229"/>
        <v>2900.9078087812018</v>
      </c>
      <c r="AG321" s="328">
        <f t="shared" si="230"/>
        <v>2891.2891339875082</v>
      </c>
      <c r="AH321" s="328">
        <f t="shared" si="231"/>
        <v>5.2212061682849482</v>
      </c>
      <c r="AI321" s="328">
        <f t="shared" si="232"/>
        <v>34.788408431289398</v>
      </c>
      <c r="AJ321" s="328">
        <f t="shared" si="233"/>
        <v>9.9118412313397481</v>
      </c>
      <c r="AK321" s="337">
        <f t="shared" si="234"/>
        <v>854.52508548290757</v>
      </c>
      <c r="AL321" s="42">
        <f t="shared" si="235"/>
        <v>30.300664020733045</v>
      </c>
    </row>
    <row r="322" spans="1:38" ht="15" x14ac:dyDescent="0.15">
      <c r="A322" s="40"/>
      <c r="B322" s="328">
        <f t="shared" si="203"/>
        <v>2900.9078087812018</v>
      </c>
      <c r="C322" s="328">
        <f t="shared" si="204"/>
        <v>2891.2891339875082</v>
      </c>
      <c r="D322" s="328">
        <f t="shared" si="205"/>
        <v>5.2212061682849482</v>
      </c>
      <c r="E322" s="328">
        <f t="shared" si="206"/>
        <v>238.50693040144876</v>
      </c>
      <c r="F322" s="328">
        <f t="shared" si="207"/>
        <v>238.60328806786907</v>
      </c>
      <c r="G322" s="328">
        <f t="shared" si="208"/>
        <v>9478.9201383094733</v>
      </c>
      <c r="H322" s="313">
        <f t="shared" si="209"/>
        <v>0.02</v>
      </c>
      <c r="I322" s="328">
        <f t="shared" si="210"/>
        <v>7.6949398349548579</v>
      </c>
      <c r="J322" s="328">
        <f t="shared" si="211"/>
        <v>850</v>
      </c>
      <c r="K322" s="335">
        <f t="shared" si="212"/>
        <v>-1</v>
      </c>
      <c r="L322" s="323">
        <f t="shared" si="213"/>
        <v>5.2012061682849486</v>
      </c>
      <c r="M322" s="323">
        <f t="shared" si="214"/>
        <v>5.2112061682849484</v>
      </c>
      <c r="N322" s="328">
        <f t="shared" si="215"/>
        <v>-7.1984780674249293E-2</v>
      </c>
      <c r="O322" s="328">
        <f t="shared" si="216"/>
        <v>2.1397170651209549</v>
      </c>
      <c r="P322" s="332">
        <f t="shared" si="236"/>
        <v>84.309451230422241</v>
      </c>
      <c r="Q322" s="328">
        <f t="shared" si="217"/>
        <v>8678.3201288613272</v>
      </c>
      <c r="R322" s="277">
        <f>IF(H322&gt;0, rate1(1,$L$52,$L$51,$L$54,L322,$L$53,$L$50,P322),"")</f>
        <v>1958.9723391925968</v>
      </c>
      <c r="S322" s="323">
        <f t="shared" si="218"/>
        <v>2.070384522455496</v>
      </c>
      <c r="T322" s="323">
        <f t="shared" si="219"/>
        <v>6.725132806396894E-2</v>
      </c>
      <c r="U322" s="328">
        <f t="shared" si="220"/>
        <v>5.2212061682849482</v>
      </c>
      <c r="V322" s="336">
        <f t="shared" si="221"/>
        <v>5.2212061682849482</v>
      </c>
      <c r="W322" s="328">
        <f t="shared" si="222"/>
        <v>1.6402220393665345E-3</v>
      </c>
      <c r="X322" s="328">
        <f t="shared" si="223"/>
        <v>8737.150002858627</v>
      </c>
      <c r="Y322" s="328">
        <f t="shared" si="237"/>
        <v>84.633331502894251</v>
      </c>
      <c r="Z322" s="108">
        <f>IF(H322&gt;0, rate1(1,$L$52,$L$51,$L$54,U322,$L$53,$L$50,Y322),"")</f>
        <v>1960.8903059921349</v>
      </c>
      <c r="AA322" s="336">
        <f t="shared" si="224"/>
        <v>2.0823807578186915</v>
      </c>
      <c r="AB322" s="336">
        <f t="shared" si="225"/>
        <v>-1.515383590772672E-3</v>
      </c>
      <c r="AC322" s="328">
        <f t="shared" si="226"/>
        <v>6.725132806396894E-2</v>
      </c>
      <c r="AD322" s="328">
        <f t="shared" si="227"/>
        <v>-0.29739189657304843</v>
      </c>
      <c r="AE322" s="328">
        <f t="shared" si="228"/>
        <v>-6.3387409275016668E-2</v>
      </c>
      <c r="AF322" s="328">
        <f t="shared" si="229"/>
        <v>2900.7685726724635</v>
      </c>
      <c r="AG322" s="328">
        <f t="shared" si="230"/>
        <v>2891.2218826594444</v>
      </c>
      <c r="AH322" s="328">
        <f t="shared" si="231"/>
        <v>5.2016320985925946</v>
      </c>
      <c r="AI322" s="328">
        <f t="shared" si="232"/>
        <v>34.329901815605531</v>
      </c>
      <c r="AJ322" s="328">
        <f t="shared" si="233"/>
        <v>9.9213773151774163</v>
      </c>
      <c r="AK322" s="337">
        <f t="shared" si="234"/>
        <v>854.85884751919377</v>
      </c>
      <c r="AL322" s="42">
        <f t="shared" si="235"/>
        <v>30.33023416789964</v>
      </c>
    </row>
    <row r="323" spans="1:38" ht="15" x14ac:dyDescent="0.15">
      <c r="A323" s="40"/>
      <c r="B323" s="328">
        <f t="shared" si="203"/>
        <v>2900.7685726724635</v>
      </c>
      <c r="C323" s="328">
        <f t="shared" si="204"/>
        <v>2891.2218826594444</v>
      </c>
      <c r="D323" s="328">
        <f t="shared" si="205"/>
        <v>5.2016320985925946</v>
      </c>
      <c r="E323" s="328">
        <f t="shared" si="206"/>
        <v>238.31340246026738</v>
      </c>
      <c r="F323" s="328">
        <f t="shared" si="207"/>
        <v>238.41016643085806</v>
      </c>
      <c r="G323" s="328">
        <f t="shared" si="208"/>
        <v>9364.7177532316509</v>
      </c>
      <c r="H323" s="313">
        <f t="shared" si="209"/>
        <v>0.02</v>
      </c>
      <c r="I323" s="328">
        <f t="shared" si="210"/>
        <v>7.6373520104152703</v>
      </c>
      <c r="J323" s="328">
        <f t="shared" si="211"/>
        <v>850</v>
      </c>
      <c r="K323" s="335">
        <f t="shared" si="212"/>
        <v>-1</v>
      </c>
      <c r="L323" s="323">
        <f t="shared" si="213"/>
        <v>5.181632098592595</v>
      </c>
      <c r="M323" s="323">
        <f t="shared" si="214"/>
        <v>5.1916320985925948</v>
      </c>
      <c r="N323" s="328">
        <f t="shared" si="215"/>
        <v>-7.1720774423734923E-2</v>
      </c>
      <c r="O323" s="328">
        <f t="shared" si="216"/>
        <v>2.1021419220120876</v>
      </c>
      <c r="P323" s="332">
        <f t="shared" si="236"/>
        <v>83.886863347161153</v>
      </c>
      <c r="Q323" s="328">
        <f t="shared" si="217"/>
        <v>8563.7089120899909</v>
      </c>
      <c r="R323" s="277">
        <f>IF(H323&gt;0, rate1(1,$L$52,$L$51,$L$54,L323,$L$53,$L$50,P323),"")</f>
        <v>1956.453286256602</v>
      </c>
      <c r="S323" s="323">
        <f t="shared" si="218"/>
        <v>2.0822380616917489</v>
      </c>
      <c r="T323" s="323">
        <f t="shared" si="219"/>
        <v>6.6270792871229625E-2</v>
      </c>
      <c r="U323" s="328">
        <f t="shared" si="220"/>
        <v>5.2016320985925946</v>
      </c>
      <c r="V323" s="336">
        <f t="shared" si="221"/>
        <v>5.2016320985925946</v>
      </c>
      <c r="W323" s="328">
        <f t="shared" si="222"/>
        <v>1.6279468531976704E-3</v>
      </c>
      <c r="X323" s="328">
        <f t="shared" si="223"/>
        <v>8622.055594933352</v>
      </c>
      <c r="Y323" s="328">
        <f t="shared" si="237"/>
        <v>84.210336398436894</v>
      </c>
      <c r="Z323" s="108">
        <f>IF(H323&gt;0, rate1(1,$L$52,$L$51,$L$54,U323,$L$53,$L$50,Y323),"")</f>
        <v>1958.3832030743984</v>
      </c>
      <c r="AA323" s="336">
        <f t="shared" si="224"/>
        <v>2.0943589165303904</v>
      </c>
      <c r="AB323" s="336">
        <f t="shared" si="225"/>
        <v>-1.4875803802640853E-3</v>
      </c>
      <c r="AC323" s="328">
        <f t="shared" si="226"/>
        <v>6.6270792871229625E-2</v>
      </c>
      <c r="AD323" s="328">
        <f t="shared" si="227"/>
        <v>-0.30179207360415738</v>
      </c>
      <c r="AE323" s="328">
        <f t="shared" si="228"/>
        <v>-6.5909333978366985E-2</v>
      </c>
      <c r="AF323" s="328">
        <f t="shared" si="229"/>
        <v>2900.6305811051684</v>
      </c>
      <c r="AG323" s="328">
        <f t="shared" si="230"/>
        <v>2891.1556118665731</v>
      </c>
      <c r="AH323" s="328">
        <f t="shared" si="231"/>
        <v>5.1820562874228067</v>
      </c>
      <c r="AI323" s="328">
        <f t="shared" si="232"/>
        <v>33.872923691436284</v>
      </c>
      <c r="AJ323" s="328">
        <f t="shared" si="233"/>
        <v>9.9307864606472602</v>
      </c>
      <c r="AK323" s="337">
        <f t="shared" si="234"/>
        <v>855.18425791685991</v>
      </c>
      <c r="AL323" s="42">
        <f t="shared" si="235"/>
        <v>30.359414584442906</v>
      </c>
    </row>
    <row r="324" spans="1:38" ht="15" x14ac:dyDescent="0.15">
      <c r="A324" s="40"/>
      <c r="B324" s="328">
        <f t="shared" si="203"/>
        <v>2900.6305811051684</v>
      </c>
      <c r="C324" s="328">
        <f t="shared" si="204"/>
        <v>2891.1556118665731</v>
      </c>
      <c r="D324" s="328">
        <f t="shared" si="205"/>
        <v>5.1820562874228067</v>
      </c>
      <c r="E324" s="328">
        <f t="shared" si="206"/>
        <v>238.11907268638259</v>
      </c>
      <c r="F324" s="328">
        <f t="shared" si="207"/>
        <v>238.21623757332497</v>
      </c>
      <c r="G324" s="328">
        <f t="shared" si="208"/>
        <v>9251.4484183468594</v>
      </c>
      <c r="H324" s="313">
        <f t="shared" si="209"/>
        <v>0.02</v>
      </c>
      <c r="I324" s="328">
        <f t="shared" si="210"/>
        <v>7.5799753908762799</v>
      </c>
      <c r="J324" s="328">
        <f t="shared" si="211"/>
        <v>850</v>
      </c>
      <c r="K324" s="335">
        <f t="shared" si="212"/>
        <v>-1</v>
      </c>
      <c r="L324" s="323">
        <f t="shared" si="213"/>
        <v>5.1620562874228071</v>
      </c>
      <c r="M324" s="323">
        <f t="shared" si="214"/>
        <v>5.1720562874228069</v>
      </c>
      <c r="N324" s="328">
        <f t="shared" si="215"/>
        <v>-7.1456698573243216E-2</v>
      </c>
      <c r="O324" s="328">
        <f t="shared" si="216"/>
        <v>2.064900904128228</v>
      </c>
      <c r="P324" s="332">
        <f t="shared" si="236"/>
        <v>83.464770276739443</v>
      </c>
      <c r="Q324" s="328">
        <f t="shared" si="217"/>
        <v>8450.0328301911086</v>
      </c>
      <c r="R324" s="277">
        <f>IF(H324&gt;0, rate1(1,$L$52,$L$51,$L$54,L324,$L$53,$L$50,P324),"")</f>
        <v>1953.9182765457265</v>
      </c>
      <c r="S324" s="323">
        <f t="shared" si="218"/>
        <v>2.0943670017260532</v>
      </c>
      <c r="T324" s="323">
        <f t="shared" si="219"/>
        <v>6.5295004747530375E-2</v>
      </c>
      <c r="U324" s="328">
        <f t="shared" si="220"/>
        <v>5.1820562874228067</v>
      </c>
      <c r="V324" s="336">
        <f t="shared" si="221"/>
        <v>5.1820562874228067</v>
      </c>
      <c r="W324" s="328">
        <f t="shared" si="222"/>
        <v>1.6157166866364037E-3</v>
      </c>
      <c r="X324" s="328">
        <f t="shared" si="223"/>
        <v>8507.89806358026</v>
      </c>
      <c r="Y324" s="328">
        <f t="shared" si="237"/>
        <v>83.787835045652173</v>
      </c>
      <c r="Z324" s="108">
        <f>IF(H324&gt;0, rate1(1,$L$52,$L$51,$L$54,U324,$L$53,$L$50,Y324),"")</f>
        <v>1955.8602457025499</v>
      </c>
      <c r="AA324" s="336">
        <f t="shared" si="224"/>
        <v>2.1066153479510437</v>
      </c>
      <c r="AB324" s="336">
        <f t="shared" si="225"/>
        <v>-1.4600526638528805E-3</v>
      </c>
      <c r="AC324" s="328">
        <f t="shared" si="226"/>
        <v>6.5295004747530375E-2</v>
      </c>
      <c r="AD324" s="328">
        <f t="shared" si="227"/>
        <v>-0.30630214481692725</v>
      </c>
      <c r="AE324" s="328">
        <f t="shared" si="228"/>
        <v>-6.8559934183483703E-2</v>
      </c>
      <c r="AF324" s="328">
        <f t="shared" si="229"/>
        <v>2900.4938294018475</v>
      </c>
      <c r="AG324" s="328">
        <f t="shared" si="230"/>
        <v>2891.0903168618256</v>
      </c>
      <c r="AH324" s="328">
        <f t="shared" si="231"/>
        <v>5.1624787340697385</v>
      </c>
      <c r="AI324" s="328">
        <f t="shared" si="232"/>
        <v>33.417469671742595</v>
      </c>
      <c r="AJ324" s="328">
        <f t="shared" si="233"/>
        <v>9.9400690911116332</v>
      </c>
      <c r="AK324" s="337">
        <f t="shared" si="234"/>
        <v>855.501468286707</v>
      </c>
      <c r="AL324" s="42">
        <f t="shared" si="235"/>
        <v>30.388206569580628</v>
      </c>
    </row>
    <row r="325" spans="1:38" ht="15" x14ac:dyDescent="0.15">
      <c r="A325" s="40"/>
      <c r="B325" s="328">
        <f t="shared" si="203"/>
        <v>2900.4938294018475</v>
      </c>
      <c r="C325" s="328">
        <f t="shared" si="204"/>
        <v>2891.0903168618256</v>
      </c>
      <c r="D325" s="328">
        <f t="shared" si="205"/>
        <v>5.1624787340697385</v>
      </c>
      <c r="E325" s="328">
        <f t="shared" si="206"/>
        <v>237.92395183515987</v>
      </c>
      <c r="F325" s="328">
        <f t="shared" si="207"/>
        <v>238.02151226077123</v>
      </c>
      <c r="G325" s="328">
        <f t="shared" si="208"/>
        <v>9139.1088719211202</v>
      </c>
      <c r="H325" s="313">
        <f t="shared" si="209"/>
        <v>0.02</v>
      </c>
      <c r="I325" s="328">
        <f t="shared" si="210"/>
        <v>7.5228100320175146</v>
      </c>
      <c r="J325" s="328">
        <f t="shared" si="211"/>
        <v>850</v>
      </c>
      <c r="K325" s="335">
        <f t="shared" si="212"/>
        <v>-1</v>
      </c>
      <c r="L325" s="323">
        <f t="shared" si="213"/>
        <v>5.1424787340697389</v>
      </c>
      <c r="M325" s="323">
        <f t="shared" si="214"/>
        <v>5.1524787340697387</v>
      </c>
      <c r="N325" s="328">
        <f t="shared" si="215"/>
        <v>-7.1192553100960509E-2</v>
      </c>
      <c r="O325" s="328">
        <f t="shared" si="216"/>
        <v>2.0279927595956977</v>
      </c>
      <c r="P325" s="332">
        <f t="shared" si="236"/>
        <v>83.043173488850016</v>
      </c>
      <c r="Q325" s="328">
        <f t="shared" si="217"/>
        <v>8337.2886148404486</v>
      </c>
      <c r="R325" s="277">
        <f>IF(H325&gt;0, rate1(1,$L$52,$L$51,$L$54,L325,$L$53,$L$50,P325),"")</f>
        <v>1951.3671721647181</v>
      </c>
      <c r="S325" s="323">
        <f t="shared" si="218"/>
        <v>2.1067812335659251</v>
      </c>
      <c r="T325" s="323">
        <f t="shared" si="219"/>
        <v>6.4323961178476149E-2</v>
      </c>
      <c r="U325" s="328">
        <f t="shared" si="220"/>
        <v>5.1624787340697385</v>
      </c>
      <c r="V325" s="336">
        <f t="shared" si="221"/>
        <v>5.1624787340697385</v>
      </c>
      <c r="W325" s="328">
        <f t="shared" si="222"/>
        <v>1.6035315515345872E-3</v>
      </c>
      <c r="X325" s="328">
        <f t="shared" si="223"/>
        <v>8394.6741542137333</v>
      </c>
      <c r="Y325" s="328">
        <f t="shared" si="237"/>
        <v>83.365828907466295</v>
      </c>
      <c r="Z325" s="108">
        <f>IF(H325&gt;0, rate1(1,$L$52,$L$51,$L$54,U325,$L$53,$L$50,Y325),"")</f>
        <v>1953.3212970609591</v>
      </c>
      <c r="AA325" s="336">
        <f t="shared" si="224"/>
        <v>2.119160049304222</v>
      </c>
      <c r="AB325" s="336">
        <f t="shared" si="225"/>
        <v>-1.4327991358622006E-3</v>
      </c>
      <c r="AC325" s="328">
        <f t="shared" si="226"/>
        <v>6.4323961178476149E-2</v>
      </c>
      <c r="AD325" s="328">
        <f t="shared" si="227"/>
        <v>-0.31092612509523632</v>
      </c>
      <c r="AE325" s="328">
        <f t="shared" si="228"/>
        <v>-7.1347279239192304E-2</v>
      </c>
      <c r="AF325" s="328">
        <f t="shared" si="229"/>
        <v>2900.358312887568</v>
      </c>
      <c r="AG325" s="328">
        <f t="shared" si="230"/>
        <v>2891.025992900647</v>
      </c>
      <c r="AH325" s="328">
        <f t="shared" si="231"/>
        <v>5.1428994378212911</v>
      </c>
      <c r="AI325" s="328">
        <f t="shared" si="232"/>
        <v>32.96353556420619</v>
      </c>
      <c r="AJ325" s="328">
        <f t="shared" si="233"/>
        <v>9.9492256287683567</v>
      </c>
      <c r="AK325" s="337">
        <f t="shared" si="234"/>
        <v>855.81062828364679</v>
      </c>
      <c r="AL325" s="42">
        <f t="shared" si="235"/>
        <v>30.416611418801608</v>
      </c>
    </row>
    <row r="326" spans="1:38" ht="15.75" thickBot="1" x14ac:dyDescent="0.2">
      <c r="A326" s="43"/>
      <c r="B326" s="328">
        <f t="shared" si="203"/>
        <v>2900.358312887568</v>
      </c>
      <c r="C326" s="328">
        <f t="shared" si="204"/>
        <v>2891.025992900647</v>
      </c>
      <c r="D326" s="328">
        <f t="shared" si="205"/>
        <v>5.1428994378212911</v>
      </c>
      <c r="E326" s="328">
        <f t="shared" si="206"/>
        <v>237.72805064290901</v>
      </c>
      <c r="F326" s="328">
        <f t="shared" si="207"/>
        <v>237.82600123903444</v>
      </c>
      <c r="G326" s="328">
        <f t="shared" si="208"/>
        <v>9027.6958242998662</v>
      </c>
      <c r="H326" s="313">
        <f t="shared" si="209"/>
        <v>0.02</v>
      </c>
      <c r="I326" s="328">
        <f t="shared" si="210"/>
        <v>7.4658559895367951</v>
      </c>
      <c r="J326" s="328">
        <f t="shared" si="211"/>
        <v>850</v>
      </c>
      <c r="K326" s="335">
        <f t="shared" si="212"/>
        <v>-1</v>
      </c>
      <c r="L326" s="323">
        <f t="shared" si="213"/>
        <v>5.1228994378212915</v>
      </c>
      <c r="M326" s="323">
        <f t="shared" si="214"/>
        <v>5.1328994378212913</v>
      </c>
      <c r="N326" s="328">
        <f t="shared" si="215"/>
        <v>-7.0928337984948797E-2</v>
      </c>
      <c r="O326" s="328">
        <f t="shared" si="216"/>
        <v>1.9914162373474686</v>
      </c>
      <c r="P326" s="332">
        <f t="shared" si="236"/>
        <v>82.622074462363003</v>
      </c>
      <c r="Q326" s="328">
        <f t="shared" si="217"/>
        <v>8225.4729698559622</v>
      </c>
      <c r="R326" s="277">
        <f>IF(H326&gt;0, rate1(1,$L$52,$L$51,$L$54,L326,$L$53,$L$50,P326),"")</f>
        <v>1948.79983375251</v>
      </c>
      <c r="S326" s="323">
        <f t="shared" si="218"/>
        <v>2.1194911219041153</v>
      </c>
      <c r="T326" s="323">
        <f t="shared" si="219"/>
        <v>6.3357660098553092E-2</v>
      </c>
      <c r="U326" s="328">
        <f t="shared" si="220"/>
        <v>5.1428994378212911</v>
      </c>
      <c r="V326" s="336">
        <f t="shared" si="221"/>
        <v>5.1428994378212911</v>
      </c>
      <c r="W326" s="328">
        <f t="shared" si="222"/>
        <v>1.59139145976539E-3</v>
      </c>
      <c r="X326" s="328">
        <f t="shared" si="223"/>
        <v>8282.3805841128433</v>
      </c>
      <c r="Y326" s="328">
        <f t="shared" si="237"/>
        <v>82.944319455913231</v>
      </c>
      <c r="Z326" s="108">
        <f>IF(H326&gt;0, rate1(1,$L$52,$L$51,$L$54,U326,$L$53,$L$50,Y326),"")</f>
        <v>1950.7662188811826</v>
      </c>
      <c r="AA326" s="336">
        <f t="shared" si="224"/>
        <v>2.1320034966922843</v>
      </c>
      <c r="AB326" s="336">
        <f t="shared" si="225"/>
        <v>-1.4058185018115562E-3</v>
      </c>
      <c r="AC326" s="328">
        <f t="shared" si="226"/>
        <v>6.3357660098553092E-2</v>
      </c>
      <c r="AD326" s="328">
        <f t="shared" si="227"/>
        <v>-0.3156682233669918</v>
      </c>
      <c r="AE326" s="328">
        <f t="shared" si="228"/>
        <v>-7.4280044760186847E-2</v>
      </c>
      <c r="AF326" s="328">
        <f t="shared" si="229"/>
        <v>2900.2240268894843</v>
      </c>
      <c r="AG326" s="328">
        <f t="shared" si="230"/>
        <v>2890.9626352405485</v>
      </c>
      <c r="AH326" s="328">
        <f t="shared" si="231"/>
        <v>5.1233183979584869</v>
      </c>
      <c r="AI326" s="328">
        <f t="shared" si="232"/>
        <v>32.51111735603692</v>
      </c>
      <c r="AJ326" s="328">
        <f t="shared" si="233"/>
        <v>9.9582564947005885</v>
      </c>
      <c r="AK326" s="337">
        <f t="shared" si="234"/>
        <v>856.11188562397149</v>
      </c>
      <c r="AL326" s="42">
        <f t="shared" si="235"/>
        <v>30.444630424031182</v>
      </c>
    </row>
    <row r="327" spans="1:38" ht="15" x14ac:dyDescent="0.15">
      <c r="B327" s="328">
        <f t="shared" si="203"/>
        <v>2900.2240268894843</v>
      </c>
      <c r="C327" s="328">
        <f t="shared" si="204"/>
        <v>2890.9626352405485</v>
      </c>
      <c r="D327" s="328">
        <f t="shared" si="205"/>
        <v>5.1233183979584869</v>
      </c>
      <c r="E327" s="328">
        <f t="shared" si="206"/>
        <v>237.53137982800735</v>
      </c>
      <c r="F327" s="328">
        <f t="shared" si="207"/>
        <v>237.62971523545818</v>
      </c>
      <c r="G327" s="328">
        <f t="shared" si="208"/>
        <v>8917.2059584467042</v>
      </c>
      <c r="H327" s="313">
        <f t="shared" si="209"/>
        <v>0.02</v>
      </c>
      <c r="I327" s="328">
        <f t="shared" si="210"/>
        <v>7.4091133191486733</v>
      </c>
      <c r="J327" s="328">
        <f t="shared" si="211"/>
        <v>850</v>
      </c>
      <c r="K327" s="335">
        <f t="shared" si="212"/>
        <v>-1</v>
      </c>
      <c r="L327" s="323">
        <f t="shared" si="213"/>
        <v>5.1033183979584873</v>
      </c>
      <c r="M327" s="323">
        <f t="shared" si="214"/>
        <v>5.1133183979584871</v>
      </c>
      <c r="N327" s="328">
        <f t="shared" si="215"/>
        <v>-7.0664053203191912E-2</v>
      </c>
      <c r="O327" s="328">
        <f t="shared" si="216"/>
        <v>1.9551700869948407</v>
      </c>
      <c r="P327" s="332">
        <f t="shared" si="236"/>
        <v>82.201474685408144</v>
      </c>
      <c r="Q327" s="328">
        <f t="shared" si="217"/>
        <v>8114.5825717335301</v>
      </c>
      <c r="R327" s="277">
        <f>IF(H327&gt;0, rate1(1,$L$52,$L$51,$L$54,L327,$L$53,$L$50,P327),"")</f>
        <v>1946.2161204643628</v>
      </c>
      <c r="S327" s="323">
        <f t="shared" si="218"/>
        <v>2.1325075342906592</v>
      </c>
      <c r="T327" s="323">
        <f t="shared" si="219"/>
        <v>6.2396099861226982E-2</v>
      </c>
      <c r="U327" s="328">
        <f t="shared" si="220"/>
        <v>5.1233183979584869</v>
      </c>
      <c r="V327" s="336">
        <f t="shared" si="221"/>
        <v>5.1233183979584869</v>
      </c>
      <c r="W327" s="328">
        <f t="shared" si="222"/>
        <v>1.5792964232161921E-3</v>
      </c>
      <c r="X327" s="328">
        <f t="shared" si="223"/>
        <v>8171.0140429622534</v>
      </c>
      <c r="Y327" s="328">
        <f t="shared" si="237"/>
        <v>82.523308172215906</v>
      </c>
      <c r="Z327" s="108">
        <f>IF(H327&gt;0, rate1(1,$L$52,$L$51,$L$54,U327,$L$53,$L$50,Y327),"")</f>
        <v>1948.1948714242751</v>
      </c>
      <c r="AA327" s="336">
        <f t="shared" si="224"/>
        <v>2.1451566745906776</v>
      </c>
      <c r="AB327" s="336">
        <f t="shared" si="225"/>
        <v>-1.379109477557464E-3</v>
      </c>
      <c r="AC327" s="328">
        <f t="shared" si="226"/>
        <v>6.2396099861226982E-2</v>
      </c>
      <c r="AD327" s="328">
        <f t="shared" si="227"/>
        <v>-0.3205328545290701</v>
      </c>
      <c r="AE327" s="328">
        <f t="shared" si="228"/>
        <v>-7.7367566005726779E-2</v>
      </c>
      <c r="AF327" s="328">
        <f t="shared" si="229"/>
        <v>2900.0909667364199</v>
      </c>
      <c r="AG327" s="328">
        <f t="shared" si="230"/>
        <v>2890.9002391406871</v>
      </c>
      <c r="AH327" s="328">
        <f t="shared" si="231"/>
        <v>5.10373561375597</v>
      </c>
      <c r="AI327" s="328">
        <f t="shared" si="232"/>
        <v>32.06021119912387</v>
      </c>
      <c r="AJ327" s="328">
        <f t="shared" si="233"/>
        <v>9.967162108922567</v>
      </c>
      <c r="AK327" s="337">
        <f t="shared" si="234"/>
        <v>856.4053861023699</v>
      </c>
      <c r="AL327" s="42">
        <f t="shared" si="235"/>
        <v>30.472264873783814</v>
      </c>
    </row>
    <row r="328" spans="1:38" ht="15" x14ac:dyDescent="0.15">
      <c r="B328" s="328">
        <f t="shared" si="203"/>
        <v>2900.0909667364199</v>
      </c>
      <c r="C328" s="328">
        <f t="shared" si="204"/>
        <v>2890.9002391406871</v>
      </c>
      <c r="D328" s="328">
        <f t="shared" si="205"/>
        <v>5.10373561375597</v>
      </c>
      <c r="E328" s="328">
        <f t="shared" si="206"/>
        <v>237.33395009198335</v>
      </c>
      <c r="F328" s="328">
        <f t="shared" si="207"/>
        <v>237.43266495999535</v>
      </c>
      <c r="G328" s="328">
        <f t="shared" si="208"/>
        <v>8807.6359304793623</v>
      </c>
      <c r="H328" s="313">
        <f t="shared" si="209"/>
        <v>0.02</v>
      </c>
      <c r="I328" s="328">
        <f t="shared" si="210"/>
        <v>7.3525820765862591</v>
      </c>
      <c r="J328" s="328">
        <f t="shared" si="211"/>
        <v>850</v>
      </c>
      <c r="K328" s="335">
        <f t="shared" si="212"/>
        <v>-1</v>
      </c>
      <c r="L328" s="323">
        <f t="shared" si="213"/>
        <v>5.0837356137559704</v>
      </c>
      <c r="M328" s="323">
        <f t="shared" si="214"/>
        <v>5.0937356137559702</v>
      </c>
      <c r="N328" s="328">
        <f t="shared" si="215"/>
        <v>-7.0399698733560001E-2</v>
      </c>
      <c r="O328" s="328">
        <f t="shared" si="216"/>
        <v>1.9192530587073953</v>
      </c>
      <c r="P328" s="332">
        <f t="shared" si="236"/>
        <v>81.781375655482577</v>
      </c>
      <c r="Q328" s="328">
        <f t="shared" si="217"/>
        <v>8004.6140701809836</v>
      </c>
      <c r="R328" s="277">
        <f>IF(H328&gt;0, rate1(1,$L$52,$L$51,$L$54,L328,$L$53,$L$50,P328),"")</f>
        <v>1943.615889953933</v>
      </c>
      <c r="S328" s="323">
        <f t="shared" si="218"/>
        <v>2.1458418724845894</v>
      </c>
      <c r="T328" s="323">
        <f t="shared" si="219"/>
        <v>6.1439279209537546E-2</v>
      </c>
      <c r="U328" s="328">
        <f t="shared" si="220"/>
        <v>5.10373561375597</v>
      </c>
      <c r="V328" s="336">
        <f t="shared" si="221"/>
        <v>5.10373561375597</v>
      </c>
      <c r="W328" s="328">
        <f t="shared" si="222"/>
        <v>1.5672464537601627E-3</v>
      </c>
      <c r="X328" s="328">
        <f t="shared" si="223"/>
        <v>8060.5711933901512</v>
      </c>
      <c r="Y328" s="328">
        <f t="shared" si="237"/>
        <v>82.102796546893174</v>
      </c>
      <c r="Z328" s="108">
        <f>IF(H328&gt;0, rate1(1,$L$52,$L$51,$L$54,U328,$L$53,$L$50,Y328),"")</f>
        <v>1945.6071134630158</v>
      </c>
      <c r="AA328" s="336">
        <f t="shared" si="224"/>
        <v>2.1586311075457774</v>
      </c>
      <c r="AB328" s="336">
        <f t="shared" si="225"/>
        <v>-1.3526707884444066E-3</v>
      </c>
      <c r="AC328" s="328">
        <f t="shared" si="226"/>
        <v>6.1439279209537546E-2</v>
      </c>
      <c r="AD328" s="328">
        <f t="shared" si="227"/>
        <v>-0.32552465226342198</v>
      </c>
      <c r="AE328" s="328">
        <f t="shared" si="228"/>
        <v>-8.0619896701723065E-2</v>
      </c>
      <c r="AF328" s="328">
        <f t="shared" si="229"/>
        <v>2899.9591277584768</v>
      </c>
      <c r="AG328" s="328">
        <f t="shared" si="230"/>
        <v>2890.8387998614776</v>
      </c>
      <c r="AH328" s="328">
        <f t="shared" si="231"/>
        <v>5.084151084481241</v>
      </c>
      <c r="AI328" s="328">
        <f t="shared" si="232"/>
        <v>31.610813395332844</v>
      </c>
      <c r="AJ328" s="328">
        <f t="shared" si="233"/>
        <v>9.9759428904212708</v>
      </c>
      <c r="AK328" s="337">
        <f t="shared" si="234"/>
        <v>856.6912736087038</v>
      </c>
      <c r="AL328" s="42">
        <f t="shared" si="235"/>
        <v>30.499516053303068</v>
      </c>
    </row>
    <row r="329" spans="1:38" ht="15" x14ac:dyDescent="0.15">
      <c r="B329" s="328">
        <f t="shared" si="203"/>
        <v>2899.9591277584768</v>
      </c>
      <c r="C329" s="328">
        <f t="shared" si="204"/>
        <v>2890.8387998614776</v>
      </c>
      <c r="D329" s="328">
        <f t="shared" si="205"/>
        <v>5.084151084481241</v>
      </c>
      <c r="E329" s="328">
        <f t="shared" si="206"/>
        <v>237.13577212050845</v>
      </c>
      <c r="F329" s="328">
        <f t="shared" si="207"/>
        <v>237.23486110624589</v>
      </c>
      <c r="G329" s="328">
        <f t="shared" si="208"/>
        <v>8698.9823701902296</v>
      </c>
      <c r="H329" s="313">
        <f t="shared" si="209"/>
        <v>0.02</v>
      </c>
      <c r="I329" s="328">
        <f t="shared" si="210"/>
        <v>7.2962623175993944</v>
      </c>
      <c r="J329" s="328">
        <f t="shared" si="211"/>
        <v>850</v>
      </c>
      <c r="K329" s="335">
        <f t="shared" si="212"/>
        <v>-1</v>
      </c>
      <c r="L329" s="323">
        <f t="shared" si="213"/>
        <v>5.0641510844812414</v>
      </c>
      <c r="M329" s="323">
        <f t="shared" si="214"/>
        <v>5.0741510844812412</v>
      </c>
      <c r="N329" s="328">
        <f t="shared" si="215"/>
        <v>-7.0135274553859261E-2</v>
      </c>
      <c r="O329" s="328">
        <f t="shared" si="216"/>
        <v>1.8836639031010944</v>
      </c>
      <c r="P329" s="332">
        <f t="shared" si="236"/>
        <v>81.361778879532721</v>
      </c>
      <c r="Q329" s="328">
        <f t="shared" si="217"/>
        <v>7895.5640886358888</v>
      </c>
      <c r="R329" s="277">
        <f>IF(H329&gt;0, rate1(1,$L$52,$L$51,$L$54,L329,$L$53,$L$50,P329),"")</f>
        <v>1940.9989983549331</v>
      </c>
      <c r="S329" s="323">
        <f t="shared" si="218"/>
        <v>2.1595061061744087</v>
      </c>
      <c r="T329" s="323">
        <f t="shared" si="219"/>
        <v>6.048719724750614E-2</v>
      </c>
      <c r="U329" s="328">
        <f t="shared" si="220"/>
        <v>5.084151084481241</v>
      </c>
      <c r="V329" s="336">
        <f t="shared" si="221"/>
        <v>5.084151084481241</v>
      </c>
      <c r="W329" s="328">
        <f t="shared" si="222"/>
        <v>1.5552415632882344E-3</v>
      </c>
      <c r="X329" s="328">
        <f t="shared" si="223"/>
        <v>7951.0486714909021</v>
      </c>
      <c r="Y329" s="328">
        <f t="shared" si="237"/>
        <v>81.682786079840554</v>
      </c>
      <c r="Z329" s="108">
        <f>IF(H329&gt;0, rate1(1,$L$52,$L$51,$L$54,U329,$L$53,$L$50,Y329),"")</f>
        <v>1943.0028022637468</v>
      </c>
      <c r="AA329" s="336">
        <f t="shared" si="224"/>
        <v>2.1724388942680455</v>
      </c>
      <c r="AB329" s="336">
        <f t="shared" si="225"/>
        <v>-1.3265011685399373E-3</v>
      </c>
      <c r="AC329" s="328">
        <f t="shared" si="226"/>
        <v>6.048719724750614E-2</v>
      </c>
      <c r="AD329" s="328">
        <f t="shared" si="227"/>
        <v>-0.33064848282128978</v>
      </c>
      <c r="AE329" s="328">
        <f t="shared" si="228"/>
        <v>-8.4047873878697651E-2</v>
      </c>
      <c r="AF329" s="328">
        <f t="shared" si="229"/>
        <v>2899.8285052866754</v>
      </c>
      <c r="AG329" s="328">
        <f t="shared" si="230"/>
        <v>2890.7783126642303</v>
      </c>
      <c r="AH329" s="328">
        <f t="shared" si="231"/>
        <v>5.0645648093950308</v>
      </c>
      <c r="AI329" s="328">
        <f t="shared" si="232"/>
        <v>31.162920382118294</v>
      </c>
      <c r="AJ329" s="328">
        <f t="shared" si="233"/>
        <v>9.9845992571940823</v>
      </c>
      <c r="AK329" s="337">
        <f t="shared" si="234"/>
        <v>856.96969014455624</v>
      </c>
      <c r="AL329" s="42">
        <f t="shared" si="235"/>
        <v>30.526385244689102</v>
      </c>
    </row>
    <row r="330" spans="1:38" ht="15" x14ac:dyDescent="0.15">
      <c r="B330" s="328">
        <f t="shared" si="203"/>
        <v>2899.8285052866754</v>
      </c>
      <c r="C330" s="328">
        <f t="shared" si="204"/>
        <v>2890.7783126642303</v>
      </c>
      <c r="D330" s="328">
        <f t="shared" si="205"/>
        <v>5.0645648093950308</v>
      </c>
      <c r="E330" s="328">
        <f t="shared" si="206"/>
        <v>236.93685658435078</v>
      </c>
      <c r="F330" s="328">
        <f t="shared" si="207"/>
        <v>237.0363143524296</v>
      </c>
      <c r="G330" s="328">
        <f t="shared" si="208"/>
        <v>8591.2418815648307</v>
      </c>
      <c r="H330" s="313">
        <f t="shared" si="209"/>
        <v>0.02</v>
      </c>
      <c r="I330" s="328">
        <f t="shared" si="210"/>
        <v>7.2401540979561112</v>
      </c>
      <c r="J330" s="328">
        <f t="shared" si="211"/>
        <v>850</v>
      </c>
      <c r="K330" s="335">
        <f t="shared" si="212"/>
        <v>-1</v>
      </c>
      <c r="L330" s="323">
        <f t="shared" si="213"/>
        <v>5.0445648093950313</v>
      </c>
      <c r="M330" s="323">
        <f t="shared" si="214"/>
        <v>5.0545648093950311</v>
      </c>
      <c r="N330" s="328">
        <f t="shared" si="215"/>
        <v>-6.9870780641743124E-2</v>
      </c>
      <c r="O330" s="328">
        <f t="shared" si="216"/>
        <v>1.8484013711339236</v>
      </c>
      <c r="P330" s="332">
        <f t="shared" si="236"/>
        <v>80.942685874062278</v>
      </c>
      <c r="Q330" s="328">
        <f t="shared" si="217"/>
        <v>7787.4292247821722</v>
      </c>
      <c r="R330" s="277">
        <f>IF(H330&gt;0, rate1(1,$L$52,$L$51,$L$54,L330,$L$53,$L$50,P330),"")</f>
        <v>1938.3653002627248</v>
      </c>
      <c r="S330" s="323">
        <f t="shared" si="218"/>
        <v>2.1735128092835789</v>
      </c>
      <c r="T330" s="323">
        <f t="shared" si="219"/>
        <v>5.9539853411910121E-2</v>
      </c>
      <c r="U330" s="328">
        <f t="shared" si="220"/>
        <v>5.0645648093950308</v>
      </c>
      <c r="V330" s="336">
        <f t="shared" si="221"/>
        <v>5.0645648093950308</v>
      </c>
      <c r="W330" s="328">
        <f t="shared" si="222"/>
        <v>1.5432817636735763E-3</v>
      </c>
      <c r="X330" s="328">
        <f t="shared" si="223"/>
        <v>7842.4430873452657</v>
      </c>
      <c r="Y330" s="328">
        <f t="shared" si="237"/>
        <v>81.263278280437262</v>
      </c>
      <c r="Z330" s="108">
        <f>IF(H330&gt;0, rate1(1,$L$52,$L$51,$L$54,U330,$L$53,$L$50,Y330),"")</f>
        <v>1940.3817935681268</v>
      </c>
      <c r="AA330" s="336">
        <f t="shared" si="224"/>
        <v>2.1865927443385624</v>
      </c>
      <c r="AB330" s="336">
        <f t="shared" si="225"/>
        <v>-1.3005993598366739E-3</v>
      </c>
      <c r="AC330" s="328">
        <f t="shared" si="226"/>
        <v>5.9539853411910121E-2</v>
      </c>
      <c r="AD330" s="328">
        <f t="shared" si="227"/>
        <v>-0.33590945986439524</v>
      </c>
      <c r="AE330" s="328">
        <f t="shared" si="228"/>
        <v>-8.7663189492738464E-2</v>
      </c>
      <c r="AF330" s="328">
        <f t="shared" si="229"/>
        <v>2899.6990946526216</v>
      </c>
      <c r="AG330" s="328">
        <f t="shared" si="230"/>
        <v>2890.7187728108183</v>
      </c>
      <c r="AH330" s="328">
        <f t="shared" si="231"/>
        <v>5.0449767877511658</v>
      </c>
      <c r="AI330" s="328">
        <f t="shared" si="232"/>
        <v>30.716528718214327</v>
      </c>
      <c r="AJ330" s="328">
        <f t="shared" si="233"/>
        <v>9.9931316262824748</v>
      </c>
      <c r="AK330" s="337">
        <f t="shared" si="234"/>
        <v>857.24077583956398</v>
      </c>
      <c r="AL330" s="42">
        <f t="shared" si="235"/>
        <v>30.552873727013903</v>
      </c>
    </row>
    <row r="331" spans="1:38" ht="15" x14ac:dyDescent="0.15">
      <c r="B331" s="328">
        <f t="shared" si="203"/>
        <v>2899.6990946526216</v>
      </c>
      <c r="C331" s="328">
        <f t="shared" si="204"/>
        <v>2890.7187728108183</v>
      </c>
      <c r="D331" s="328">
        <f t="shared" si="205"/>
        <v>5.0449767877511658</v>
      </c>
      <c r="E331" s="328">
        <f t="shared" si="206"/>
        <v>236.73721414025556</v>
      </c>
      <c r="F331" s="328">
        <f t="shared" si="207"/>
        <v>236.83703536230317</v>
      </c>
      <c r="G331" s="328">
        <f t="shared" si="208"/>
        <v>8484.4110432896105</v>
      </c>
      <c r="H331" s="313">
        <f t="shared" si="209"/>
        <v>0.02</v>
      </c>
      <c r="I331" s="328">
        <f t="shared" si="210"/>
        <v>7.1842574734426314</v>
      </c>
      <c r="J331" s="328">
        <f t="shared" si="211"/>
        <v>850</v>
      </c>
      <c r="K331" s="335">
        <f t="shared" si="212"/>
        <v>-1</v>
      </c>
      <c r="L331" s="323">
        <f t="shared" si="213"/>
        <v>5.0249767877511662</v>
      </c>
      <c r="M331" s="323">
        <f t="shared" si="214"/>
        <v>5.034976787751166</v>
      </c>
      <c r="N331" s="328">
        <f t="shared" si="215"/>
        <v>-6.9606216974786861E-2</v>
      </c>
      <c r="O331" s="328">
        <f t="shared" si="216"/>
        <v>1.8134642140094379</v>
      </c>
      <c r="P331" s="332">
        <f t="shared" si="236"/>
        <v>80.524098165230569</v>
      </c>
      <c r="Q331" s="328">
        <f t="shared" si="217"/>
        <v>7680.2060510557185</v>
      </c>
      <c r="R331" s="277">
        <f>IF(H331&gt;0, rate1(1,$L$52,$L$51,$L$54,L331,$L$53,$L$50,P331),"")</f>
        <v>1935.7146487156012</v>
      </c>
      <c r="S331" s="323">
        <f t="shared" si="218"/>
        <v>2.187875199092403</v>
      </c>
      <c r="T331" s="323">
        <f t="shared" si="219"/>
        <v>5.8597247444823787E-2</v>
      </c>
      <c r="U331" s="328">
        <f t="shared" si="220"/>
        <v>5.0449767877511658</v>
      </c>
      <c r="V331" s="336">
        <f t="shared" si="221"/>
        <v>5.0449767877511658</v>
      </c>
      <c r="W331" s="328">
        <f t="shared" si="222"/>
        <v>1.5313670668213319E-3</v>
      </c>
      <c r="X331" s="328">
        <f t="shared" si="223"/>
        <v>7734.7510255302568</v>
      </c>
      <c r="Y331" s="328">
        <f t="shared" si="237"/>
        <v>80.844274667643461</v>
      </c>
      <c r="Z331" s="108">
        <f>IF(H331&gt;0, rate1(1,$L$52,$L$51,$L$54,U331,$L$53,$L$50,Y331),"")</f>
        <v>1937.7439415745912</v>
      </c>
      <c r="AA331" s="336">
        <f t="shared" si="224"/>
        <v>2.2011060177633928</v>
      </c>
      <c r="AB331" s="336">
        <f t="shared" si="225"/>
        <v>-1.2749641115552197E-3</v>
      </c>
      <c r="AC331" s="328">
        <f t="shared" si="226"/>
        <v>5.8597247444823787E-2</v>
      </c>
      <c r="AD331" s="328">
        <f t="shared" si="227"/>
        <v>-0.34131296045658727</v>
      </c>
      <c r="AE331" s="328">
        <f t="shared" si="228"/>
        <v>-9.1478469557923298E-2</v>
      </c>
      <c r="AF331" s="328">
        <f t="shared" si="229"/>
        <v>2899.570891188202</v>
      </c>
      <c r="AG331" s="328">
        <f t="shared" si="230"/>
        <v>2890.6601755633733</v>
      </c>
      <c r="AH331" s="328">
        <f t="shared" si="231"/>
        <v>5.0253870187963008</v>
      </c>
      <c r="AI331" s="328">
        <f t="shared" si="232"/>
        <v>30.271635069613506</v>
      </c>
      <c r="AJ331" s="328">
        <f t="shared" si="233"/>
        <v>10.001540413801813</v>
      </c>
      <c r="AK331" s="337">
        <f t="shared" si="234"/>
        <v>857.50466896754415</v>
      </c>
      <c r="AL331" s="42">
        <f t="shared" si="235"/>
        <v>30.578982776424386</v>
      </c>
    </row>
    <row r="332" spans="1:38" ht="15" x14ac:dyDescent="0.15">
      <c r="B332" s="328">
        <f t="shared" si="203"/>
        <v>2899.570891188202</v>
      </c>
      <c r="C332" s="328">
        <f t="shared" si="204"/>
        <v>2890.6601755633733</v>
      </c>
      <c r="D332" s="328">
        <f t="shared" si="205"/>
        <v>5.0253870187963008</v>
      </c>
      <c r="E332" s="328">
        <f t="shared" si="206"/>
        <v>236.53685543176212</v>
      </c>
      <c r="F332" s="328">
        <f t="shared" si="207"/>
        <v>236.63703478600883</v>
      </c>
      <c r="G332" s="328">
        <f t="shared" si="208"/>
        <v>8378.4864092513017</v>
      </c>
      <c r="H332" s="313">
        <f t="shared" si="209"/>
        <v>0.02</v>
      </c>
      <c r="I332" s="328">
        <f t="shared" si="210"/>
        <v>7.1285724998630036</v>
      </c>
      <c r="J332" s="328">
        <f t="shared" si="211"/>
        <v>850</v>
      </c>
      <c r="K332" s="335">
        <f t="shared" si="212"/>
        <v>-1</v>
      </c>
      <c r="L332" s="323">
        <f t="shared" si="213"/>
        <v>5.0053870187963012</v>
      </c>
      <c r="M332" s="323">
        <f t="shared" si="214"/>
        <v>5.015387018796301</v>
      </c>
      <c r="N332" s="328">
        <f t="shared" si="215"/>
        <v>-6.9341583530469819E-2</v>
      </c>
      <c r="O332" s="328">
        <f t="shared" si="216"/>
        <v>1.7788511830878526</v>
      </c>
      <c r="P332" s="332">
        <f t="shared" si="236"/>
        <v>80.106017288949488</v>
      </c>
      <c r="Q332" s="328">
        <f t="shared" si="217"/>
        <v>7573.8911151416796</v>
      </c>
      <c r="R332" s="277">
        <f>IF(H332&gt;0, rate1(1,$L$52,$L$51,$L$54,L332,$L$53,$L$50,P332),"")</f>
        <v>1933.0468951758153</v>
      </c>
      <c r="S332" s="323">
        <f t="shared" si="218"/>
        <v>2.2026071784359829</v>
      </c>
      <c r="T332" s="323">
        <f t="shared" si="219"/>
        <v>5.7659379366627496E-2</v>
      </c>
      <c r="U332" s="328">
        <f t="shared" si="220"/>
        <v>5.0253870187963008</v>
      </c>
      <c r="V332" s="336">
        <f t="shared" si="221"/>
        <v>5.0253870187963008</v>
      </c>
      <c r="W332" s="328">
        <f t="shared" si="222"/>
        <v>1.5194974846259868E-3</v>
      </c>
      <c r="X332" s="328">
        <f t="shared" si="223"/>
        <v>7627.9690456203134</v>
      </c>
      <c r="Y332" s="328">
        <f t="shared" si="237"/>
        <v>80.425776770096107</v>
      </c>
      <c r="Z332" s="108">
        <f>IF(H332&gt;0, rate1(1,$L$52,$L$51,$L$54,U332,$L$53,$L$50,Y332),"")</f>
        <v>1935.08909891955</v>
      </c>
      <c r="AA332" s="336">
        <f t="shared" si="224"/>
        <v>2.2159927676380859</v>
      </c>
      <c r="AB332" s="336">
        <f t="shared" si="225"/>
        <v>-1.2495941793941923E-3</v>
      </c>
      <c r="AC332" s="328">
        <f t="shared" si="226"/>
        <v>5.7659379366627496E-2</v>
      </c>
      <c r="AD332" s="328">
        <f t="shared" si="227"/>
        <v>-0.34686464231308989</v>
      </c>
      <c r="AE332" s="328">
        <f t="shared" si="228"/>
        <v>-9.5507361752487738E-2</v>
      </c>
      <c r="AF332" s="328">
        <f t="shared" si="229"/>
        <v>2899.443890225305</v>
      </c>
      <c r="AG332" s="328">
        <f t="shared" si="230"/>
        <v>2890.6025161840066</v>
      </c>
      <c r="AH332" s="328">
        <f t="shared" si="231"/>
        <v>5.0057955017696463</v>
      </c>
      <c r="AI332" s="328">
        <f t="shared" si="232"/>
        <v>29.828236195678652</v>
      </c>
      <c r="AJ332" s="328">
        <f t="shared" si="233"/>
        <v>10.009826034967279</v>
      </c>
      <c r="AK332" s="337">
        <f t="shared" si="234"/>
        <v>857.76150596242724</v>
      </c>
      <c r="AL332" s="42">
        <f t="shared" si="235"/>
        <v>30.604713666233557</v>
      </c>
    </row>
    <row r="333" spans="1:38" ht="15" x14ac:dyDescent="0.15">
      <c r="B333" s="328">
        <f t="shared" si="203"/>
        <v>2899.443890225305</v>
      </c>
      <c r="C333" s="328">
        <f t="shared" si="204"/>
        <v>2890.6025161840066</v>
      </c>
      <c r="D333" s="328">
        <f t="shared" si="205"/>
        <v>5.0057955017696463</v>
      </c>
      <c r="E333" s="328">
        <f t="shared" si="206"/>
        <v>236.33579108996383</v>
      </c>
      <c r="F333" s="328">
        <f t="shared" si="207"/>
        <v>236.43632326086299</v>
      </c>
      <c r="G333" s="328">
        <f t="shared" si="208"/>
        <v>8273.4645090289541</v>
      </c>
      <c r="H333" s="313">
        <f t="shared" si="209"/>
        <v>0.02</v>
      </c>
      <c r="I333" s="328">
        <f t="shared" si="210"/>
        <v>7.0730992330387386</v>
      </c>
      <c r="J333" s="328">
        <f t="shared" si="211"/>
        <v>850</v>
      </c>
      <c r="K333" s="335">
        <f t="shared" si="212"/>
        <v>-1</v>
      </c>
      <c r="L333" s="323">
        <f t="shared" si="213"/>
        <v>4.9857955017696467</v>
      </c>
      <c r="M333" s="323">
        <f t="shared" si="214"/>
        <v>4.9957955017696465</v>
      </c>
      <c r="N333" s="328">
        <f t="shared" si="215"/>
        <v>-6.9076880286161213E-2</v>
      </c>
      <c r="O333" s="328">
        <f t="shared" si="216"/>
        <v>1.7445610298044276</v>
      </c>
      <c r="P333" s="332">
        <f t="shared" si="236"/>
        <v>79.688444790982061</v>
      </c>
      <c r="Q333" s="328">
        <f t="shared" si="217"/>
        <v>7468.4809404646385</v>
      </c>
      <c r="R333" s="277">
        <f>IF(H333&gt;0, rate1(1,$L$52,$L$51,$L$54,L333,$L$53,$L$50,P333),"")</f>
        <v>1930.3618895103714</v>
      </c>
      <c r="S333" s="323">
        <f t="shared" si="218"/>
        <v>2.2177233812650745</v>
      </c>
      <c r="T333" s="323">
        <f t="shared" si="219"/>
        <v>5.6726249449524639E-2</v>
      </c>
      <c r="U333" s="328">
        <f t="shared" si="220"/>
        <v>5.0057955017696463</v>
      </c>
      <c r="V333" s="336">
        <f t="shared" si="221"/>
        <v>5.0057955017696463</v>
      </c>
      <c r="W333" s="328">
        <f t="shared" si="222"/>
        <v>1.507673028971368E-3</v>
      </c>
      <c r="X333" s="328">
        <f t="shared" si="223"/>
        <v>7522.0936826810848</v>
      </c>
      <c r="Y333" s="328">
        <f t="shared" si="237"/>
        <v>80.007786126206426</v>
      </c>
      <c r="Z333" s="108">
        <f>IF(H333&gt;0, rate1(1,$L$52,$L$51,$L$54,U333,$L$53,$L$50,Y333),"")</f>
        <v>1932.4171166583574</v>
      </c>
      <c r="AA333" s="336">
        <f t="shared" si="224"/>
        <v>2.2312677862123342</v>
      </c>
      <c r="AB333" s="336">
        <f t="shared" si="225"/>
        <v>-1.2244883248422511E-3</v>
      </c>
      <c r="AC333" s="328">
        <f t="shared" si="226"/>
        <v>5.6726249449524639E-2</v>
      </c>
      <c r="AD333" s="328">
        <f t="shared" si="227"/>
        <v>-0.35257046242403389</v>
      </c>
      <c r="AE333" s="328">
        <f t="shared" si="228"/>
        <v>-9.9764632497929648E-2</v>
      </c>
      <c r="AF333" s="328">
        <f t="shared" si="229"/>
        <v>2899.3180870955694</v>
      </c>
      <c r="AG333" s="328">
        <f t="shared" si="230"/>
        <v>2890.545789934557</v>
      </c>
      <c r="AH333" s="328">
        <f t="shared" si="231"/>
        <v>4.9862022359032094</v>
      </c>
      <c r="AI333" s="328">
        <f t="shared" si="232"/>
        <v>29.386328935406524</v>
      </c>
      <c r="AJ333" s="328">
        <f t="shared" si="233"/>
        <v>10.017988904116002</v>
      </c>
      <c r="AK333" s="337">
        <f t="shared" si="234"/>
        <v>858.01142143400466</v>
      </c>
      <c r="AL333" s="42">
        <f t="shared" si="235"/>
        <v>30.630067666999885</v>
      </c>
    </row>
    <row r="334" spans="1:38" ht="15" x14ac:dyDescent="0.15">
      <c r="B334" s="328">
        <f t="shared" si="203"/>
        <v>2899.3180870955694</v>
      </c>
      <c r="C334" s="328">
        <f t="shared" si="204"/>
        <v>2890.545789934557</v>
      </c>
      <c r="D334" s="328">
        <f t="shared" si="205"/>
        <v>4.9862022359032094</v>
      </c>
      <c r="E334" s="328">
        <f t="shared" si="206"/>
        <v>236.13403173421969</v>
      </c>
      <c r="F334" s="328">
        <f t="shared" si="207"/>
        <v>236.23491141209178</v>
      </c>
      <c r="G334" s="328">
        <f t="shared" si="208"/>
        <v>8169.341848381614</v>
      </c>
      <c r="H334" s="313">
        <f t="shared" si="209"/>
        <v>0.02</v>
      </c>
      <c r="I334" s="328">
        <f t="shared" si="210"/>
        <v>7.0178377288099005</v>
      </c>
      <c r="J334" s="328">
        <f t="shared" si="211"/>
        <v>850</v>
      </c>
      <c r="K334" s="335">
        <f t="shared" si="212"/>
        <v>-1</v>
      </c>
      <c r="L334" s="323">
        <f t="shared" si="213"/>
        <v>4.9662022359032099</v>
      </c>
      <c r="M334" s="323">
        <f t="shared" si="214"/>
        <v>4.9762022359032096</v>
      </c>
      <c r="N334" s="328">
        <f t="shared" si="215"/>
        <v>-6.8812107219120122E-2</v>
      </c>
      <c r="O334" s="328">
        <f t="shared" si="216"/>
        <v>1.7105925055949101</v>
      </c>
      <c r="P334" s="332">
        <f t="shared" si="236"/>
        <v>79.271382227053124</v>
      </c>
      <c r="Q334" s="328">
        <f t="shared" si="217"/>
        <v>7363.9720266746845</v>
      </c>
      <c r="R334" s="277">
        <f>IF(H334&gt;0, rate1(1,$L$52,$L$51,$L$54,L334,$L$53,$L$50,P334),"")</f>
        <v>1927.6594799716411</v>
      </c>
      <c r="S334" s="323">
        <f t="shared" si="218"/>
        <v>2.2332392218881627</v>
      </c>
      <c r="T334" s="323">
        <f t="shared" si="219"/>
        <v>5.579785819150699E-2</v>
      </c>
      <c r="U334" s="328">
        <f t="shared" si="220"/>
        <v>4.9862022359032094</v>
      </c>
      <c r="V334" s="336">
        <f t="shared" si="221"/>
        <v>4.9862022359032094</v>
      </c>
      <c r="W334" s="328">
        <f t="shared" si="222"/>
        <v>1.4958937117590665E-3</v>
      </c>
      <c r="X334" s="328">
        <f t="shared" si="223"/>
        <v>7417.1214477589147</v>
      </c>
      <c r="Y334" s="328">
        <f t="shared" si="237"/>
        <v>79.59030428426955</v>
      </c>
      <c r="Z334" s="108">
        <f>IF(H334&gt;0, rate1(1,$L$52,$L$51,$L$54,U334,$L$53,$L$50,Y334),"")</f>
        <v>1929.727844246102</v>
      </c>
      <c r="AA334" s="336">
        <f t="shared" si="224"/>
        <v>2.2469466546766421</v>
      </c>
      <c r="AB334" s="336">
        <f t="shared" si="225"/>
        <v>-1.1996453145359143E-3</v>
      </c>
      <c r="AC334" s="328">
        <f t="shared" si="226"/>
        <v>5.579785819150699E-2</v>
      </c>
      <c r="AD334" s="328">
        <f t="shared" si="227"/>
        <v>-0.35843669718211885</v>
      </c>
      <c r="AE334" s="328">
        <f t="shared" si="228"/>
        <v>-0.1042662746866494</v>
      </c>
      <c r="AF334" s="328">
        <f t="shared" si="229"/>
        <v>2899.193477130159</v>
      </c>
      <c r="AG334" s="328">
        <f t="shared" si="230"/>
        <v>2890.4899920763655</v>
      </c>
      <c r="AH334" s="328">
        <f t="shared" si="231"/>
        <v>4.9666072204215226</v>
      </c>
      <c r="AI334" s="328">
        <f t="shared" si="232"/>
        <v>28.945910193810718</v>
      </c>
      <c r="AJ334" s="328">
        <f t="shared" si="233"/>
        <v>10.026029434725395</v>
      </c>
      <c r="AK334" s="337">
        <f t="shared" si="234"/>
        <v>858.25454818350238</v>
      </c>
      <c r="AL334" s="42">
        <f t="shared" si="235"/>
        <v>30.655046046594979</v>
      </c>
    </row>
    <row r="335" spans="1:38" ht="15" x14ac:dyDescent="0.15">
      <c r="B335" s="328">
        <f t="shared" si="203"/>
        <v>2899.193477130159</v>
      </c>
      <c r="C335" s="328">
        <f t="shared" si="204"/>
        <v>2890.4899920763655</v>
      </c>
      <c r="D335" s="328">
        <f t="shared" si="205"/>
        <v>4.9666072204215226</v>
      </c>
      <c r="E335" s="328">
        <f t="shared" si="206"/>
        <v>235.93158797279736</v>
      </c>
      <c r="F335" s="328">
        <f t="shared" si="207"/>
        <v>236.03280985350852</v>
      </c>
      <c r="G335" s="328">
        <f t="shared" si="208"/>
        <v>8066.1149097265625</v>
      </c>
      <c r="H335" s="313">
        <f t="shared" si="209"/>
        <v>0.02</v>
      </c>
      <c r="I335" s="328">
        <f t="shared" si="210"/>
        <v>6.9627880430347435</v>
      </c>
      <c r="J335" s="328">
        <f t="shared" si="211"/>
        <v>850</v>
      </c>
      <c r="K335" s="335">
        <f t="shared" si="212"/>
        <v>-1</v>
      </c>
      <c r="L335" s="323">
        <f t="shared" si="213"/>
        <v>4.946607220421523</v>
      </c>
      <c r="M335" s="323">
        <f t="shared" si="214"/>
        <v>4.9566072204215228</v>
      </c>
      <c r="N335" s="328">
        <f t="shared" si="215"/>
        <v>-6.8547264306481281E-2</v>
      </c>
      <c r="O335" s="328">
        <f t="shared" si="216"/>
        <v>1.6769443618282716</v>
      </c>
      <c r="P335" s="332">
        <f t="shared" si="236"/>
        <v>78.854831162951186</v>
      </c>
      <c r="Q335" s="328">
        <f t="shared" si="217"/>
        <v>7260.3608501237413</v>
      </c>
      <c r="R335" s="277">
        <f>IF(H335&gt;0, rate1(1,$L$52,$L$51,$L$54,L335,$L$53,$L$50,P335),"")</f>
        <v>1924.9395131776635</v>
      </c>
      <c r="S335" s="323">
        <f t="shared" si="218"/>
        <v>2.249170948244859</v>
      </c>
      <c r="T335" s="323">
        <f t="shared" si="219"/>
        <v>5.4874206290814923E-2</v>
      </c>
      <c r="U335" s="328">
        <f t="shared" si="220"/>
        <v>4.9666072204215226</v>
      </c>
      <c r="V335" s="336">
        <f t="shared" si="221"/>
        <v>4.9666072204215226</v>
      </c>
      <c r="W335" s="328">
        <f t="shared" si="222"/>
        <v>1.484159544915542E-3</v>
      </c>
      <c r="X335" s="328">
        <f t="shared" si="223"/>
        <v>7313.0488283608074</v>
      </c>
      <c r="Y335" s="328">
        <f t="shared" si="237"/>
        <v>79.173332802565028</v>
      </c>
      <c r="Z335" s="108">
        <f>IF(H335&gt;0, rate1(1,$L$52,$L$51,$L$54,U335,$L$53,$L$50,Y335),"")</f>
        <v>1927.0211295180909</v>
      </c>
      <c r="AA335" s="336">
        <f t="shared" si="224"/>
        <v>2.2630457970251534</v>
      </c>
      <c r="AB335" s="336">
        <f t="shared" si="225"/>
        <v>-1.1750639196228489E-3</v>
      </c>
      <c r="AC335" s="328">
        <f t="shared" si="226"/>
        <v>5.4874206290814923E-2</v>
      </c>
      <c r="AD335" s="328">
        <f t="shared" si="227"/>
        <v>-0.3644699641577811</v>
      </c>
      <c r="AE335" s="328">
        <f t="shared" si="228"/>
        <v>-0.10902962737495463</v>
      </c>
      <c r="AF335" s="328">
        <f t="shared" si="229"/>
        <v>2899.0700556595616</v>
      </c>
      <c r="AG335" s="328">
        <f t="shared" si="230"/>
        <v>2890.4351178700749</v>
      </c>
      <c r="AH335" s="328">
        <f t="shared" si="231"/>
        <v>4.9470104545413545</v>
      </c>
      <c r="AI335" s="328">
        <f t="shared" si="232"/>
        <v>28.506976928448697</v>
      </c>
      <c r="AJ335" s="328">
        <f t="shared" si="233"/>
        <v>10.033948039427742</v>
      </c>
      <c r="AK335" s="337">
        <f t="shared" si="234"/>
        <v>858.49101721898819</v>
      </c>
      <c r="AL335" s="42">
        <f t="shared" si="235"/>
        <v>30.679650070259719</v>
      </c>
    </row>
    <row r="336" spans="1:38" ht="15" x14ac:dyDescent="0.15">
      <c r="B336" s="328">
        <f t="shared" si="203"/>
        <v>2899.0700556595616</v>
      </c>
      <c r="C336" s="328">
        <f t="shared" si="204"/>
        <v>2890.4351178700749</v>
      </c>
      <c r="D336" s="328">
        <f t="shared" si="205"/>
        <v>4.9470104545413545</v>
      </c>
      <c r="E336" s="328">
        <f t="shared" si="206"/>
        <v>235.72847040346369</v>
      </c>
      <c r="F336" s="328">
        <f t="shared" si="207"/>
        <v>235.83002918813054</v>
      </c>
      <c r="G336" s="328">
        <f t="shared" si="208"/>
        <v>7963.7801526107978</v>
      </c>
      <c r="H336" s="313">
        <f t="shared" si="209"/>
        <v>0.02</v>
      </c>
      <c r="I336" s="328">
        <f t="shared" si="210"/>
        <v>6.9079502315893482</v>
      </c>
      <c r="J336" s="328">
        <f t="shared" si="211"/>
        <v>850</v>
      </c>
      <c r="K336" s="335">
        <f t="shared" si="212"/>
        <v>-1</v>
      </c>
      <c r="L336" s="323">
        <f t="shared" si="213"/>
        <v>4.9270104545413549</v>
      </c>
      <c r="M336" s="323">
        <f t="shared" si="214"/>
        <v>4.9370104545413547</v>
      </c>
      <c r="N336" s="328">
        <f t="shared" si="215"/>
        <v>-6.8282351525276397E-2</v>
      </c>
      <c r="O336" s="328">
        <f t="shared" si="216"/>
        <v>1.6436153497465034</v>
      </c>
      <c r="P336" s="332">
        <f t="shared" si="236"/>
        <v>78.43879317463076</v>
      </c>
      <c r="Q336" s="328">
        <f t="shared" si="217"/>
        <v>7157.6438643355059</v>
      </c>
      <c r="R336" s="277">
        <f>IF(H336&gt;0, rate1(1,$L$52,$L$51,$L$54,L336,$L$53,$L$50,P336),"")</f>
        <v>1922.2018340922014</v>
      </c>
      <c r="S336" s="323">
        <f t="shared" si="218"/>
        <v>2.2655356996026623</v>
      </c>
      <c r="T336" s="323">
        <f t="shared" si="219"/>
        <v>5.3955294620858872E-2</v>
      </c>
      <c r="U336" s="328">
        <f t="shared" si="220"/>
        <v>4.9470104545413545</v>
      </c>
      <c r="V336" s="336">
        <f t="shared" si="221"/>
        <v>4.9470104545413545</v>
      </c>
      <c r="W336" s="328">
        <f t="shared" si="222"/>
        <v>1.4724705403423854E-3</v>
      </c>
      <c r="X336" s="328">
        <f t="shared" si="223"/>
        <v>7209.8722889275668</v>
      </c>
      <c r="Y336" s="328">
        <f t="shared" si="237"/>
        <v>78.756873249458252</v>
      </c>
      <c r="Z336" s="108">
        <f>IF(H336&gt;0, rate1(1,$L$52,$L$51,$L$54,U336,$L$53,$L$50,Y336),"")</f>
        <v>1924.2968186700791</v>
      </c>
      <c r="AA336" s="336">
        <f t="shared" si="224"/>
        <v>2.2795825383908257</v>
      </c>
      <c r="AB336" s="336">
        <f t="shared" si="225"/>
        <v>-1.150742915102711E-3</v>
      </c>
      <c r="AC336" s="328">
        <f t="shared" si="226"/>
        <v>5.3955294620858872E-2</v>
      </c>
      <c r="AD336" s="328">
        <f t="shared" si="227"/>
        <v>-0.37067724568161453</v>
      </c>
      <c r="AE336" s="328">
        <f t="shared" si="228"/>
        <v>-0.11407350896281827</v>
      </c>
      <c r="AF336" s="328">
        <f t="shared" si="229"/>
        <v>2898.9478180134156</v>
      </c>
      <c r="AG336" s="328">
        <f t="shared" si="230"/>
        <v>2890.3811625754543</v>
      </c>
      <c r="AH336" s="328">
        <f t="shared" si="231"/>
        <v>4.9274119374720833</v>
      </c>
      <c r="AI336" s="328">
        <f t="shared" si="232"/>
        <v>28.06952613607319</v>
      </c>
      <c r="AJ336" s="328">
        <f t="shared" si="233"/>
        <v>10.041745130021095</v>
      </c>
      <c r="AK336" s="337">
        <f t="shared" si="234"/>
        <v>858.72095777062202</v>
      </c>
      <c r="AL336" s="42">
        <f t="shared" si="235"/>
        <v>30.703881000648899</v>
      </c>
    </row>
    <row r="337" spans="2:38" ht="15" x14ac:dyDescent="0.15">
      <c r="B337" s="328">
        <f t="shared" si="203"/>
        <v>2898.9478180134156</v>
      </c>
      <c r="C337" s="328">
        <f t="shared" si="204"/>
        <v>2890.3811625754543</v>
      </c>
      <c r="D337" s="328">
        <f t="shared" si="205"/>
        <v>4.9274119374720833</v>
      </c>
      <c r="E337" s="328">
        <f t="shared" si="206"/>
        <v>235.52468961402954</v>
      </c>
      <c r="F337" s="328">
        <f t="shared" si="207"/>
        <v>235.6265800087466</v>
      </c>
      <c r="G337" s="328">
        <f t="shared" si="208"/>
        <v>7862.3340141795707</v>
      </c>
      <c r="H337" s="313">
        <f t="shared" si="209"/>
        <v>0.02</v>
      </c>
      <c r="I337" s="328">
        <f t="shared" si="210"/>
        <v>6.8533243503690757</v>
      </c>
      <c r="J337" s="328">
        <f t="shared" si="211"/>
        <v>850</v>
      </c>
      <c r="K337" s="335">
        <f t="shared" si="212"/>
        <v>-1</v>
      </c>
      <c r="L337" s="323">
        <f t="shared" si="213"/>
        <v>4.9074119374720837</v>
      </c>
      <c r="M337" s="323">
        <f t="shared" si="214"/>
        <v>4.9174119374720835</v>
      </c>
      <c r="N337" s="328">
        <f t="shared" si="215"/>
        <v>-6.8017368852441251E-2</v>
      </c>
      <c r="O337" s="328">
        <f t="shared" si="216"/>
        <v>1.610604220410732</v>
      </c>
      <c r="P337" s="332">
        <f t="shared" si="236"/>
        <v>78.023269848331125</v>
      </c>
      <c r="Q337" s="328">
        <f t="shared" si="217"/>
        <v>7055.8175004726454</v>
      </c>
      <c r="R337" s="277">
        <f>IF(H337&gt;0, rate1(1,$L$52,$L$51,$L$54,L337,$L$53,$L$50,P337),"")</f>
        <v>1919.4462860046308</v>
      </c>
      <c r="S337" s="323">
        <f t="shared" si="218"/>
        <v>2.2823515691140548</v>
      </c>
      <c r="T337" s="323">
        <f t="shared" si="219"/>
        <v>5.3041124205456994E-2</v>
      </c>
      <c r="U337" s="328">
        <f t="shared" si="220"/>
        <v>4.9274119374720833</v>
      </c>
      <c r="V337" s="336">
        <f t="shared" si="221"/>
        <v>4.9274119374720833</v>
      </c>
      <c r="W337" s="328">
        <f t="shared" si="222"/>
        <v>1.4608267099589511E-3</v>
      </c>
      <c r="X337" s="328">
        <f t="shared" si="223"/>
        <v>7107.5882713040701</v>
      </c>
      <c r="Y337" s="328">
        <f t="shared" si="237"/>
        <v>78.340927203517793</v>
      </c>
      <c r="Z337" s="108">
        <f>IF(H337&gt;0, rate1(1,$L$52,$L$51,$L$54,U337,$L$53,$L$50,Y337),"")</f>
        <v>1921.5547562383501</v>
      </c>
      <c r="AA337" s="336">
        <f t="shared" si="224"/>
        <v>2.2965751682948259</v>
      </c>
      <c r="AB337" s="336">
        <f t="shared" si="225"/>
        <v>-1.1266810792621754E-3</v>
      </c>
      <c r="AC337" s="328">
        <f t="shared" si="226"/>
        <v>5.3041124205456994E-2</v>
      </c>
      <c r="AD337" s="328">
        <f t="shared" si="227"/>
        <v>-0.37706591441254472</v>
      </c>
      <c r="AE337" s="328">
        <f t="shared" si="228"/>
        <v>-0.11941836560531488</v>
      </c>
      <c r="AF337" s="328">
        <f t="shared" si="229"/>
        <v>2898.8267595203579</v>
      </c>
      <c r="AG337" s="328">
        <f t="shared" si="230"/>
        <v>2890.328121451249</v>
      </c>
      <c r="AH337" s="328">
        <f t="shared" si="231"/>
        <v>4.9078116684150155</v>
      </c>
      <c r="AI337" s="328">
        <f t="shared" si="232"/>
        <v>27.633554839329861</v>
      </c>
      <c r="AJ337" s="328">
        <f t="shared" si="233"/>
        <v>10.049421117476465</v>
      </c>
      <c r="AK337" s="337">
        <f t="shared" si="234"/>
        <v>858.94449730575764</v>
      </c>
      <c r="AL337" s="42">
        <f t="shared" si="235"/>
        <v>30.727740097864562</v>
      </c>
    </row>
    <row r="338" spans="2:38" ht="15" x14ac:dyDescent="0.15">
      <c r="B338" s="328">
        <f t="shared" si="203"/>
        <v>2898.8267595203579</v>
      </c>
      <c r="C338" s="328">
        <f t="shared" si="204"/>
        <v>2890.328121451249</v>
      </c>
      <c r="D338" s="328">
        <f t="shared" si="205"/>
        <v>4.9078116684150155</v>
      </c>
      <c r="E338" s="328">
        <f t="shared" si="206"/>
        <v>235.3202561828233</v>
      </c>
      <c r="F338" s="328">
        <f t="shared" si="207"/>
        <v>235.42247289842641</v>
      </c>
      <c r="G338" s="328">
        <f t="shared" si="208"/>
        <v>7761.7729096336388</v>
      </c>
      <c r="H338" s="313">
        <f t="shared" si="209"/>
        <v>0.02</v>
      </c>
      <c r="I338" s="328">
        <f t="shared" si="210"/>
        <v>6.798910455287114</v>
      </c>
      <c r="J338" s="328">
        <f t="shared" si="211"/>
        <v>850</v>
      </c>
      <c r="K338" s="335">
        <f t="shared" si="212"/>
        <v>-1</v>
      </c>
      <c r="L338" s="323">
        <f t="shared" si="213"/>
        <v>4.8878116684150159</v>
      </c>
      <c r="M338" s="323">
        <f t="shared" si="214"/>
        <v>4.8978116684150157</v>
      </c>
      <c r="N338" s="328">
        <f t="shared" si="215"/>
        <v>-6.7752316264790835E-2</v>
      </c>
      <c r="O338" s="328">
        <f t="shared" si="216"/>
        <v>1.5779097246548808</v>
      </c>
      <c r="P338" s="332">
        <f t="shared" si="236"/>
        <v>77.60826278067367</v>
      </c>
      <c r="Q338" s="328">
        <f t="shared" si="217"/>
        <v>6954.8781677922661</v>
      </c>
      <c r="R338" s="277">
        <f>IF(H338&gt;0, rate1(1,$L$52,$L$51,$L$54,L338,$L$53,$L$50,P338),"")</f>
        <v>1916.6727105094403</v>
      </c>
      <c r="S338" s="323">
        <f t="shared" si="218"/>
        <v>2.2996376717142737</v>
      </c>
      <c r="T338" s="323">
        <f t="shared" si="219"/>
        <v>5.2131696194542311E-2</v>
      </c>
      <c r="U338" s="328">
        <f t="shared" si="220"/>
        <v>4.9078116684150155</v>
      </c>
      <c r="V338" s="336">
        <f t="shared" si="221"/>
        <v>4.9078116684150155</v>
      </c>
      <c r="W338" s="328">
        <f t="shared" si="222"/>
        <v>1.4492280656739354E-3</v>
      </c>
      <c r="X338" s="328">
        <f t="shared" si="223"/>
        <v>7006.1931951980623</v>
      </c>
      <c r="Y338" s="328">
        <f t="shared" si="237"/>
        <v>77.925496253611797</v>
      </c>
      <c r="Z338" s="108">
        <f>IF(H338&gt;0, rate1(1,$L$52,$L$51,$L$54,U338,$L$53,$L$50,Y338),"")</f>
        <v>1918.794785079391</v>
      </c>
      <c r="AA338" s="336">
        <f t="shared" si="224"/>
        <v>2.3140430092960189</v>
      </c>
      <c r="AB338" s="336">
        <f t="shared" si="225"/>
        <v>-1.1028771930763057E-3</v>
      </c>
      <c r="AC338" s="328">
        <f t="shared" si="226"/>
        <v>5.2131696194542311E-2</v>
      </c>
      <c r="AD338" s="328">
        <f t="shared" si="227"/>
        <v>-0.38364376108855264</v>
      </c>
      <c r="AE338" s="328">
        <f t="shared" si="228"/>
        <v>-0.12508643679974865</v>
      </c>
      <c r="AF338" s="328">
        <f t="shared" si="229"/>
        <v>2898.7068755078985</v>
      </c>
      <c r="AG338" s="328">
        <f t="shared" si="230"/>
        <v>2890.2759897550545</v>
      </c>
      <c r="AH338" s="328">
        <f t="shared" si="231"/>
        <v>4.8882096465634897</v>
      </c>
      <c r="AI338" s="328">
        <f t="shared" si="232"/>
        <v>27.19906007358242</v>
      </c>
      <c r="AJ338" s="328">
        <f t="shared" si="233"/>
        <v>10.056976411941349</v>
      </c>
      <c r="AK338" s="337">
        <f t="shared" si="234"/>
        <v>859.16176154390359</v>
      </c>
      <c r="AL338" s="42">
        <f t="shared" si="235"/>
        <v>30.751228619477992</v>
      </c>
    </row>
    <row r="339" spans="2:38" ht="15" x14ac:dyDescent="0.15">
      <c r="B339" s="328">
        <f t="shared" si="203"/>
        <v>2898.7068755078985</v>
      </c>
      <c r="C339" s="328">
        <f t="shared" si="204"/>
        <v>2890.2759897550545</v>
      </c>
      <c r="D339" s="328">
        <f t="shared" si="205"/>
        <v>4.8882096465634897</v>
      </c>
      <c r="E339" s="328">
        <f t="shared" si="206"/>
        <v>235.11518067912607</v>
      </c>
      <c r="F339" s="328">
        <f t="shared" si="207"/>
        <v>235.21771843097468</v>
      </c>
      <c r="G339" s="328">
        <f t="shared" si="208"/>
        <v>7662.0932326843804</v>
      </c>
      <c r="H339" s="313">
        <f t="shared" si="209"/>
        <v>0.02</v>
      </c>
      <c r="I339" s="328">
        <f t="shared" si="210"/>
        <v>6.744708602275205</v>
      </c>
      <c r="J339" s="328">
        <f t="shared" si="211"/>
        <v>850</v>
      </c>
      <c r="K339" s="335">
        <f t="shared" si="212"/>
        <v>-1</v>
      </c>
      <c r="L339" s="323">
        <f t="shared" si="213"/>
        <v>4.8682096465634901</v>
      </c>
      <c r="M339" s="323">
        <f t="shared" si="214"/>
        <v>4.8782096465634899</v>
      </c>
      <c r="N339" s="328">
        <f t="shared" si="215"/>
        <v>-6.7487193739012241E-2</v>
      </c>
      <c r="O339" s="328">
        <f t="shared" si="216"/>
        <v>1.5455306130450432</v>
      </c>
      <c r="P339" s="332">
        <f t="shared" si="236"/>
        <v>77.193773578778178</v>
      </c>
      <c r="Q339" s="328">
        <f t="shared" si="217"/>
        <v>6854.8222540999113</v>
      </c>
      <c r="R339" s="277">
        <f>IF(H339&gt;0, rate1(1,$L$52,$L$51,$L$54,L339,$L$53,$L$50,P339),"")</f>
        <v>1913.8809474855761</v>
      </c>
      <c r="S339" s="323">
        <f t="shared" si="218"/>
        <v>2.3174142179057706</v>
      </c>
      <c r="T339" s="323">
        <f t="shared" si="219"/>
        <v>5.1227011840128275E-2</v>
      </c>
      <c r="U339" s="328">
        <f t="shared" si="220"/>
        <v>4.8882096465634897</v>
      </c>
      <c r="V339" s="336">
        <f t="shared" si="221"/>
        <v>4.8882096465634897</v>
      </c>
      <c r="W339" s="328">
        <f t="shared" si="222"/>
        <v>1.4376746194102452E-3</v>
      </c>
      <c r="X339" s="328">
        <f t="shared" si="223"/>
        <v>6905.6834586368668</v>
      </c>
      <c r="Y339" s="328">
        <f t="shared" si="237"/>
        <v>77.510581999022733</v>
      </c>
      <c r="Z339" s="108">
        <f>IF(H339&gt;0, rate1(1,$L$52,$L$51,$L$54,U339,$L$53,$L$50,Y339),"")</f>
        <v>1916.016746349432</v>
      </c>
      <c r="AA339" s="336">
        <f t="shared" si="224"/>
        <v>2.3320064915922627</v>
      </c>
      <c r="AB339" s="336">
        <f t="shared" si="225"/>
        <v>-1.0793300396694525E-3</v>
      </c>
      <c r="AC339" s="328">
        <f t="shared" si="226"/>
        <v>5.1227011840128275E-2</v>
      </c>
      <c r="AD339" s="328">
        <f t="shared" si="227"/>
        <v>-0.39041902468207523</v>
      </c>
      <c r="AE339" s="328">
        <f t="shared" si="228"/>
        <v>-0.13110194046252793</v>
      </c>
      <c r="AF339" s="328">
        <f t="shared" si="229"/>
        <v>2898.5881613023193</v>
      </c>
      <c r="AG339" s="328">
        <f t="shared" si="230"/>
        <v>2890.2247627432143</v>
      </c>
      <c r="AH339" s="328">
        <f t="shared" si="231"/>
        <v>4.8686058711028437</v>
      </c>
      <c r="AI339" s="328">
        <f t="shared" si="232"/>
        <v>26.766038873749928</v>
      </c>
      <c r="AJ339" s="328">
        <f t="shared" si="233"/>
        <v>10.064411422739614</v>
      </c>
      <c r="AK339" s="337">
        <f t="shared" si="234"/>
        <v>859.37287447155018</v>
      </c>
      <c r="AL339" s="42">
        <f t="shared" si="235"/>
        <v>30.774347820540537</v>
      </c>
    </row>
    <row r="340" spans="2:38" ht="15" x14ac:dyDescent="0.15">
      <c r="B340" s="328">
        <f t="shared" si="203"/>
        <v>2898.5881613023193</v>
      </c>
      <c r="C340" s="328">
        <f t="shared" si="204"/>
        <v>2890.2247627432143</v>
      </c>
      <c r="D340" s="328">
        <f t="shared" si="205"/>
        <v>4.8686058711028437</v>
      </c>
      <c r="E340" s="328">
        <f t="shared" si="206"/>
        <v>234.9094736635509</v>
      </c>
      <c r="F340" s="328">
        <f t="shared" si="207"/>
        <v>235.01232717133848</v>
      </c>
      <c r="G340" s="328">
        <f t="shared" si="208"/>
        <v>7563.2913560027082</v>
      </c>
      <c r="H340" s="313">
        <f t="shared" si="209"/>
        <v>0.02</v>
      </c>
      <c r="I340" s="328">
        <f t="shared" si="210"/>
        <v>6.6907188472840069</v>
      </c>
      <c r="J340" s="328">
        <f t="shared" si="211"/>
        <v>850</v>
      </c>
      <c r="K340" s="335">
        <f t="shared" si="212"/>
        <v>-1</v>
      </c>
      <c r="L340" s="323">
        <f t="shared" si="213"/>
        <v>4.8486058711028441</v>
      </c>
      <c r="M340" s="323">
        <f t="shared" si="214"/>
        <v>4.8586058711028439</v>
      </c>
      <c r="N340" s="328">
        <f t="shared" si="215"/>
        <v>-6.722200125167177E-2</v>
      </c>
      <c r="O340" s="328">
        <f t="shared" si="216"/>
        <v>1.5134656358459153</v>
      </c>
      <c r="P340" s="332">
        <f t="shared" si="236"/>
        <v>76.77980386037747</v>
      </c>
      <c r="Q340" s="328">
        <f t="shared" si="217"/>
        <v>6755.6461261971299</v>
      </c>
      <c r="R340" s="277">
        <f>IF(H340&gt;0, rate1(1,$L$52,$L$51,$L$54,L340,$L$53,$L$50,P340),"")</f>
        <v>1911.0708350755199</v>
      </c>
      <c r="S340" s="323">
        <f t="shared" si="218"/>
        <v>2.3357025940302636</v>
      </c>
      <c r="T340" s="323">
        <f t="shared" si="219"/>
        <v>5.0327072472653063E-2</v>
      </c>
      <c r="U340" s="328">
        <f t="shared" si="220"/>
        <v>4.8686058711028437</v>
      </c>
      <c r="V340" s="336">
        <f t="shared" si="221"/>
        <v>4.8686058711028437</v>
      </c>
      <c r="W340" s="328">
        <f t="shared" si="222"/>
        <v>1.4261663830907878E-3</v>
      </c>
      <c r="X340" s="328">
        <f t="shared" si="223"/>
        <v>6806.0554384178877</v>
      </c>
      <c r="Y340" s="328">
        <f t="shared" si="237"/>
        <v>77.096186049561027</v>
      </c>
      <c r="Z340" s="108">
        <f>IF(H340&gt;0, rate1(1,$L$52,$L$51,$L$54,U340,$L$53,$L$50,Y340),"")</f>
        <v>1913.2204794837039</v>
      </c>
      <c r="AA340" s="336">
        <f t="shared" si="224"/>
        <v>2.350487234181422</v>
      </c>
      <c r="AB340" s="336">
        <f t="shared" si="225"/>
        <v>-1.0560384037656139E-3</v>
      </c>
      <c r="AC340" s="328">
        <f t="shared" si="226"/>
        <v>5.0327072472653063E-2</v>
      </c>
      <c r="AD340" s="328">
        <f t="shared" si="227"/>
        <v>-0.39740042520589064</v>
      </c>
      <c r="AE340" s="328">
        <f t="shared" si="228"/>
        <v>-0.13749128006143116</v>
      </c>
      <c r="AF340" s="328">
        <f t="shared" si="229"/>
        <v>2898.4706122285952</v>
      </c>
      <c r="AG340" s="328">
        <f t="shared" si="230"/>
        <v>2890.1744356707418</v>
      </c>
      <c r="AH340" s="328">
        <f t="shared" si="231"/>
        <v>4.8490003412101164</v>
      </c>
      <c r="AI340" s="328">
        <f t="shared" si="232"/>
        <v>26.334488261218368</v>
      </c>
      <c r="AJ340" s="328">
        <f t="shared" si="233"/>
        <v>10.071726558367731</v>
      </c>
      <c r="AK340" s="337">
        <f t="shared" si="234"/>
        <v>859.57795835687045</v>
      </c>
      <c r="AL340" s="42">
        <f t="shared" si="235"/>
        <v>30.797098953583223</v>
      </c>
    </row>
    <row r="341" spans="2:38" ht="15" x14ac:dyDescent="0.15">
      <c r="B341" s="328">
        <f t="shared" si="203"/>
        <v>2898.4706122285952</v>
      </c>
      <c r="C341" s="328">
        <f t="shared" si="204"/>
        <v>2890.1744356707418</v>
      </c>
      <c r="D341" s="328">
        <f t="shared" si="205"/>
        <v>4.8490003412101164</v>
      </c>
      <c r="E341" s="328">
        <f t="shared" si="206"/>
        <v>234.70314568836679</v>
      </c>
      <c r="F341" s="328">
        <f t="shared" si="207"/>
        <v>234.80630967595886</v>
      </c>
      <c r="G341" s="328">
        <f t="shared" si="208"/>
        <v>7465.3636316611537</v>
      </c>
      <c r="H341" s="313">
        <f t="shared" si="209"/>
        <v>0.02</v>
      </c>
      <c r="I341" s="328">
        <f t="shared" si="210"/>
        <v>6.6369412462827313</v>
      </c>
      <c r="J341" s="328">
        <f t="shared" si="211"/>
        <v>850</v>
      </c>
      <c r="K341" s="335">
        <f t="shared" si="212"/>
        <v>-1</v>
      </c>
      <c r="L341" s="323">
        <f t="shared" si="213"/>
        <v>4.8290003412101168</v>
      </c>
      <c r="M341" s="323">
        <f t="shared" si="214"/>
        <v>4.8390003412101166</v>
      </c>
      <c r="N341" s="328">
        <f t="shared" si="215"/>
        <v>-6.6956738779225589E-2</v>
      </c>
      <c r="O341" s="328">
        <f t="shared" si="216"/>
        <v>1.4817135429936703</v>
      </c>
      <c r="P341" s="332">
        <f t="shared" si="236"/>
        <v>76.366355253928305</v>
      </c>
      <c r="Q341" s="328">
        <f t="shared" si="217"/>
        <v>6657.3461303222675</v>
      </c>
      <c r="R341" s="277">
        <f>IF(H341&gt;0, rate1(1,$L$52,$L$51,$L$54,L341,$L$53,$L$50,P341),"")</f>
        <v>1908.2422096640569</v>
      </c>
      <c r="S341" s="323">
        <f t="shared" si="218"/>
        <v>2.3545254497051871</v>
      </c>
      <c r="T341" s="323">
        <f t="shared" si="219"/>
        <v>4.9431879477641966E-2</v>
      </c>
      <c r="U341" s="328">
        <f t="shared" si="220"/>
        <v>4.8490003412101164</v>
      </c>
      <c r="V341" s="336">
        <f t="shared" si="221"/>
        <v>4.8490003412101164</v>
      </c>
      <c r="W341" s="328">
        <f t="shared" si="222"/>
        <v>1.4147033686633392E-3</v>
      </c>
      <c r="X341" s="328">
        <f t="shared" si="223"/>
        <v>6707.3054905522149</v>
      </c>
      <c r="Y341" s="328">
        <f t="shared" si="237"/>
        <v>76.682310025674596</v>
      </c>
      <c r="Z341" s="108">
        <f>IF(H341&gt;0, rate1(1,$L$52,$L$51,$L$54,U341,$L$53,$L$50,Y341),"")</f>
        <v>1910.4058221754055</v>
      </c>
      <c r="AA341" s="336">
        <f t="shared" si="224"/>
        <v>2.3695081332662631</v>
      </c>
      <c r="AB341" s="336">
        <f t="shared" si="225"/>
        <v>-1.033001071186986E-3</v>
      </c>
      <c r="AC341" s="328">
        <f t="shared" si="226"/>
        <v>4.9431879477641966E-2</v>
      </c>
      <c r="AD341" s="328">
        <f t="shared" si="227"/>
        <v>-0.4045971994458758</v>
      </c>
      <c r="AE341" s="328">
        <f t="shared" si="228"/>
        <v>-0.14428327682453918</v>
      </c>
      <c r="AF341" s="328">
        <f t="shared" si="229"/>
        <v>2898.3542236103385</v>
      </c>
      <c r="AG341" s="328">
        <f t="shared" si="230"/>
        <v>2890.1250037912641</v>
      </c>
      <c r="AH341" s="328">
        <f t="shared" si="231"/>
        <v>4.8293930560540099</v>
      </c>
      <c r="AI341" s="328">
        <f t="shared" si="232"/>
        <v>25.904405230793198</v>
      </c>
      <c r="AJ341" s="328">
        <f t="shared" si="233"/>
        <v>10.078922226487396</v>
      </c>
      <c r="AK341" s="337">
        <f t="shared" si="234"/>
        <v>859.77713376430131</v>
      </c>
      <c r="AL341" s="42">
        <f t="shared" si="235"/>
        <v>30.819483268605257</v>
      </c>
    </row>
    <row r="342" spans="2:38" ht="15" x14ac:dyDescent="0.15">
      <c r="B342" s="328">
        <f t="shared" si="203"/>
        <v>2898.3542236103385</v>
      </c>
      <c r="C342" s="328">
        <f t="shared" si="204"/>
        <v>2890.1250037912641</v>
      </c>
      <c r="D342" s="328">
        <f t="shared" si="205"/>
        <v>4.8293930560540099</v>
      </c>
      <c r="E342" s="328">
        <f t="shared" si="206"/>
        <v>234.49620729777891</v>
      </c>
      <c r="F342" s="328">
        <f t="shared" si="207"/>
        <v>234.59967649307285</v>
      </c>
      <c r="G342" s="328">
        <f t="shared" si="208"/>
        <v>7368.3063915719313</v>
      </c>
      <c r="H342" s="313">
        <f t="shared" si="209"/>
        <v>0.02</v>
      </c>
      <c r="I342" s="328">
        <f t="shared" si="210"/>
        <v>6.5833758552595105</v>
      </c>
      <c r="J342" s="328">
        <f t="shared" si="211"/>
        <v>850</v>
      </c>
      <c r="K342" s="335">
        <f t="shared" si="212"/>
        <v>-1</v>
      </c>
      <c r="L342" s="323">
        <f t="shared" si="213"/>
        <v>4.8093930560540104</v>
      </c>
      <c r="M342" s="323">
        <f t="shared" si="214"/>
        <v>4.8193930560540101</v>
      </c>
      <c r="N342" s="328">
        <f t="shared" si="215"/>
        <v>-6.6691406298012623E-2</v>
      </c>
      <c r="O342" s="328">
        <f t="shared" si="216"/>
        <v>1.4502730840749178</v>
      </c>
      <c r="P342" s="332">
        <f t="shared" si="236"/>
        <v>75.953429398729654</v>
      </c>
      <c r="Q342" s="328">
        <f t="shared" si="217"/>
        <v>6559.9185925875054</v>
      </c>
      <c r="R342" s="277">
        <f>IF(H342&gt;0, rate1(1,$L$52,$L$51,$L$54,L342,$L$53,$L$50,P342),"")</f>
        <v>1905.3949058568321</v>
      </c>
      <c r="S342" s="323">
        <f t="shared" si="218"/>
        <v>2.3739067931838918</v>
      </c>
      <c r="T342" s="323">
        <f t="shared" si="219"/>
        <v>4.8541434272598619E-2</v>
      </c>
      <c r="U342" s="328">
        <f t="shared" si="220"/>
        <v>4.8293930560540099</v>
      </c>
      <c r="V342" s="336">
        <f t="shared" si="221"/>
        <v>4.8293930560540099</v>
      </c>
      <c r="W342" s="328">
        <f t="shared" si="222"/>
        <v>1.4032855880401485E-3</v>
      </c>
      <c r="X342" s="328">
        <f t="shared" si="223"/>
        <v>6609.4299507042097</v>
      </c>
      <c r="Y342" s="328">
        <f t="shared" si="237"/>
        <v>76.268955558565764</v>
      </c>
      <c r="Z342" s="108">
        <f>IF(H342&gt;0, rate1(1,$L$52,$L$51,$L$54,U342,$L$53,$L$50,Y342),"")</f>
        <v>1907.5726103544423</v>
      </c>
      <c r="AA342" s="336">
        <f t="shared" si="224"/>
        <v>2.3890934586710113</v>
      </c>
      <c r="AB342" s="336">
        <f t="shared" si="225"/>
        <v>-1.0102168283066535E-3</v>
      </c>
      <c r="AC342" s="328">
        <f t="shared" si="226"/>
        <v>4.8541434272598619E-2</v>
      </c>
      <c r="AD342" s="328">
        <f t="shared" si="227"/>
        <v>-0.41201913993072703</v>
      </c>
      <c r="AE342" s="328">
        <f t="shared" si="228"/>
        <v>-0.15150943049189258</v>
      </c>
      <c r="AF342" s="328">
        <f t="shared" si="229"/>
        <v>2898.238990769768</v>
      </c>
      <c r="AG342" s="328">
        <f t="shared" si="230"/>
        <v>2890.0764623569917</v>
      </c>
      <c r="AH342" s="328">
        <f t="shared" si="231"/>
        <v>4.809784014794583</v>
      </c>
      <c r="AI342" s="328">
        <f t="shared" si="232"/>
        <v>25.475786737642267</v>
      </c>
      <c r="AJ342" s="328">
        <f t="shared" si="233"/>
        <v>10.08599883391452</v>
      </c>
      <c r="AK342" s="337">
        <f t="shared" si="234"/>
        <v>859.97051956901112</v>
      </c>
      <c r="AL342" s="42">
        <f t="shared" si="235"/>
        <v>30.841502013051432</v>
      </c>
    </row>
    <row r="343" spans="2:38" ht="15" x14ac:dyDescent="0.15">
      <c r="B343" s="328">
        <f t="shared" si="203"/>
        <v>2898.238990769768</v>
      </c>
      <c r="C343" s="328">
        <f t="shared" si="204"/>
        <v>2890.0764623569917</v>
      </c>
      <c r="D343" s="328">
        <f t="shared" si="205"/>
        <v>4.809784014794583</v>
      </c>
      <c r="E343" s="328">
        <f t="shared" si="206"/>
        <v>234.2886690281498</v>
      </c>
      <c r="F343" s="328">
        <f t="shared" si="207"/>
        <v>234.39243816296437</v>
      </c>
      <c r="G343" s="328">
        <f t="shared" si="208"/>
        <v>7272.1159479186945</v>
      </c>
      <c r="H343" s="313">
        <f t="shared" si="209"/>
        <v>0.02</v>
      </c>
      <c r="I343" s="328">
        <f t="shared" si="210"/>
        <v>6.5300227302210265</v>
      </c>
      <c r="J343" s="328">
        <f t="shared" si="211"/>
        <v>850</v>
      </c>
      <c r="K343" s="335">
        <f t="shared" si="212"/>
        <v>-1</v>
      </c>
      <c r="L343" s="323">
        <f t="shared" si="213"/>
        <v>4.7897840147945834</v>
      </c>
      <c r="M343" s="323">
        <f t="shared" si="214"/>
        <v>4.7997840147945832</v>
      </c>
      <c r="N343" s="328">
        <f t="shared" si="215"/>
        <v>-6.6426003784240351E-2</v>
      </c>
      <c r="O343" s="328">
        <f t="shared" si="216"/>
        <v>1.419143008311865</v>
      </c>
      <c r="P343" s="332">
        <f t="shared" si="236"/>
        <v>75.541027945036944</v>
      </c>
      <c r="Q343" s="328">
        <f t="shared" si="217"/>
        <v>6463.3598194093447</v>
      </c>
      <c r="R343" s="277">
        <f>IF(H343&gt;0, rate1(1,$L$52,$L$51,$L$54,L343,$L$53,$L$50,P343),"")</f>
        <v>1902.5287564585913</v>
      </c>
      <c r="S343" s="323">
        <f t="shared" si="218"/>
        <v>2.3938720954896406</v>
      </c>
      <c r="T343" s="323">
        <f t="shared" si="219"/>
        <v>4.7655738284154515E-2</v>
      </c>
      <c r="U343" s="328">
        <f t="shared" si="220"/>
        <v>4.809784014794583</v>
      </c>
      <c r="V343" s="336">
        <f t="shared" si="221"/>
        <v>4.809784014794583</v>
      </c>
      <c r="W343" s="328">
        <f t="shared" si="222"/>
        <v>1.391913053176097E-3</v>
      </c>
      <c r="X343" s="328">
        <f t="shared" si="223"/>
        <v>6512.4251346247102</v>
      </c>
      <c r="Y343" s="328">
        <f t="shared" si="237"/>
        <v>75.85612429030428</v>
      </c>
      <c r="Z343" s="108">
        <f>IF(H343&gt;0, rate1(1,$L$52,$L$51,$L$54,U343,$L$53,$L$50,Y343),"")</f>
        <v>1904.7206781658651</v>
      </c>
      <c r="AA343" s="336">
        <f t="shared" si="224"/>
        <v>2.4092689591291654</v>
      </c>
      <c r="AB343" s="336">
        <f t="shared" si="225"/>
        <v>-9.8768446162058872E-4</v>
      </c>
      <c r="AC343" s="328">
        <f t="shared" si="226"/>
        <v>4.7655738284154515E-2</v>
      </c>
      <c r="AD343" s="328">
        <f t="shared" si="227"/>
        <v>-0.41967663748585721</v>
      </c>
      <c r="AE343" s="328">
        <f t="shared" si="228"/>
        <v>-0.15920421258977249</v>
      </c>
      <c r="AF343" s="328">
        <f t="shared" si="229"/>
        <v>2898.1249090276997</v>
      </c>
      <c r="AG343" s="328">
        <f t="shared" si="230"/>
        <v>2890.0288066187077</v>
      </c>
      <c r="AH343" s="328">
        <f t="shared" si="231"/>
        <v>4.7901732165834749</v>
      </c>
      <c r="AI343" s="328">
        <f t="shared" si="232"/>
        <v>25.048629684242961</v>
      </c>
      <c r="AJ343" s="328">
        <f t="shared" si="233"/>
        <v>10.092956786604587</v>
      </c>
      <c r="AK343" s="337">
        <f t="shared" si="234"/>
        <v>860.15823297126042</v>
      </c>
      <c r="AL343" s="42">
        <f t="shared" si="235"/>
        <v>30.863156431778428</v>
      </c>
    </row>
    <row r="344" spans="2:38" ht="15" x14ac:dyDescent="0.15">
      <c r="B344" s="328">
        <f t="shared" si="203"/>
        <v>2898.1249090276997</v>
      </c>
      <c r="C344" s="328">
        <f t="shared" si="204"/>
        <v>2890.0288066187077</v>
      </c>
      <c r="D344" s="328">
        <f t="shared" si="205"/>
        <v>4.7901732165834749</v>
      </c>
      <c r="E344" s="328">
        <f t="shared" si="206"/>
        <v>234.08054140818498</v>
      </c>
      <c r="F344" s="328">
        <f t="shared" si="207"/>
        <v>234.18460521816741</v>
      </c>
      <c r="G344" s="328">
        <f t="shared" si="208"/>
        <v>7176.7885935858048</v>
      </c>
      <c r="H344" s="313">
        <f t="shared" si="209"/>
        <v>0.02</v>
      </c>
      <c r="I344" s="328">
        <f t="shared" si="210"/>
        <v>6.4768819271936087</v>
      </c>
      <c r="J344" s="328">
        <f t="shared" si="211"/>
        <v>850</v>
      </c>
      <c r="K344" s="335">
        <f t="shared" si="212"/>
        <v>-1</v>
      </c>
      <c r="L344" s="323">
        <f t="shared" si="213"/>
        <v>4.7701732165834754</v>
      </c>
      <c r="M344" s="323">
        <f t="shared" si="214"/>
        <v>4.7801732165834752</v>
      </c>
      <c r="N344" s="328">
        <f t="shared" si="215"/>
        <v>-6.6160531213995455E-2</v>
      </c>
      <c r="O344" s="328">
        <f t="shared" si="216"/>
        <v>1.3883220645539232</v>
      </c>
      <c r="P344" s="332">
        <f t="shared" si="236"/>
        <v>75.12915255418946</v>
      </c>
      <c r="Q344" s="328">
        <f t="shared" si="217"/>
        <v>6367.6660979370836</v>
      </c>
      <c r="R344" s="277">
        <f>IF(H344&gt;0, rate1(1,$L$52,$L$51,$L$54,L344,$L$53,$L$50,P344),"")</f>
        <v>1899.6435924512371</v>
      </c>
      <c r="S344" s="323">
        <f t="shared" si="218"/>
        <v>2.4144484042816101</v>
      </c>
      <c r="T344" s="323">
        <f t="shared" si="219"/>
        <v>4.6774792925442898E-2</v>
      </c>
      <c r="U344" s="328">
        <f t="shared" si="220"/>
        <v>4.7901732165834749</v>
      </c>
      <c r="V344" s="336">
        <f t="shared" si="221"/>
        <v>4.7901732165834749</v>
      </c>
      <c r="W344" s="328">
        <f t="shared" si="222"/>
        <v>1.3805857760083029E-3</v>
      </c>
      <c r="X344" s="328">
        <f t="shared" si="223"/>
        <v>6416.2873385817738</v>
      </c>
      <c r="Y344" s="328">
        <f t="shared" si="237"/>
        <v>75.443817873953279</v>
      </c>
      <c r="Z344" s="108">
        <f>IF(H344&gt;0, rate1(1,$L$52,$L$51,$L$54,U344,$L$53,$L$50,Y344),"")</f>
        <v>1901.8498579481209</v>
      </c>
      <c r="AA344" s="336">
        <f t="shared" si="224"/>
        <v>2.4300619774112153</v>
      </c>
      <c r="AB344" s="336">
        <f t="shared" si="225"/>
        <v>-9.6540275723400659E-4</v>
      </c>
      <c r="AC344" s="328">
        <f t="shared" si="226"/>
        <v>4.6774792925442898E-2</v>
      </c>
      <c r="AD344" s="328">
        <f t="shared" si="227"/>
        <v>-0.42758072776247624</v>
      </c>
      <c r="AE344" s="328">
        <f t="shared" si="228"/>
        <v>-0.16740539686418088</v>
      </c>
      <c r="AF344" s="328">
        <f t="shared" si="229"/>
        <v>2898.0119737035602</v>
      </c>
      <c r="AG344" s="328">
        <f t="shared" si="230"/>
        <v>2889.9820318257821</v>
      </c>
      <c r="AH344" s="328">
        <f t="shared" si="231"/>
        <v>4.7705606605634596</v>
      </c>
      <c r="AI344" s="328">
        <f t="shared" si="232"/>
        <v>24.622930907311016</v>
      </c>
      <c r="AJ344" s="328">
        <f t="shared" si="233"/>
        <v>10.099796489634395</v>
      </c>
      <c r="AK344" s="337">
        <f t="shared" si="234"/>
        <v>860.34038951066066</v>
      </c>
      <c r="AL344" s="42">
        <f t="shared" si="235"/>
        <v>30.884447767010034</v>
      </c>
    </row>
    <row r="345" spans="2:38" ht="15" x14ac:dyDescent="0.15">
      <c r="B345" s="328">
        <f t="shared" si="203"/>
        <v>2898.0119737035602</v>
      </c>
      <c r="C345" s="328">
        <f t="shared" si="204"/>
        <v>2889.9820318257821</v>
      </c>
      <c r="D345" s="328">
        <f t="shared" si="205"/>
        <v>4.7705606605634596</v>
      </c>
      <c r="E345" s="328">
        <f t="shared" si="206"/>
        <v>233.87183495905586</v>
      </c>
      <c r="F345" s="328">
        <f t="shared" si="207"/>
        <v>233.97618818362042</v>
      </c>
      <c r="G345" s="328">
        <f t="shared" si="208"/>
        <v>7082.3206025798063</v>
      </c>
      <c r="H345" s="313">
        <f t="shared" si="209"/>
        <v>0.02</v>
      </c>
      <c r="I345" s="328">
        <f t="shared" si="210"/>
        <v>6.4239535022225027</v>
      </c>
      <c r="J345" s="328">
        <f t="shared" si="211"/>
        <v>850</v>
      </c>
      <c r="K345" s="335">
        <f t="shared" si="212"/>
        <v>-1</v>
      </c>
      <c r="L345" s="323">
        <f t="shared" si="213"/>
        <v>4.75056066056346</v>
      </c>
      <c r="M345" s="323">
        <f t="shared" si="214"/>
        <v>4.7605606605634598</v>
      </c>
      <c r="N345" s="328">
        <f t="shared" si="215"/>
        <v>-6.5894988563218959E-2</v>
      </c>
      <c r="O345" s="328">
        <f t="shared" si="216"/>
        <v>1.3578090012753976</v>
      </c>
      <c r="P345" s="332">
        <f t="shared" si="236"/>
        <v>74.717804898725419</v>
      </c>
      <c r="Q345" s="328">
        <f t="shared" si="217"/>
        <v>6272.833696473087</v>
      </c>
      <c r="R345" s="277">
        <f>IF(H345&gt;0, rate1(1,$L$52,$L$51,$L$54,L345,$L$53,$L$50,P345),"")</f>
        <v>1896.7392429715167</v>
      </c>
      <c r="S345" s="323">
        <f t="shared" si="218"/>
        <v>2.4356644685298936</v>
      </c>
      <c r="T345" s="323">
        <f t="shared" si="219"/>
        <v>4.5898599573683661E-2</v>
      </c>
      <c r="U345" s="328">
        <f t="shared" si="220"/>
        <v>4.7705606605634596</v>
      </c>
      <c r="V345" s="336">
        <f t="shared" si="221"/>
        <v>4.7705606605634596</v>
      </c>
      <c r="W345" s="328">
        <f t="shared" si="222"/>
        <v>1.3693037684774367E-3</v>
      </c>
      <c r="X345" s="328">
        <f t="shared" si="223"/>
        <v>6321.0128397835597</v>
      </c>
      <c r="Y345" s="328">
        <f t="shared" si="237"/>
        <v>75.03203797368306</v>
      </c>
      <c r="Z345" s="108">
        <f>IF(H345&gt;0, rate1(1,$L$52,$L$51,$L$54,U345,$L$53,$L$50,Y345),"")</f>
        <v>1898.9599802109369</v>
      </c>
      <c r="AA345" s="336">
        <f t="shared" si="224"/>
        <v>2.4515015763815309</v>
      </c>
      <c r="AB345" s="336">
        <f t="shared" si="225"/>
        <v>-9.4337050042411514E-4</v>
      </c>
      <c r="AC345" s="328">
        <f t="shared" si="226"/>
        <v>4.5898599573683661E-2</v>
      </c>
      <c r="AD345" s="328">
        <f t="shared" si="227"/>
        <v>-0.43574314218221083</v>
      </c>
      <c r="AE345" s="328">
        <f t="shared" si="228"/>
        <v>-0.17615443224033298</v>
      </c>
      <c r="AF345" s="328">
        <f t="shared" si="229"/>
        <v>2897.9001801154232</v>
      </c>
      <c r="AG345" s="328">
        <f t="shared" si="230"/>
        <v>2889.9361332262083</v>
      </c>
      <c r="AH345" s="328">
        <f t="shared" si="231"/>
        <v>4.7509463458682584</v>
      </c>
      <c r="AI345" s="328">
        <f t="shared" si="232"/>
        <v>24.198687164703177</v>
      </c>
      <c r="AJ345" s="328">
        <f t="shared" si="233"/>
        <v>10.106518347180145</v>
      </c>
      <c r="AK345" s="337">
        <f t="shared" si="234"/>
        <v>860.51710308033694</v>
      </c>
      <c r="AL345" s="42">
        <f t="shared" si="235"/>
        <v>30.905377258281248</v>
      </c>
    </row>
    <row r="346" spans="2:38" ht="15" x14ac:dyDescent="0.15">
      <c r="B346" s="328">
        <f t="shared" si="203"/>
        <v>2897.9001801154232</v>
      </c>
      <c r="C346" s="328">
        <f t="shared" si="204"/>
        <v>2889.9361332262083</v>
      </c>
      <c r="D346" s="328">
        <f t="shared" si="205"/>
        <v>4.7509463458682584</v>
      </c>
      <c r="E346" s="328">
        <f t="shared" si="206"/>
        <v>233.66256019447789</v>
      </c>
      <c r="F346" s="328">
        <f t="shared" si="207"/>
        <v>233.76719757676688</v>
      </c>
      <c r="G346" s="328">
        <f t="shared" si="208"/>
        <v>6988.7082304473306</v>
      </c>
      <c r="H346" s="313">
        <f t="shared" si="209"/>
        <v>0.02</v>
      </c>
      <c r="I346" s="328">
        <f t="shared" si="210"/>
        <v>6.3712375113718736</v>
      </c>
      <c r="J346" s="328">
        <f t="shared" si="211"/>
        <v>850</v>
      </c>
      <c r="K346" s="335">
        <f t="shared" si="212"/>
        <v>-1</v>
      </c>
      <c r="L346" s="323">
        <f t="shared" si="213"/>
        <v>4.7309463458682588</v>
      </c>
      <c r="M346" s="323">
        <f t="shared" si="214"/>
        <v>4.7409463458682586</v>
      </c>
      <c r="N346" s="328">
        <f t="shared" si="215"/>
        <v>-6.5629375807725765E-2</v>
      </c>
      <c r="O346" s="328">
        <f t="shared" si="216"/>
        <v>1.3276025665788938</v>
      </c>
      <c r="P346" s="332">
        <f t="shared" si="236"/>
        <v>74.306986662504428</v>
      </c>
      <c r="Q346" s="328">
        <f t="shared" si="217"/>
        <v>6178.8588648898431</v>
      </c>
      <c r="R346" s="277">
        <f>IF(H346&gt;0, rate1(1,$L$52,$L$51,$L$54,L346,$L$53,$L$50,P346),"")</f>
        <v>1893.815535288473</v>
      </c>
      <c r="S346" s="323">
        <f t="shared" si="218"/>
        <v>2.4575508752190895</v>
      </c>
      <c r="T346" s="323">
        <f t="shared" si="219"/>
        <v>4.5027159547937415E-2</v>
      </c>
      <c r="U346" s="328">
        <f t="shared" si="220"/>
        <v>4.7509463458682584</v>
      </c>
      <c r="V346" s="336">
        <f t="shared" si="221"/>
        <v>4.7509463458682584</v>
      </c>
      <c r="W346" s="328">
        <f t="shared" si="222"/>
        <v>1.3580670425472618E-3</v>
      </c>
      <c r="X346" s="328">
        <f t="shared" si="223"/>
        <v>6226.5978967976671</v>
      </c>
      <c r="Y346" s="328">
        <f t="shared" si="237"/>
        <v>74.620786264892047</v>
      </c>
      <c r="Z346" s="108">
        <f>IF(H346&gt;0, rate1(1,$L$52,$L$51,$L$54,U346,$L$53,$L$50,Y346),"")</f>
        <v>1896.0508736129693</v>
      </c>
      <c r="AA346" s="336">
        <f t="shared" si="224"/>
        <v>2.4736186772172766</v>
      </c>
      <c r="AB346" s="336">
        <f t="shared" si="225"/>
        <v>-9.2158647521472928E-4</v>
      </c>
      <c r="AC346" s="328">
        <f t="shared" si="226"/>
        <v>4.5027159547937415E-2</v>
      </c>
      <c r="AD346" s="328">
        <f t="shared" si="227"/>
        <v>-0.44417636379455233</v>
      </c>
      <c r="AE346" s="328">
        <f t="shared" si="228"/>
        <v>-0.18549686455872946</v>
      </c>
      <c r="AF346" s="328">
        <f t="shared" si="229"/>
        <v>2897.7895235800675</v>
      </c>
      <c r="AG346" s="328">
        <f t="shared" si="230"/>
        <v>2889.8911060666605</v>
      </c>
      <c r="AH346" s="328">
        <f t="shared" si="231"/>
        <v>4.7313302716226193</v>
      </c>
      <c r="AI346" s="328">
        <f t="shared" si="232"/>
        <v>23.775895122266338</v>
      </c>
      <c r="AJ346" s="328">
        <f t="shared" si="233"/>
        <v>10.113122762491885</v>
      </c>
      <c r="AK346" s="337">
        <f t="shared" si="234"/>
        <v>860.68848594099893</v>
      </c>
      <c r="AL346" s="42">
        <f t="shared" si="235"/>
        <v>30.925946142371245</v>
      </c>
    </row>
    <row r="347" spans="2:38" ht="15" x14ac:dyDescent="0.15">
      <c r="B347" s="328">
        <f t="shared" si="203"/>
        <v>2897.7895235800675</v>
      </c>
      <c r="C347" s="328">
        <f t="shared" si="204"/>
        <v>2889.8911060666605</v>
      </c>
      <c r="D347" s="328">
        <f t="shared" si="205"/>
        <v>4.7313302716226193</v>
      </c>
      <c r="E347" s="328">
        <f t="shared" si="206"/>
        <v>233.45272762074842</v>
      </c>
      <c r="F347" s="328">
        <f t="shared" si="207"/>
        <v>233.55764390761317</v>
      </c>
      <c r="G347" s="328">
        <f t="shared" si="208"/>
        <v>6895.9477146898753</v>
      </c>
      <c r="H347" s="313">
        <f t="shared" si="209"/>
        <v>0.02</v>
      </c>
      <c r="I347" s="328">
        <f t="shared" si="210"/>
        <v>6.3187340107255299</v>
      </c>
      <c r="J347" s="328">
        <f t="shared" si="211"/>
        <v>850</v>
      </c>
      <c r="K347" s="335">
        <f t="shared" si="212"/>
        <v>-1</v>
      </c>
      <c r="L347" s="323">
        <f t="shared" si="213"/>
        <v>4.7113302716226197</v>
      </c>
      <c r="M347" s="323">
        <f t="shared" si="214"/>
        <v>4.7213302716226195</v>
      </c>
      <c r="N347" s="328">
        <f t="shared" si="215"/>
        <v>-6.5363692923241956E-2</v>
      </c>
      <c r="O347" s="328">
        <f t="shared" si="216"/>
        <v>1.2977015082051677</v>
      </c>
      <c r="P347" s="332">
        <f t="shared" si="236"/>
        <v>73.896699540837503</v>
      </c>
      <c r="Q347" s="328">
        <f t="shared" si="217"/>
        <v>6085.7378350440304</v>
      </c>
      <c r="R347" s="277">
        <f>IF(H347&gt;0, rate1(1,$L$52,$L$51,$L$54,L347,$L$53,$L$50,P347),"")</f>
        <v>1890.8722947806627</v>
      </c>
      <c r="S347" s="323">
        <f t="shared" si="218"/>
        <v>2.4801401994559682</v>
      </c>
      <c r="T347" s="323">
        <f t="shared" si="219"/>
        <v>4.4160474087026794E-2</v>
      </c>
      <c r="U347" s="328">
        <f t="shared" si="220"/>
        <v>4.7313302716226193</v>
      </c>
      <c r="V347" s="336">
        <f t="shared" si="221"/>
        <v>4.7313302716226193</v>
      </c>
      <c r="W347" s="328">
        <f t="shared" si="222"/>
        <v>1.3468756101477908E-3</v>
      </c>
      <c r="X347" s="328">
        <f t="shared" si="223"/>
        <v>6133.0387499673461</v>
      </c>
      <c r="Y347" s="328">
        <f t="shared" si="237"/>
        <v>74.210064434335436</v>
      </c>
      <c r="Z347" s="108">
        <f>IF(H347&gt;0, rate1(1,$L$52,$L$51,$L$54,U347,$L$53,$L$50,Y347),"")</f>
        <v>1893.1223649392209</v>
      </c>
      <c r="AA347" s="336">
        <f t="shared" si="224"/>
        <v>2.4964462111802033</v>
      </c>
      <c r="AB347" s="336">
        <f t="shared" si="225"/>
        <v>-9.0004946391327324E-4</v>
      </c>
      <c r="AC347" s="328">
        <f t="shared" si="226"/>
        <v>4.4160474087026794E-2</v>
      </c>
      <c r="AD347" s="328">
        <f t="shared" si="227"/>
        <v>-0.45289368860909679</v>
      </c>
      <c r="AE347" s="328">
        <f t="shared" si="228"/>
        <v>-0.19548281436019641</v>
      </c>
      <c r="AF347" s="328">
        <f t="shared" si="229"/>
        <v>2897.679999413057</v>
      </c>
      <c r="AG347" s="328">
        <f t="shared" si="230"/>
        <v>2889.8469455925733</v>
      </c>
      <c r="AH347" s="328">
        <f t="shared" si="231"/>
        <v>4.7117124369421353</v>
      </c>
      <c r="AI347" s="328">
        <f t="shared" si="232"/>
        <v>23.354551340628383</v>
      </c>
      <c r="AJ347" s="328">
        <f t="shared" si="233"/>
        <v>10.119610137864282</v>
      </c>
      <c r="AK347" s="337">
        <f t="shared" si="234"/>
        <v>860.85464873492617</v>
      </c>
      <c r="AL347" s="42">
        <f t="shared" si="235"/>
        <v>30.946155653225173</v>
      </c>
    </row>
    <row r="348" spans="2:38" ht="15" x14ac:dyDescent="0.15">
      <c r="B348" s="328">
        <f t="shared" si="203"/>
        <v>2897.679999413057</v>
      </c>
      <c r="C348" s="328">
        <f t="shared" si="204"/>
        <v>2889.8469455925733</v>
      </c>
      <c r="D348" s="328">
        <f t="shared" si="205"/>
        <v>4.7117124369421353</v>
      </c>
      <c r="E348" s="328">
        <f t="shared" si="206"/>
        <v>233.24234773673243</v>
      </c>
      <c r="F348" s="328">
        <f t="shared" si="207"/>
        <v>233.34753767874042</v>
      </c>
      <c r="G348" s="328">
        <f t="shared" si="208"/>
        <v>6804.0352751733035</v>
      </c>
      <c r="H348" s="313">
        <f t="shared" si="209"/>
        <v>0.02</v>
      </c>
      <c r="I348" s="328">
        <f t="shared" si="210"/>
        <v>6.2664430563869251</v>
      </c>
      <c r="J348" s="328">
        <f t="shared" si="211"/>
        <v>850</v>
      </c>
      <c r="K348" s="335">
        <f t="shared" si="212"/>
        <v>-1</v>
      </c>
      <c r="L348" s="323">
        <f t="shared" si="213"/>
        <v>4.6917124369421357</v>
      </c>
      <c r="M348" s="323">
        <f t="shared" si="214"/>
        <v>4.7017124369421355</v>
      </c>
      <c r="N348" s="328">
        <f t="shared" si="215"/>
        <v>-6.5097939885280454E-2</v>
      </c>
      <c r="O348" s="328">
        <f t="shared" si="216"/>
        <v>1.2681045735486962</v>
      </c>
      <c r="P348" s="332">
        <f t="shared" si="236"/>
        <v>73.486945240613636</v>
      </c>
      <c r="Q348" s="328">
        <f t="shared" si="217"/>
        <v>5993.4668211850376</v>
      </c>
      <c r="R348" s="277">
        <f>IF(H348&gt;0, rate1(1,$L$52,$L$51,$L$54,L348,$L$53,$L$50,P348),"")</f>
        <v>1887.9093449130557</v>
      </c>
      <c r="S348" s="323">
        <f t="shared" si="218"/>
        <v>2.5034671695413357</v>
      </c>
      <c r="T348" s="323">
        <f t="shared" si="219"/>
        <v>4.3298544327469386E-2</v>
      </c>
      <c r="U348" s="328">
        <f t="shared" si="220"/>
        <v>4.7117124369421353</v>
      </c>
      <c r="V348" s="336">
        <f t="shared" si="221"/>
        <v>4.7117124369421353</v>
      </c>
      <c r="W348" s="328">
        <f t="shared" si="222"/>
        <v>1.3357294832729849E-3</v>
      </c>
      <c r="X348" s="328">
        <f t="shared" si="223"/>
        <v>6040.3316218222444</v>
      </c>
      <c r="Y348" s="328">
        <f t="shared" si="237"/>
        <v>73.799874180250256</v>
      </c>
      <c r="Z348" s="108">
        <f>IF(H348&gt;0, rate1(1,$L$52,$L$51,$L$54,U348,$L$53,$L$50,Y348),"")</f>
        <v>1890.1742790781443</v>
      </c>
      <c r="AA348" s="336">
        <f t="shared" si="224"/>
        <v>2.5200192865188509</v>
      </c>
      <c r="AB348" s="336">
        <f t="shared" si="225"/>
        <v>-8.7875824676677194E-4</v>
      </c>
      <c r="AC348" s="328">
        <f t="shared" si="226"/>
        <v>4.3298544327469386E-2</v>
      </c>
      <c r="AD348" s="328">
        <f t="shared" si="227"/>
        <v>-0.46190929304086642</v>
      </c>
      <c r="AE348" s="328">
        <f t="shared" si="228"/>
        <v>-0.206167519261234</v>
      </c>
      <c r="AF348" s="328">
        <f t="shared" si="229"/>
        <v>2897.5716029288442</v>
      </c>
      <c r="AG348" s="328">
        <f t="shared" si="230"/>
        <v>2889.8036470482457</v>
      </c>
      <c r="AH348" s="328">
        <f t="shared" si="231"/>
        <v>4.6920928409329008</v>
      </c>
      <c r="AI348" s="328">
        <f t="shared" si="232"/>
        <v>22.934652261845454</v>
      </c>
      <c r="AJ348" s="328">
        <f t="shared" si="233"/>
        <v>10.125980874603684</v>
      </c>
      <c r="AK348" s="337">
        <f t="shared" si="234"/>
        <v>861.01570049987117</v>
      </c>
      <c r="AL348" s="42">
        <f t="shared" si="235"/>
        <v>30.966007021864709</v>
      </c>
    </row>
    <row r="349" spans="2:38" ht="15" x14ac:dyDescent="0.15">
      <c r="B349" s="328">
        <f t="shared" si="203"/>
        <v>2897.5716029288442</v>
      </c>
      <c r="C349" s="328">
        <f t="shared" si="204"/>
        <v>2889.8036470482457</v>
      </c>
      <c r="D349" s="328">
        <f t="shared" si="205"/>
        <v>4.6920928409329008</v>
      </c>
      <c r="E349" s="328">
        <f t="shared" si="206"/>
        <v>233.03143103379426</v>
      </c>
      <c r="F349" s="328">
        <f t="shared" si="207"/>
        <v>233.13688938526334</v>
      </c>
      <c r="G349" s="328">
        <f t="shared" si="208"/>
        <v>6712.9671145320008</v>
      </c>
      <c r="H349" s="313">
        <f t="shared" si="209"/>
        <v>0.02</v>
      </c>
      <c r="I349" s="328">
        <f t="shared" si="210"/>
        <v>6.2143647044787942</v>
      </c>
      <c r="J349" s="328">
        <f t="shared" si="211"/>
        <v>850</v>
      </c>
      <c r="K349" s="335">
        <f t="shared" si="212"/>
        <v>-1</v>
      </c>
      <c r="L349" s="323">
        <f t="shared" si="213"/>
        <v>4.6720928409329012</v>
      </c>
      <c r="M349" s="323">
        <f t="shared" si="214"/>
        <v>4.682092840932901</v>
      </c>
      <c r="N349" s="328">
        <f t="shared" si="215"/>
        <v>-6.4832116669300888E-2</v>
      </c>
      <c r="O349" s="328">
        <f t="shared" si="216"/>
        <v>1.2388105096789603</v>
      </c>
      <c r="P349" s="332">
        <f t="shared" si="236"/>
        <v>73.077725480424832</v>
      </c>
      <c r="Q349" s="328">
        <f t="shared" si="217"/>
        <v>5902.0420203583972</v>
      </c>
      <c r="R349" s="277">
        <f>IF(H349&gt;0, rate1(1,$L$52,$L$51,$L$54,L349,$L$53,$L$50,P349),"")</f>
        <v>1884.9265072136327</v>
      </c>
      <c r="S349" s="323">
        <f t="shared" si="218"/>
        <v>2.5275688487770096</v>
      </c>
      <c r="T349" s="323">
        <f t="shared" si="219"/>
        <v>4.2441371281697893E-2</v>
      </c>
      <c r="U349" s="328">
        <f t="shared" si="220"/>
        <v>4.6920928409329008</v>
      </c>
      <c r="V349" s="336">
        <f t="shared" si="221"/>
        <v>4.6920928409329008</v>
      </c>
      <c r="W349" s="328">
        <f t="shared" si="222"/>
        <v>1.3246286738617385E-3</v>
      </c>
      <c r="X349" s="328">
        <f t="shared" si="223"/>
        <v>5948.4727174840864</v>
      </c>
      <c r="Y349" s="328">
        <f t="shared" si="237"/>
        <v>73.390217212478987</v>
      </c>
      <c r="Z349" s="108">
        <f>IF(H349&gt;0, rate1(1,$L$52,$L$51,$L$54,U349,$L$53,$L$50,Y349),"")</f>
        <v>1887.2064389984409</v>
      </c>
      <c r="AA349" s="336">
        <f t="shared" si="224"/>
        <v>2.5443753722917415</v>
      </c>
      <c r="AB349" s="336">
        <f t="shared" si="225"/>
        <v>-8.577116014846088E-4</v>
      </c>
      <c r="AC349" s="328">
        <f t="shared" si="226"/>
        <v>4.2441371281697893E-2</v>
      </c>
      <c r="AD349" s="328">
        <f t="shared" si="227"/>
        <v>-0.47123830818879914</v>
      </c>
      <c r="AE349" s="328">
        <f t="shared" si="228"/>
        <v>-0.2176119507851548</v>
      </c>
      <c r="AF349" s="328">
        <f t="shared" si="229"/>
        <v>2897.4643294408934</v>
      </c>
      <c r="AG349" s="328">
        <f t="shared" si="230"/>
        <v>2889.761205676964</v>
      </c>
      <c r="AH349" s="328">
        <f t="shared" si="231"/>
        <v>4.6724714826914546</v>
      </c>
      <c r="AI349" s="328">
        <f t="shared" si="232"/>
        <v>22.516194196046552</v>
      </c>
      <c r="AJ349" s="328">
        <f t="shared" si="233"/>
        <v>10.132235372991474</v>
      </c>
      <c r="AK349" s="337">
        <f t="shared" si="234"/>
        <v>861.17174868288464</v>
      </c>
      <c r="AL349" s="42">
        <f t="shared" si="235"/>
        <v>30.985501476287276</v>
      </c>
    </row>
    <row r="350" spans="2:38" ht="15" x14ac:dyDescent="0.15">
      <c r="B350" s="328">
        <f t="shared" si="203"/>
        <v>2897.4643294408934</v>
      </c>
      <c r="C350" s="328">
        <f t="shared" si="204"/>
        <v>2889.761205676964</v>
      </c>
      <c r="D350" s="328">
        <f t="shared" si="205"/>
        <v>4.6724714826914546</v>
      </c>
      <c r="E350" s="328">
        <f t="shared" si="206"/>
        <v>232.81998799569283</v>
      </c>
      <c r="F350" s="328">
        <f t="shared" si="207"/>
        <v>232.92570951474355</v>
      </c>
      <c r="G350" s="328">
        <f t="shared" si="208"/>
        <v>6622.7394185706498</v>
      </c>
      <c r="H350" s="313">
        <f t="shared" si="209"/>
        <v>0.02</v>
      </c>
      <c r="I350" s="328">
        <f t="shared" si="210"/>
        <v>6.1624990111435185</v>
      </c>
      <c r="J350" s="328">
        <f t="shared" si="211"/>
        <v>850</v>
      </c>
      <c r="K350" s="335">
        <f t="shared" si="212"/>
        <v>-1</v>
      </c>
      <c r="L350" s="323">
        <f t="shared" si="213"/>
        <v>4.6524714826914551</v>
      </c>
      <c r="M350" s="323">
        <f t="shared" si="214"/>
        <v>4.6624714826914548</v>
      </c>
      <c r="N350" s="328">
        <f t="shared" si="215"/>
        <v>-6.4566223250576371E-2</v>
      </c>
      <c r="O350" s="328">
        <f t="shared" si="216"/>
        <v>1.2098180633681794</v>
      </c>
      <c r="P350" s="332">
        <f t="shared" si="236"/>
        <v>72.669041990699441</v>
      </c>
      <c r="Q350" s="328">
        <f t="shared" si="217"/>
        <v>5811.4596128068933</v>
      </c>
      <c r="R350" s="277">
        <f>IF(H350&gt;0, rate1(1,$L$52,$L$51,$L$54,L350,$L$53,$L$50,P350),"")</f>
        <v>1881.9236012497438</v>
      </c>
      <c r="S350" s="323">
        <f t="shared" si="218"/>
        <v>2.5524848360218972</v>
      </c>
      <c r="T350" s="323">
        <f t="shared" si="219"/>
        <v>4.1588955816162114E-2</v>
      </c>
      <c r="U350" s="328">
        <f t="shared" si="220"/>
        <v>4.6724714826914546</v>
      </c>
      <c r="V350" s="336">
        <f t="shared" si="221"/>
        <v>4.6724714826914546</v>
      </c>
      <c r="W350" s="328">
        <f t="shared" si="222"/>
        <v>1.3135731938724859E-3</v>
      </c>
      <c r="X350" s="328">
        <f t="shared" si="223"/>
        <v>5857.4582250696421</v>
      </c>
      <c r="Y350" s="328">
        <f t="shared" si="237"/>
        <v>72.981095252601207</v>
      </c>
      <c r="Z350" s="108">
        <f>IF(H350&gt;0, rate1(1,$L$52,$L$51,$L$54,U350,$L$53,$L$50,Y350),"")</f>
        <v>1884.2186657256239</v>
      </c>
      <c r="AA350" s="336">
        <f t="shared" si="224"/>
        <v>2.5695545011477452</v>
      </c>
      <c r="AB350" s="336">
        <f t="shared" si="225"/>
        <v>-8.3690830290501447E-4</v>
      </c>
      <c r="AC350" s="328">
        <f t="shared" si="226"/>
        <v>4.1588955816162114E-2</v>
      </c>
      <c r="AD350" s="328">
        <f t="shared" si="227"/>
        <v>-0.48089690177380434</v>
      </c>
      <c r="AE350" s="328">
        <f t="shared" si="228"/>
        <v>-0.22988351750093752</v>
      </c>
      <c r="AF350" s="328">
        <f t="shared" si="229"/>
        <v>2897.3581742618267</v>
      </c>
      <c r="AG350" s="328">
        <f t="shared" si="230"/>
        <v>2889.7196167211478</v>
      </c>
      <c r="AH350" s="328">
        <f t="shared" si="231"/>
        <v>4.6528483613045761</v>
      </c>
      <c r="AI350" s="328">
        <f t="shared" si="232"/>
        <v>22.099173307855754</v>
      </c>
      <c r="AJ350" s="328">
        <f t="shared" si="233"/>
        <v>10.138374032243656</v>
      </c>
      <c r="AK350" s="337">
        <f t="shared" si="234"/>
        <v>861.32289915406716</v>
      </c>
      <c r="AL350" s="42">
        <f t="shared" si="235"/>
        <v>31.004640241353915</v>
      </c>
    </row>
    <row r="351" spans="2:38" ht="15" x14ac:dyDescent="0.15">
      <c r="B351" s="328">
        <f t="shared" si="203"/>
        <v>2897.3581742618267</v>
      </c>
      <c r="C351" s="328">
        <f t="shared" si="204"/>
        <v>2889.7196167211478</v>
      </c>
      <c r="D351" s="328">
        <f t="shared" si="205"/>
        <v>4.6528483613045761</v>
      </c>
      <c r="E351" s="328">
        <f t="shared" si="206"/>
        <v>232.60802909842545</v>
      </c>
      <c r="F351" s="328">
        <f t="shared" si="207"/>
        <v>232.71400854705914</v>
      </c>
      <c r="G351" s="328">
        <f t="shared" si="208"/>
        <v>6533.348356661324</v>
      </c>
      <c r="H351" s="313">
        <f t="shared" si="209"/>
        <v>0.02</v>
      </c>
      <c r="I351" s="328">
        <f t="shared" si="210"/>
        <v>6.1108460325431224</v>
      </c>
      <c r="J351" s="328">
        <f t="shared" si="211"/>
        <v>850</v>
      </c>
      <c r="K351" s="335">
        <f t="shared" si="212"/>
        <v>-1</v>
      </c>
      <c r="L351" s="323">
        <f t="shared" si="213"/>
        <v>4.6328483613045766</v>
      </c>
      <c r="M351" s="323">
        <f t="shared" si="214"/>
        <v>4.6428483613045763</v>
      </c>
      <c r="N351" s="328">
        <f t="shared" si="215"/>
        <v>-6.4300259604230803E-2</v>
      </c>
      <c r="O351" s="328">
        <f t="shared" si="216"/>
        <v>1.1811259811242705</v>
      </c>
      <c r="P351" s="332">
        <f t="shared" si="236"/>
        <v>72.260896513834368</v>
      </c>
      <c r="Q351" s="328">
        <f t="shared" si="217"/>
        <v>5721.7157623669455</v>
      </c>
      <c r="R351" s="277">
        <f>IF(H351&gt;0, rate1(1,$L$52,$L$51,$L$54,L351,$L$53,$L$50,P351),"")</f>
        <v>1878.9004446041583</v>
      </c>
      <c r="S351" s="323">
        <f t="shared" si="218"/>
        <v>2.5782574872951249</v>
      </c>
      <c r="T351" s="323">
        <f t="shared" si="219"/>
        <v>4.0741298629560711E-2</v>
      </c>
      <c r="U351" s="328">
        <f t="shared" si="220"/>
        <v>4.6528483613045761</v>
      </c>
      <c r="V351" s="336">
        <f t="shared" si="221"/>
        <v>4.6528483613045761</v>
      </c>
      <c r="W351" s="328">
        <f t="shared" si="222"/>
        <v>1.3025630552956358E-3</v>
      </c>
      <c r="X351" s="328">
        <f t="shared" si="223"/>
        <v>5767.284316089198</v>
      </c>
      <c r="Y351" s="328">
        <f t="shared" si="237"/>
        <v>72.572510034064479</v>
      </c>
      <c r="Z351" s="108">
        <f>IF(H351&gt;0, rate1(1,$L$52,$L$51,$L$54,U351,$L$53,$L$50,Y351),"")</f>
        <v>1881.2107783182753</v>
      </c>
      <c r="AA351" s="336">
        <f t="shared" si="224"/>
        <v>2.5955994933873505</v>
      </c>
      <c r="AB351" s="336">
        <f t="shared" si="225"/>
        <v>-8.1634712262936482E-4</v>
      </c>
      <c r="AC351" s="328">
        <f t="shared" si="226"/>
        <v>4.0741298629560711E-2</v>
      </c>
      <c r="AD351" s="328">
        <f t="shared" si="227"/>
        <v>-0.4909023686713947</v>
      </c>
      <c r="AE351" s="328">
        <f t="shared" si="228"/>
        <v>-0.24305686809668672</v>
      </c>
      <c r="AF351" s="328">
        <f t="shared" si="229"/>
        <v>2897.2531327035927</v>
      </c>
      <c r="AG351" s="328">
        <f t="shared" si="230"/>
        <v>2889.6788754225181</v>
      </c>
      <c r="AH351" s="328">
        <f t="shared" si="231"/>
        <v>4.6332234758492081</v>
      </c>
      <c r="AI351" s="328">
        <f t="shared" si="232"/>
        <v>21.683585602718814</v>
      </c>
      <c r="AJ351" s="328">
        <f t="shared" si="233"/>
        <v>10.144397250466634</v>
      </c>
      <c r="AK351" s="337">
        <f t="shared" si="234"/>
        <v>861.46925622025094</v>
      </c>
      <c r="AL351" s="42">
        <f t="shared" si="235"/>
        <v>31.023424538665591</v>
      </c>
    </row>
    <row r="352" spans="2:38" ht="15" x14ac:dyDescent="0.15">
      <c r="B352" s="328">
        <f t="shared" si="203"/>
        <v>2897.2531327035927</v>
      </c>
      <c r="C352" s="328">
        <f t="shared" si="204"/>
        <v>2889.6788754225181</v>
      </c>
      <c r="D352" s="328">
        <f t="shared" si="205"/>
        <v>4.6332234758492081</v>
      </c>
      <c r="E352" s="328">
        <f t="shared" si="206"/>
        <v>232.39556481002691</v>
      </c>
      <c r="F352" s="328">
        <f t="shared" si="207"/>
        <v>232.50179695422617</v>
      </c>
      <c r="G352" s="328">
        <f t="shared" si="208"/>
        <v>6444.7900821373423</v>
      </c>
      <c r="H352" s="313">
        <f t="shared" si="209"/>
        <v>0.02</v>
      </c>
      <c r="I352" s="328">
        <f t="shared" si="210"/>
        <v>6.0594058248596419</v>
      </c>
      <c r="J352" s="328">
        <f t="shared" si="211"/>
        <v>850</v>
      </c>
      <c r="K352" s="335">
        <f t="shared" si="212"/>
        <v>-1</v>
      </c>
      <c r="L352" s="323">
        <f t="shared" si="213"/>
        <v>4.6132234758492086</v>
      </c>
      <c r="M352" s="323">
        <f t="shared" si="214"/>
        <v>4.6232234758492083</v>
      </c>
      <c r="N352" s="328">
        <f t="shared" si="215"/>
        <v>-6.4034225705256631E-2</v>
      </c>
      <c r="O352" s="328">
        <f t="shared" si="216"/>
        <v>1.1527330092298924</v>
      </c>
      <c r="P352" s="332">
        <f t="shared" si="236"/>
        <v>71.853290804332147</v>
      </c>
      <c r="Q352" s="328">
        <f t="shared" si="217"/>
        <v>5632.8066168618716</v>
      </c>
      <c r="R352" s="277">
        <f>IF(H352&gt;0, rate1(1,$L$52,$L$51,$L$54,L352,$L$53,$L$50,P352),"")</f>
        <v>1875.8568528508513</v>
      </c>
      <c r="S352" s="323">
        <f t="shared" si="218"/>
        <v>2.6049321610488843</v>
      </c>
      <c r="T352" s="323">
        <f t="shared" si="219"/>
        <v>3.9898400231077574E-2</v>
      </c>
      <c r="U352" s="328">
        <f t="shared" si="220"/>
        <v>4.6332234758492081</v>
      </c>
      <c r="V352" s="336">
        <f t="shared" si="221"/>
        <v>4.6332234758492081</v>
      </c>
      <c r="W352" s="328">
        <f t="shared" si="222"/>
        <v>1.2915982701127149E-3</v>
      </c>
      <c r="X352" s="328">
        <f t="shared" si="223"/>
        <v>5677.9471458417165</v>
      </c>
      <c r="Y352" s="328">
        <f t="shared" si="237"/>
        <v>72.16446330231966</v>
      </c>
      <c r="Z352" s="108">
        <f>IF(H352&gt;0, rate1(1,$L$52,$L$51,$L$54,U352,$L$53,$L$50,Y352),"")</f>
        <v>1878.1825938440395</v>
      </c>
      <c r="AA352" s="336">
        <f t="shared" si="224"/>
        <v>2.622556204956469</v>
      </c>
      <c r="AB352" s="336">
        <f t="shared" si="225"/>
        <v>-7.9602682863449199E-4</v>
      </c>
      <c r="AC352" s="328">
        <f t="shared" si="226"/>
        <v>3.9898400231077574E-2</v>
      </c>
      <c r="AD352" s="328">
        <f t="shared" si="227"/>
        <v>-0.50127323111119737</v>
      </c>
      <c r="AE352" s="328">
        <f t="shared" si="228"/>
        <v>-0.25721481072804159</v>
      </c>
      <c r="AF352" s="328">
        <f t="shared" si="229"/>
        <v>2897.1492000776561</v>
      </c>
      <c r="AG352" s="328">
        <f t="shared" si="230"/>
        <v>2889.6389770222872</v>
      </c>
      <c r="AH352" s="328">
        <f t="shared" si="231"/>
        <v>4.6135968253922464</v>
      </c>
      <c r="AI352" s="328">
        <f t="shared" si="232"/>
        <v>21.269426913061945</v>
      </c>
      <c r="AJ352" s="328">
        <f t="shared" si="233"/>
        <v>10.150305424609151</v>
      </c>
      <c r="AK352" s="337">
        <f t="shared" si="234"/>
        <v>861.61092263861497</v>
      </c>
      <c r="AL352" s="42">
        <f t="shared" si="235"/>
        <v>31.0418555864279</v>
      </c>
    </row>
    <row r="353" spans="2:38" ht="15" x14ac:dyDescent="0.15">
      <c r="B353" s="328">
        <f t="shared" si="203"/>
        <v>2897.1492000776561</v>
      </c>
      <c r="C353" s="328">
        <f t="shared" si="204"/>
        <v>2889.6389770222872</v>
      </c>
      <c r="D353" s="328">
        <f t="shared" si="205"/>
        <v>4.6135968253922464</v>
      </c>
      <c r="E353" s="328">
        <f t="shared" si="206"/>
        <v>232.18260559031987</v>
      </c>
      <c r="F353" s="328">
        <f t="shared" si="207"/>
        <v>232.28908520017339</v>
      </c>
      <c r="G353" s="328">
        <f t="shared" si="208"/>
        <v>6357.0607326827785</v>
      </c>
      <c r="H353" s="313">
        <f t="shared" si="209"/>
        <v>0.02</v>
      </c>
      <c r="I353" s="328">
        <f t="shared" si="210"/>
        <v>6.008178444295118</v>
      </c>
      <c r="J353" s="328">
        <f t="shared" si="211"/>
        <v>850</v>
      </c>
      <c r="K353" s="335">
        <f t="shared" si="212"/>
        <v>-1</v>
      </c>
      <c r="L353" s="323">
        <f t="shared" si="213"/>
        <v>4.5935968253922468</v>
      </c>
      <c r="M353" s="323">
        <f t="shared" si="214"/>
        <v>4.6035968253922466</v>
      </c>
      <c r="N353" s="328">
        <f t="shared" si="215"/>
        <v>-6.3768121528532618E-2</v>
      </c>
      <c r="O353" s="328">
        <f t="shared" si="216"/>
        <v>1.1246378937875701</v>
      </c>
      <c r="P353" s="332">
        <f t="shared" si="236"/>
        <v>71.446226628937339</v>
      </c>
      <c r="Q353" s="328">
        <f t="shared" si="217"/>
        <v>5544.7283084908267</v>
      </c>
      <c r="R353" s="277">
        <f>IF(H353&gt;0, rate1(1,$L$52,$L$51,$L$54,L353,$L$53,$L$50,P353),"")</f>
        <v>1872.7926395304771</v>
      </c>
      <c r="S353" s="323">
        <f t="shared" si="218"/>
        <v>2.6325574901147508</v>
      </c>
      <c r="T353" s="323">
        <f t="shared" si="219"/>
        <v>3.9060260918621872E-2</v>
      </c>
      <c r="U353" s="328">
        <f t="shared" si="220"/>
        <v>4.6135968253922464</v>
      </c>
      <c r="V353" s="336">
        <f t="shared" si="221"/>
        <v>4.6135968253922464</v>
      </c>
      <c r="W353" s="328">
        <f t="shared" si="222"/>
        <v>1.2806788502750521E-3</v>
      </c>
      <c r="X353" s="328">
        <f t="shared" si="223"/>
        <v>5589.4428538056891</v>
      </c>
      <c r="Y353" s="328">
        <f t="shared" si="237"/>
        <v>71.756956814955757</v>
      </c>
      <c r="Z353" s="108">
        <f>IF(H353&gt;0, rate1(1,$L$52,$L$51,$L$54,U353,$L$53,$L$50,Y353),"")</f>
        <v>1875.1339273553065</v>
      </c>
      <c r="AA353" s="336">
        <f t="shared" si="224"/>
        <v>2.650473802410017</v>
      </c>
      <c r="AB353" s="336">
        <f t="shared" si="225"/>
        <v>-7.7594618491066546E-4</v>
      </c>
      <c r="AC353" s="328">
        <f t="shared" si="226"/>
        <v>3.9060260918621872E-2</v>
      </c>
      <c r="AD353" s="328">
        <f t="shared" si="227"/>
        <v>-0.51202934976978243</v>
      </c>
      <c r="AE353" s="328">
        <f t="shared" si="228"/>
        <v>-0.27244936785825929</v>
      </c>
      <c r="AF353" s="328">
        <f t="shared" si="229"/>
        <v>2897.046371695209</v>
      </c>
      <c r="AG353" s="328">
        <f t="shared" si="230"/>
        <v>2889.5999167613686</v>
      </c>
      <c r="AH353" s="328">
        <f t="shared" si="231"/>
        <v>4.5939684089906052</v>
      </c>
      <c r="AI353" s="328">
        <f t="shared" si="232"/>
        <v>20.856692884277123</v>
      </c>
      <c r="AJ353" s="328">
        <f t="shared" si="233"/>
        <v>10.156098950410339</v>
      </c>
      <c r="AK353" s="337">
        <f t="shared" si="234"/>
        <v>861.74799963023702</v>
      </c>
      <c r="AL353" s="42">
        <f t="shared" si="235"/>
        <v>31.059934599304004</v>
      </c>
    </row>
    <row r="354" spans="2:38" ht="15" x14ac:dyDescent="0.15">
      <c r="B354" s="328">
        <f t="shared" si="203"/>
        <v>2897.046371695209</v>
      </c>
      <c r="C354" s="328">
        <f t="shared" si="204"/>
        <v>2889.5999167613686</v>
      </c>
      <c r="D354" s="328">
        <f t="shared" si="205"/>
        <v>4.5939684089906052</v>
      </c>
      <c r="E354" s="328">
        <f t="shared" si="206"/>
        <v>231.96916189062654</v>
      </c>
      <c r="F354" s="328">
        <f t="shared" si="207"/>
        <v>232.07588374047322</v>
      </c>
      <c r="G354" s="328">
        <f t="shared" si="208"/>
        <v>6270.1564307198214</v>
      </c>
      <c r="H354" s="313">
        <f t="shared" si="209"/>
        <v>0.02</v>
      </c>
      <c r="I354" s="328">
        <f t="shared" si="210"/>
        <v>5.9571639470723312</v>
      </c>
      <c r="J354" s="328">
        <f t="shared" si="211"/>
        <v>850</v>
      </c>
      <c r="K354" s="335">
        <f t="shared" si="212"/>
        <v>-1</v>
      </c>
      <c r="L354" s="323">
        <f t="shared" si="213"/>
        <v>4.5739684089906056</v>
      </c>
      <c r="M354" s="323">
        <f t="shared" si="214"/>
        <v>4.5839684089906054</v>
      </c>
      <c r="N354" s="328">
        <f t="shared" si="215"/>
        <v>-6.3501947048727914E-2</v>
      </c>
      <c r="O354" s="328">
        <f t="shared" si="216"/>
        <v>1.0968393807704149</v>
      </c>
      <c r="P354" s="332">
        <f t="shared" si="236"/>
        <v>71.039705766781012</v>
      </c>
      <c r="Q354" s="328">
        <f t="shared" si="217"/>
        <v>5457.4769542156209</v>
      </c>
      <c r="R354" s="277">
        <f>IF(H354&gt;0, rate1(1,$L$52,$L$51,$L$54,L354,$L$53,$L$50,P354),"")</f>
        <v>1869.7076161255995</v>
      </c>
      <c r="S354" s="323">
        <f t="shared" si="218"/>
        <v>2.6611856837737204</v>
      </c>
      <c r="T354" s="323">
        <f t="shared" si="219"/>
        <v>3.8226880756924389E-2</v>
      </c>
      <c r="U354" s="328">
        <f t="shared" si="220"/>
        <v>4.5939684089906052</v>
      </c>
      <c r="V354" s="336">
        <f t="shared" si="221"/>
        <v>4.5939684089906052</v>
      </c>
      <c r="W354" s="328">
        <f t="shared" si="222"/>
        <v>1.2698048077925961E-3</v>
      </c>
      <c r="X354" s="328">
        <f t="shared" si="223"/>
        <v>5501.7675640276639</v>
      </c>
      <c r="Y354" s="328">
        <f t="shared" si="237"/>
        <v>71.349992341842764</v>
      </c>
      <c r="Z354" s="108">
        <f>IF(H354&gt;0, rate1(1,$L$52,$L$51,$L$54,U354,$L$53,$L$50,Y354),"")</f>
        <v>1872.0645918646514</v>
      </c>
      <c r="AA354" s="336">
        <f t="shared" si="224"/>
        <v>2.679405068333701</v>
      </c>
      <c r="AB354" s="336">
        <f t="shared" si="225"/>
        <v>-7.561039511762885E-4</v>
      </c>
      <c r="AC354" s="328">
        <f t="shared" si="226"/>
        <v>3.8226880756924389E-2</v>
      </c>
      <c r="AD354" s="328">
        <f t="shared" si="227"/>
        <v>-0.52319204716637036</v>
      </c>
      <c r="AE354" s="328">
        <f t="shared" si="228"/>
        <v>-0.28886298948534717</v>
      </c>
      <c r="AF354" s="328">
        <f t="shared" si="229"/>
        <v>2896.9446428674032</v>
      </c>
      <c r="AG354" s="328">
        <f t="shared" si="230"/>
        <v>2889.5616898806115</v>
      </c>
      <c r="AH354" s="328">
        <f t="shared" si="231"/>
        <v>4.5743382256904326</v>
      </c>
      <c r="AI354" s="328">
        <f t="shared" si="232"/>
        <v>20.445378960448359</v>
      </c>
      <c r="AJ354" s="328">
        <f t="shared" si="233"/>
        <v>10.161778222343797</v>
      </c>
      <c r="AK354" s="337">
        <f t="shared" si="234"/>
        <v>861.88058689358525</v>
      </c>
      <c r="AL354" s="42">
        <f t="shared" si="235"/>
        <v>31.07766278825564</v>
      </c>
    </row>
    <row r="355" spans="2:38" ht="15" x14ac:dyDescent="0.15">
      <c r="B355" s="328">
        <f t="shared" si="203"/>
        <v>2896.9446428674032</v>
      </c>
      <c r="C355" s="328">
        <f t="shared" si="204"/>
        <v>2889.5616898806115</v>
      </c>
      <c r="D355" s="328">
        <f t="shared" si="205"/>
        <v>4.5743382256904326</v>
      </c>
      <c r="E355" s="328">
        <f t="shared" si="206"/>
        <v>231.75524415341596</v>
      </c>
      <c r="F355" s="328">
        <f t="shared" si="207"/>
        <v>231.86220302202125</v>
      </c>
      <c r="G355" s="328">
        <f t="shared" si="208"/>
        <v>6184.0732837886735</v>
      </c>
      <c r="H355" s="313">
        <f t="shared" si="209"/>
        <v>0.02</v>
      </c>
      <c r="I355" s="328">
        <f t="shared" si="210"/>
        <v>5.9063623894333439</v>
      </c>
      <c r="J355" s="328">
        <f t="shared" si="211"/>
        <v>850</v>
      </c>
      <c r="K355" s="335">
        <f t="shared" si="212"/>
        <v>-1</v>
      </c>
      <c r="L355" s="323">
        <f t="shared" si="213"/>
        <v>4.554338225690433</v>
      </c>
      <c r="M355" s="323">
        <f t="shared" si="214"/>
        <v>4.5643382256904328</v>
      </c>
      <c r="N355" s="328">
        <f t="shared" si="215"/>
        <v>-6.3235702240412195E-2</v>
      </c>
      <c r="O355" s="328">
        <f t="shared" si="216"/>
        <v>1.0693362160785598</v>
      </c>
      <c r="P355" s="332">
        <f t="shared" si="236"/>
        <v>70.633730009509861</v>
      </c>
      <c r="Q355" s="328">
        <f t="shared" si="217"/>
        <v>5371.0486561399803</v>
      </c>
      <c r="R355" s="277">
        <f>IF(H355&gt;0, rate1(1,$L$52,$L$51,$L$54,L355,$L$53,$L$50,P355),"")</f>
        <v>1866.6015920354944</v>
      </c>
      <c r="S355" s="323">
        <f t="shared" si="218"/>
        <v>2.6908728639148238</v>
      </c>
      <c r="T355" s="323">
        <f t="shared" si="219"/>
        <v>3.7398259555721181E-2</v>
      </c>
      <c r="U355" s="328">
        <f t="shared" si="220"/>
        <v>4.5743382256904326</v>
      </c>
      <c r="V355" s="336">
        <f t="shared" si="221"/>
        <v>4.5743382256904326</v>
      </c>
      <c r="W355" s="328">
        <f t="shared" si="222"/>
        <v>1.2589761546522027E-3</v>
      </c>
      <c r="X355" s="328">
        <f t="shared" si="223"/>
        <v>5414.9173855035433</v>
      </c>
      <c r="Y355" s="328">
        <f t="shared" si="237"/>
        <v>70.943571665259043</v>
      </c>
      <c r="Z355" s="108">
        <f>IF(H355&gt;0, rate1(1,$L$52,$L$51,$L$54,U355,$L$53,$L$50,Y355),"")</f>
        <v>1868.9743983198496</v>
      </c>
      <c r="AA355" s="336">
        <f t="shared" si="224"/>
        <v>2.709406741233241</v>
      </c>
      <c r="AB355" s="336">
        <f t="shared" si="225"/>
        <v>-7.3649888249763317E-4</v>
      </c>
      <c r="AC355" s="328">
        <f t="shared" si="226"/>
        <v>3.7398259555721181E-2</v>
      </c>
      <c r="AD355" s="328">
        <f t="shared" si="227"/>
        <v>-0.53478424497806354</v>
      </c>
      <c r="AE355" s="328">
        <f t="shared" si="228"/>
        <v>-0.30656995183795532</v>
      </c>
      <c r="AF355" s="328">
        <f t="shared" si="229"/>
        <v>2896.8440089056071</v>
      </c>
      <c r="AG355" s="328">
        <f t="shared" si="230"/>
        <v>2889.5242916210559</v>
      </c>
      <c r="AH355" s="328">
        <f t="shared" si="231"/>
        <v>4.554706274527442</v>
      </c>
      <c r="AI355" s="328">
        <f t="shared" si="232"/>
        <v>20.035480369937474</v>
      </c>
      <c r="AJ355" s="328">
        <f t="shared" si="233"/>
        <v>10.167343633557667</v>
      </c>
      <c r="AK355" s="337">
        <f t="shared" si="234"/>
        <v>862.00878261795265</v>
      </c>
      <c r="AL355" s="42">
        <f t="shared" si="235"/>
        <v>31.095041360372022</v>
      </c>
    </row>
    <row r="356" spans="2:38" ht="15" x14ac:dyDescent="0.15">
      <c r="B356" s="328">
        <f t="shared" si="203"/>
        <v>2896.8440089056071</v>
      </c>
      <c r="C356" s="328">
        <f t="shared" si="204"/>
        <v>2889.5242916210559</v>
      </c>
      <c r="D356" s="328">
        <f t="shared" si="205"/>
        <v>4.554706274527442</v>
      </c>
      <c r="E356" s="328">
        <f t="shared" si="206"/>
        <v>231.54086281192525</v>
      </c>
      <c r="F356" s="328">
        <f t="shared" si="207"/>
        <v>231.6480534826706</v>
      </c>
      <c r="G356" s="328">
        <f t="shared" si="208"/>
        <v>6098.8073849290386</v>
      </c>
      <c r="H356" s="313">
        <f t="shared" si="209"/>
        <v>0.02</v>
      </c>
      <c r="I356" s="328">
        <f t="shared" si="210"/>
        <v>5.8557738276409514</v>
      </c>
      <c r="J356" s="328">
        <f t="shared" si="211"/>
        <v>850</v>
      </c>
      <c r="K356" s="335">
        <f t="shared" si="212"/>
        <v>-1</v>
      </c>
      <c r="L356" s="323">
        <f t="shared" si="213"/>
        <v>4.5347062745274425</v>
      </c>
      <c r="M356" s="323">
        <f t="shared" si="214"/>
        <v>4.5447062745274422</v>
      </c>
      <c r="N356" s="328">
        <f t="shared" si="215"/>
        <v>-6.296938707798283E-2</v>
      </c>
      <c r="O356" s="328">
        <f t="shared" si="216"/>
        <v>1.0421271456014352</v>
      </c>
      <c r="P356" s="332">
        <f t="shared" si="236"/>
        <v>70.228301161440612</v>
      </c>
      <c r="Q356" s="328">
        <f t="shared" si="217"/>
        <v>5285.4395018907635</v>
      </c>
      <c r="R356" s="277">
        <f>IF(H356&gt;0, rate1(1,$L$52,$L$51,$L$54,L356,$L$53,$L$50,P356),"")</f>
        <v>1863.4743745508297</v>
      </c>
      <c r="S356" s="323">
        <f t="shared" si="218"/>
        <v>2.7216794398622719</v>
      </c>
      <c r="T356" s="323">
        <f t="shared" si="219"/>
        <v>3.6574396847661811E-2</v>
      </c>
      <c r="U356" s="328">
        <f t="shared" si="220"/>
        <v>4.554706274527442</v>
      </c>
      <c r="V356" s="336">
        <f t="shared" si="221"/>
        <v>4.554706274527442</v>
      </c>
      <c r="W356" s="328">
        <f t="shared" si="222"/>
        <v>1.2481929028300698E-3</v>
      </c>
      <c r="X356" s="328">
        <f t="shared" si="223"/>
        <v>5328.8884125612285</v>
      </c>
      <c r="Y356" s="328">
        <f t="shared" si="237"/>
        <v>70.537696580044084</v>
      </c>
      <c r="Z356" s="108">
        <f>IF(H356&gt;0, rate1(1,$L$52,$L$51,$L$54,U356,$L$53,$L$50,Y356),"")</f>
        <v>1865.8631555787711</v>
      </c>
      <c r="AA356" s="336">
        <f t="shared" si="224"/>
        <v>2.7405398945213508</v>
      </c>
      <c r="AB356" s="336">
        <f t="shared" si="225"/>
        <v>-7.1712972897603324E-4</v>
      </c>
      <c r="AC356" s="328">
        <f t="shared" si="226"/>
        <v>3.6574396847661811E-2</v>
      </c>
      <c r="AD356" s="328">
        <f t="shared" si="227"/>
        <v>-0.54683061714737735</v>
      </c>
      <c r="AE356" s="328">
        <f t="shared" si="228"/>
        <v>-0.32569797422505153</v>
      </c>
      <c r="AF356" s="328">
        <f t="shared" si="229"/>
        <v>2896.7444651216815</v>
      </c>
      <c r="AG356" s="328">
        <f t="shared" si="230"/>
        <v>2889.4877172242082</v>
      </c>
      <c r="AH356" s="328">
        <f t="shared" si="231"/>
        <v>4.535072554526681</v>
      </c>
      <c r="AI356" s="328">
        <f t="shared" si="232"/>
        <v>19.626992110625437</v>
      </c>
      <c r="AJ356" s="328">
        <f t="shared" si="233"/>
        <v>10.172795575810619</v>
      </c>
      <c r="AK356" s="337">
        <f t="shared" si="234"/>
        <v>862.13268349683619</v>
      </c>
      <c r="AL356" s="42">
        <f t="shared" si="235"/>
        <v>31.11207151868647</v>
      </c>
    </row>
    <row r="357" spans="2:38" ht="15" x14ac:dyDescent="0.15">
      <c r="B357" s="328">
        <f t="shared" si="203"/>
        <v>2896.7444651216815</v>
      </c>
      <c r="C357" s="328">
        <f t="shared" si="204"/>
        <v>2889.4877172242082</v>
      </c>
      <c r="D357" s="328">
        <f t="shared" si="205"/>
        <v>4.535072554526681</v>
      </c>
      <c r="E357" s="328">
        <f t="shared" si="206"/>
        <v>231.3260282897273</v>
      </c>
      <c r="F357" s="328">
        <f t="shared" si="207"/>
        <v>231.43344555082626</v>
      </c>
      <c r="G357" s="328">
        <f t="shared" si="208"/>
        <v>6014.3548130559657</v>
      </c>
      <c r="H357" s="313">
        <f t="shared" si="209"/>
        <v>0.02</v>
      </c>
      <c r="I357" s="328">
        <f t="shared" si="210"/>
        <v>5.805398317978689</v>
      </c>
      <c r="J357" s="328">
        <f t="shared" si="211"/>
        <v>850</v>
      </c>
      <c r="K357" s="335">
        <f t="shared" si="212"/>
        <v>-1</v>
      </c>
      <c r="L357" s="323">
        <f t="shared" si="213"/>
        <v>4.5150725545266814</v>
      </c>
      <c r="M357" s="323">
        <f t="shared" si="214"/>
        <v>4.5250725545266812</v>
      </c>
      <c r="N357" s="328">
        <f t="shared" si="215"/>
        <v>-6.2703001535677316E-2</v>
      </c>
      <c r="O357" s="328">
        <f t="shared" si="216"/>
        <v>1.015210915286366</v>
      </c>
      <c r="P357" s="332">
        <f t="shared" si="236"/>
        <v>69.823421039705451</v>
      </c>
      <c r="Q357" s="328">
        <f t="shared" si="217"/>
        <v>5200.6455649932986</v>
      </c>
      <c r="R357" s="277">
        <f>IF(H357&gt;0, rate1(1,$L$52,$L$51,$L$54,L357,$L$53,$L$50,P357),"")</f>
        <v>1860.325768827968</v>
      </c>
      <c r="S357" s="323">
        <f t="shared" si="218"/>
        <v>2.7536705271585284</v>
      </c>
      <c r="T357" s="323">
        <f t="shared" si="219"/>
        <v>3.5755291866183647E-2</v>
      </c>
      <c r="U357" s="328">
        <f t="shared" si="220"/>
        <v>4.535072554526681</v>
      </c>
      <c r="V357" s="336">
        <f t="shared" si="221"/>
        <v>4.535072554526681</v>
      </c>
      <c r="W357" s="328">
        <f t="shared" si="222"/>
        <v>1.2374550643290405E-3</v>
      </c>
      <c r="X357" s="328">
        <f t="shared" si="223"/>
        <v>5243.676725237764</v>
      </c>
      <c r="Y357" s="328">
        <f t="shared" si="237"/>
        <v>70.132368893742154</v>
      </c>
      <c r="Z357" s="108">
        <f>IF(H357&gt;0, rate1(1,$L$52,$L$51,$L$54,U357,$L$53,$L$50,Y357),"")</f>
        <v>1862.7306703838935</v>
      </c>
      <c r="AA357" s="336">
        <f t="shared" si="224"/>
        <v>2.7728703599491555</v>
      </c>
      <c r="AB357" s="336">
        <f t="shared" si="225"/>
        <v>-6.979952354578987E-4</v>
      </c>
      <c r="AC357" s="328">
        <f t="shared" si="226"/>
        <v>3.5755291866183647E-2</v>
      </c>
      <c r="AD357" s="328">
        <f t="shared" si="227"/>
        <v>-0.55935776093930978</v>
      </c>
      <c r="AE357" s="328">
        <f t="shared" si="228"/>
        <v>-0.34639009277346611</v>
      </c>
      <c r="AF357" s="328">
        <f t="shared" si="229"/>
        <v>2896.6460068282795</v>
      </c>
      <c r="AG357" s="328">
        <f t="shared" si="230"/>
        <v>2889.4519619323419</v>
      </c>
      <c r="AH357" s="328">
        <f t="shared" si="231"/>
        <v>4.5154370647020148</v>
      </c>
      <c r="AI357" s="328">
        <f t="shared" si="232"/>
        <v>19.219908934933475</v>
      </c>
      <c r="AJ357" s="328">
        <f t="shared" si="233"/>
        <v>10.178134439403657</v>
      </c>
      <c r="AK357" s="337">
        <f t="shared" si="234"/>
        <v>862.25238474126445</v>
      </c>
      <c r="AL357" s="42">
        <f t="shared" si="235"/>
        <v>31.128754461980503</v>
      </c>
    </row>
    <row r="358" spans="2:38" ht="15" x14ac:dyDescent="0.15">
      <c r="B358" s="328">
        <f t="shared" si="203"/>
        <v>2896.6460068282795</v>
      </c>
      <c r="C358" s="328">
        <f t="shared" si="204"/>
        <v>2889.4519619323419</v>
      </c>
      <c r="D358" s="328">
        <f t="shared" si="205"/>
        <v>4.5154370647020148</v>
      </c>
      <c r="E358" s="328">
        <f t="shared" si="206"/>
        <v>231.11075100024274</v>
      </c>
      <c r="F358" s="328">
        <f t="shared" si="207"/>
        <v>231.21838964498502</v>
      </c>
      <c r="G358" s="328">
        <f t="shared" si="208"/>
        <v>5930.7116333311751</v>
      </c>
      <c r="H358" s="313">
        <f t="shared" si="209"/>
        <v>0.02</v>
      </c>
      <c r="I358" s="328">
        <f t="shared" si="210"/>
        <v>5.7552359167500988</v>
      </c>
      <c r="J358" s="328">
        <f t="shared" si="211"/>
        <v>850</v>
      </c>
      <c r="K358" s="335">
        <f t="shared" si="212"/>
        <v>-1</v>
      </c>
      <c r="L358" s="323">
        <f t="shared" si="213"/>
        <v>4.4954370647020152</v>
      </c>
      <c r="M358" s="323">
        <f t="shared" si="214"/>
        <v>4.505437064702015</v>
      </c>
      <c r="N358" s="328">
        <f t="shared" si="215"/>
        <v>-6.2436545587566172E-2</v>
      </c>
      <c r="O358" s="328">
        <f t="shared" si="216"/>
        <v>0.98858627121240339</v>
      </c>
      <c r="P358" s="332">
        <f t="shared" si="236"/>
        <v>69.41909147439371</v>
      </c>
      <c r="Q358" s="328">
        <f t="shared" si="217"/>
        <v>5116.6629052421913</v>
      </c>
      <c r="R358" s="277">
        <f>IF(H358&gt;0, rate1(1,$L$52,$L$51,$L$54,L358,$L$53,$L$50,P358),"")</f>
        <v>1857.1555778629172</v>
      </c>
      <c r="S358" s="323">
        <f t="shared" si="218"/>
        <v>2.7869164164428022</v>
      </c>
      <c r="T358" s="323">
        <f t="shared" si="219"/>
        <v>3.4940943523177219E-2</v>
      </c>
      <c r="U358" s="328">
        <f t="shared" si="220"/>
        <v>4.5154370647020148</v>
      </c>
      <c r="V358" s="336">
        <f t="shared" si="221"/>
        <v>4.5154370647020148</v>
      </c>
      <c r="W358" s="328">
        <f t="shared" si="222"/>
        <v>1.2267626511572871E-3</v>
      </c>
      <c r="X358" s="328">
        <f t="shared" si="223"/>
        <v>5159.2783896518831</v>
      </c>
      <c r="Y358" s="328">
        <f t="shared" si="237"/>
        <v>69.727590426742154</v>
      </c>
      <c r="Z358" s="108">
        <f>IF(H358&gt;0, rate1(1,$L$52,$L$51,$L$54,U358,$L$53,$L$50,Y358),"")</f>
        <v>1859.5767473364724</v>
      </c>
      <c r="AA358" s="336">
        <f t="shared" si="224"/>
        <v>2.8064692016895201</v>
      </c>
      <c r="AB358" s="336">
        <f t="shared" si="225"/>
        <v>-6.7909414121754416E-4</v>
      </c>
      <c r="AC358" s="328">
        <f t="shared" si="226"/>
        <v>3.4940943523177219E-2</v>
      </c>
      <c r="AD358" s="328">
        <f t="shared" si="227"/>
        <v>-0.57239438845529433</v>
      </c>
      <c r="AE358" s="328">
        <f t="shared" si="228"/>
        <v>-0.3688068379931429</v>
      </c>
      <c r="AF358" s="328">
        <f t="shared" si="229"/>
        <v>2896.5486293391687</v>
      </c>
      <c r="AG358" s="328">
        <f t="shared" si="230"/>
        <v>2889.4170209888189</v>
      </c>
      <c r="AH358" s="328">
        <f t="shared" si="231"/>
        <v>4.4957998040563014</v>
      </c>
      <c r="AI358" s="328">
        <f t="shared" si="232"/>
        <v>18.814225334521932</v>
      </c>
      <c r="AJ358" s="328">
        <f t="shared" si="233"/>
        <v>10.183360613107691</v>
      </c>
      <c r="AK358" s="337">
        <f t="shared" si="234"/>
        <v>862.36798009307381</v>
      </c>
      <c r="AL358" s="42">
        <f t="shared" si="235"/>
        <v>31.145091384575196</v>
      </c>
    </row>
    <row r="359" spans="2:38" ht="15" x14ac:dyDescent="0.15">
      <c r="B359" s="328">
        <f t="shared" si="203"/>
        <v>2896.5486293391687</v>
      </c>
      <c r="C359" s="328">
        <f t="shared" si="204"/>
        <v>2889.4170209888189</v>
      </c>
      <c r="D359" s="328">
        <f t="shared" si="205"/>
        <v>4.4957998040563014</v>
      </c>
      <c r="E359" s="328">
        <f t="shared" si="206"/>
        <v>230.89504134621907</v>
      </c>
      <c r="F359" s="328">
        <f t="shared" si="207"/>
        <v>231.00289617323091</v>
      </c>
      <c r="G359" s="328">
        <f t="shared" si="208"/>
        <v>5847.8738975341093</v>
      </c>
      <c r="H359" s="313">
        <f t="shared" si="209"/>
        <v>0.02</v>
      </c>
      <c r="I359" s="328">
        <f t="shared" si="210"/>
        <v>5.7052866802798237</v>
      </c>
      <c r="J359" s="328">
        <f t="shared" si="211"/>
        <v>850</v>
      </c>
      <c r="K359" s="335">
        <f t="shared" si="212"/>
        <v>-1</v>
      </c>
      <c r="L359" s="323">
        <f t="shared" si="213"/>
        <v>4.4757998040563018</v>
      </c>
      <c r="M359" s="323">
        <f t="shared" si="214"/>
        <v>4.4857998040563016</v>
      </c>
      <c r="N359" s="328">
        <f t="shared" si="215"/>
        <v>-6.2170019207588467E-2</v>
      </c>
      <c r="O359" s="328">
        <f t="shared" si="216"/>
        <v>0.96225195967047705</v>
      </c>
      <c r="P359" s="332">
        <f t="shared" si="236"/>
        <v>69.015314308710444</v>
      </c>
      <c r="Q359" s="328">
        <f t="shared" si="217"/>
        <v>5033.4875690722038</v>
      </c>
      <c r="R359" s="277">
        <f>IF(H359&gt;0, rate1(1,$L$52,$L$51,$L$54,L359,$L$53,$L$50,P359),"")</f>
        <v>1853.9636024650977</v>
      </c>
      <c r="S359" s="323">
        <f t="shared" si="218"/>
        <v>2.8214930995597163</v>
      </c>
      <c r="T359" s="323">
        <f t="shared" si="219"/>
        <v>3.4131350386458204E-2</v>
      </c>
      <c r="U359" s="328">
        <f t="shared" si="220"/>
        <v>4.4957998040563014</v>
      </c>
      <c r="V359" s="336">
        <f t="shared" si="221"/>
        <v>4.4957998040563014</v>
      </c>
      <c r="W359" s="328">
        <f t="shared" si="222"/>
        <v>1.2161156753176527E-3</v>
      </c>
      <c r="X359" s="328">
        <f t="shared" si="223"/>
        <v>5075.6894583763269</v>
      </c>
      <c r="Y359" s="328">
        <f t="shared" si="237"/>
        <v>69.32336301243447</v>
      </c>
      <c r="Z359" s="108">
        <f>IF(H359&gt;0, rate1(1,$L$52,$L$51,$L$54,U359,$L$53,$L$50,Y359),"")</f>
        <v>1856.401188870522</v>
      </c>
      <c r="AA359" s="336">
        <f t="shared" si="224"/>
        <v>2.841413248286202</v>
      </c>
      <c r="AB359" s="336">
        <f t="shared" si="225"/>
        <v>-6.6042517965453329E-4</v>
      </c>
      <c r="AC359" s="328">
        <f t="shared" si="226"/>
        <v>3.4131350386458204E-2</v>
      </c>
      <c r="AD359" s="328">
        <f t="shared" si="227"/>
        <v>-0.58597154151671382</v>
      </c>
      <c r="AE359" s="328">
        <f t="shared" si="228"/>
        <v>-0.39312877256348094</v>
      </c>
      <c r="AF359" s="328">
        <f t="shared" si="229"/>
        <v>2896.4523279695745</v>
      </c>
      <c r="AG359" s="328">
        <f t="shared" si="230"/>
        <v>2889.3828896384325</v>
      </c>
      <c r="AH359" s="328">
        <f t="shared" si="231"/>
        <v>4.476160771581152</v>
      </c>
      <c r="AI359" s="328">
        <f t="shared" si="232"/>
        <v>18.409935524665055</v>
      </c>
      <c r="AJ359" s="328">
        <f t="shared" si="233"/>
        <v>10.188474484086765</v>
      </c>
      <c r="AK359" s="337">
        <f t="shared" si="234"/>
        <v>862.47956183813733</v>
      </c>
      <c r="AL359" s="42">
        <f t="shared" si="235"/>
        <v>31.161083476109539</v>
      </c>
    </row>
    <row r="360" spans="2:38" ht="15" x14ac:dyDescent="0.15">
      <c r="B360" s="328">
        <f t="shared" si="203"/>
        <v>2896.4523279695745</v>
      </c>
      <c r="C360" s="328">
        <f t="shared" si="204"/>
        <v>2889.3828896384325</v>
      </c>
      <c r="D360" s="328">
        <f t="shared" si="205"/>
        <v>4.476160771581152</v>
      </c>
      <c r="E360" s="328">
        <f t="shared" si="206"/>
        <v>230.67890971915671</v>
      </c>
      <c r="F360" s="328">
        <f t="shared" si="207"/>
        <v>230.7869755326879</v>
      </c>
      <c r="G360" s="328">
        <f t="shared" si="208"/>
        <v>5765.8376444284049</v>
      </c>
      <c r="H360" s="313">
        <f t="shared" si="209"/>
        <v>0.02</v>
      </c>
      <c r="I360" s="328">
        <f t="shared" si="210"/>
        <v>5.6555506649136085</v>
      </c>
      <c r="J360" s="328">
        <f t="shared" si="211"/>
        <v>850</v>
      </c>
      <c r="K360" s="335">
        <f t="shared" si="212"/>
        <v>-1</v>
      </c>
      <c r="L360" s="323">
        <f t="shared" si="213"/>
        <v>4.4561607715811524</v>
      </c>
      <c r="M360" s="323">
        <f t="shared" si="214"/>
        <v>4.4661607715811522</v>
      </c>
      <c r="N360" s="328">
        <f t="shared" si="215"/>
        <v>-6.1903422369484318E-2</v>
      </c>
      <c r="O360" s="328">
        <f t="shared" si="216"/>
        <v>0.93620672724963105</v>
      </c>
      <c r="P360" s="332">
        <f t="shared" si="236"/>
        <v>68.612091399128971</v>
      </c>
      <c r="Q360" s="328">
        <f t="shared" si="217"/>
        <v>4951.1155899242649</v>
      </c>
      <c r="R360" s="277">
        <f>IF(H360&gt;0, rate1(1,$L$52,$L$51,$L$54,L360,$L$53,$L$50,P360),"")</f>
        <v>1850.749641230738</v>
      </c>
      <c r="S360" s="323">
        <f t="shared" si="218"/>
        <v>2.8574828612173779</v>
      </c>
      <c r="T360" s="323">
        <f t="shared" si="219"/>
        <v>3.3326510656961517E-2</v>
      </c>
      <c r="U360" s="328">
        <f t="shared" si="220"/>
        <v>4.476160771581152</v>
      </c>
      <c r="V360" s="336">
        <f t="shared" si="221"/>
        <v>4.476160771581152</v>
      </c>
      <c r="W360" s="328">
        <f t="shared" si="222"/>
        <v>1.2055141488236387E-3</v>
      </c>
      <c r="X360" s="328">
        <f t="shared" si="223"/>
        <v>4992.9059708054792</v>
      </c>
      <c r="Y360" s="328">
        <f t="shared" si="237"/>
        <v>68.919688497361562</v>
      </c>
      <c r="Z360" s="108">
        <f>IF(H360&gt;0, rate1(1,$L$52,$L$51,$L$54,U360,$L$53,$L$50,Y360),"")</f>
        <v>1853.20379522643</v>
      </c>
      <c r="AA360" s="336">
        <f t="shared" si="224"/>
        <v>2.8777856908807515</v>
      </c>
      <c r="AB360" s="336">
        <f t="shared" si="225"/>
        <v>-6.4198707801325699E-4</v>
      </c>
      <c r="AC360" s="328">
        <f t="shared" si="226"/>
        <v>3.3326510656961517E-2</v>
      </c>
      <c r="AD360" s="328">
        <f t="shared" si="227"/>
        <v>-0.6001228333162516</v>
      </c>
      <c r="AE360" s="328">
        <f t="shared" si="228"/>
        <v>-0.41955945773107756</v>
      </c>
      <c r="AF360" s="328">
        <f t="shared" si="229"/>
        <v>2896.357098036548</v>
      </c>
      <c r="AG360" s="328">
        <f t="shared" si="230"/>
        <v>2889.3495631277756</v>
      </c>
      <c r="AH360" s="328">
        <f t="shared" si="231"/>
        <v>4.4565199662565318</v>
      </c>
      <c r="AI360" s="328">
        <f t="shared" si="232"/>
        <v>18.007033428248878</v>
      </c>
      <c r="AJ360" s="328">
        <f t="shared" si="233"/>
        <v>10.193476437816834</v>
      </c>
      <c r="AK360" s="337">
        <f t="shared" si="234"/>
        <v>862.58722081954727</v>
      </c>
      <c r="AL360" s="42">
        <f t="shared" si="235"/>
        <v>31.176731921305503</v>
      </c>
    </row>
    <row r="361" spans="2:38" ht="15" x14ac:dyDescent="0.15">
      <c r="B361" s="328">
        <f t="shared" si="203"/>
        <v>2896.357098036548</v>
      </c>
      <c r="C361" s="328">
        <f t="shared" si="204"/>
        <v>2889.3495631277756</v>
      </c>
      <c r="D361" s="328">
        <f t="shared" si="205"/>
        <v>4.4565199662565318</v>
      </c>
      <c r="E361" s="328">
        <f t="shared" si="206"/>
        <v>230.46236649868135</v>
      </c>
      <c r="F361" s="328">
        <f t="shared" si="207"/>
        <v>230.57063810891901</v>
      </c>
      <c r="G361" s="328">
        <f t="shared" si="208"/>
        <v>5684.5989001245071</v>
      </c>
      <c r="H361" s="313">
        <f t="shared" si="209"/>
        <v>0.02</v>
      </c>
      <c r="I361" s="328">
        <f t="shared" si="210"/>
        <v>5.606027927017931</v>
      </c>
      <c r="J361" s="328">
        <f t="shared" si="211"/>
        <v>850</v>
      </c>
      <c r="K361" s="335">
        <f t="shared" si="212"/>
        <v>-1</v>
      </c>
      <c r="L361" s="323">
        <f t="shared" si="213"/>
        <v>4.4365199662565322</v>
      </c>
      <c r="M361" s="323">
        <f t="shared" si="214"/>
        <v>4.446519966256532</v>
      </c>
      <c r="N361" s="328">
        <f t="shared" si="215"/>
        <v>-6.1636755046846403E-2</v>
      </c>
      <c r="O361" s="328">
        <f t="shared" si="216"/>
        <v>0.910449320928854</v>
      </c>
      <c r="P361" s="332">
        <f t="shared" si="236"/>
        <v>68.20942461554263</v>
      </c>
      <c r="Q361" s="328">
        <f t="shared" si="217"/>
        <v>4869.5429886077454</v>
      </c>
      <c r="R361" s="277">
        <f>IF(H361&gt;0, rate1(1,$L$52,$L$51,$L$54,L361,$L$53,$L$50,P361),"")</f>
        <v>1847.5134905159446</v>
      </c>
      <c r="S361" s="323">
        <f t="shared" si="218"/>
        <v>2.8949749459298424</v>
      </c>
      <c r="T361" s="323">
        <f t="shared" si="219"/>
        <v>3.2526422145703865E-2</v>
      </c>
      <c r="U361" s="328">
        <f t="shared" si="220"/>
        <v>4.4565199662565318</v>
      </c>
      <c r="V361" s="336">
        <f t="shared" si="221"/>
        <v>4.4565199662565318</v>
      </c>
      <c r="W361" s="328">
        <f t="shared" si="222"/>
        <v>1.1949580836780882E-3</v>
      </c>
      <c r="X361" s="328">
        <f t="shared" si="223"/>
        <v>4910.9239535192519</v>
      </c>
      <c r="Y361" s="328">
        <f t="shared" si="237"/>
        <v>68.516568741367863</v>
      </c>
      <c r="Z361" s="108">
        <f>IF(H361&gt;0, rate1(1,$L$52,$L$51,$L$54,U361,$L$53,$L$50,Y361),"")</f>
        <v>1849.9843644242435</v>
      </c>
      <c r="AA361" s="336">
        <f t="shared" si="224"/>
        <v>2.9156767575602403</v>
      </c>
      <c r="AB361" s="336">
        <f t="shared" si="225"/>
        <v>-6.2377855708807474E-4</v>
      </c>
      <c r="AC361" s="328">
        <f t="shared" si="226"/>
        <v>3.2526422145703865E-2</v>
      </c>
      <c r="AD361" s="328">
        <f t="shared" si="227"/>
        <v>-0.61488472080971346</v>
      </c>
      <c r="AE361" s="328">
        <f t="shared" si="228"/>
        <v>-0.44832893130810941</v>
      </c>
      <c r="AF361" s="328">
        <f t="shared" si="229"/>
        <v>2896.2629348593555</v>
      </c>
      <c r="AG361" s="328">
        <f t="shared" si="230"/>
        <v>2889.31703670563</v>
      </c>
      <c r="AH361" s="328">
        <f t="shared" si="231"/>
        <v>4.4368773870506439</v>
      </c>
      <c r="AI361" s="328">
        <f t="shared" si="232"/>
        <v>17.605512659407101</v>
      </c>
      <c r="AJ361" s="328">
        <f t="shared" si="233"/>
        <v>10.198366858000002</v>
      </c>
      <c r="AK361" s="337">
        <f t="shared" si="234"/>
        <v>862.69104645075231</v>
      </c>
      <c r="AL361" s="42">
        <f t="shared" si="235"/>
        <v>31.192037899719516</v>
      </c>
    </row>
    <row r="362" spans="2:38" ht="15" x14ac:dyDescent="0.15">
      <c r="B362" s="328">
        <f t="shared" si="203"/>
        <v>2896.2629348593555</v>
      </c>
      <c r="C362" s="328">
        <f t="shared" si="204"/>
        <v>2889.31703670563</v>
      </c>
      <c r="D362" s="328">
        <f t="shared" si="205"/>
        <v>4.4368773870506439</v>
      </c>
      <c r="E362" s="328">
        <f t="shared" si="206"/>
        <v>230.24542205187512</v>
      </c>
      <c r="F362" s="328">
        <f t="shared" si="207"/>
        <v>230.35389427527824</v>
      </c>
      <c r="G362" s="328">
        <f t="shared" si="208"/>
        <v>5604.1536784406153</v>
      </c>
      <c r="H362" s="313">
        <f t="shared" si="209"/>
        <v>0.02</v>
      </c>
      <c r="I362" s="328">
        <f t="shared" si="210"/>
        <v>5.5567185229803728</v>
      </c>
      <c r="J362" s="328">
        <f t="shared" si="211"/>
        <v>850</v>
      </c>
      <c r="K362" s="335">
        <f t="shared" si="212"/>
        <v>-1</v>
      </c>
      <c r="L362" s="323">
        <f t="shared" si="213"/>
        <v>4.4168773870506444</v>
      </c>
      <c r="M362" s="323">
        <f t="shared" si="214"/>
        <v>4.4268773870506442</v>
      </c>
      <c r="N362" s="328">
        <f t="shared" si="215"/>
        <v>-6.1370017213089767E-2</v>
      </c>
      <c r="O362" s="328">
        <f t="shared" si="216"/>
        <v>0.88497848817535818</v>
      </c>
      <c r="P362" s="332">
        <f t="shared" si="236"/>
        <v>67.807315841425165</v>
      </c>
      <c r="Q362" s="328">
        <f t="shared" si="217"/>
        <v>4788.7657736611736</v>
      </c>
      <c r="R362" s="277">
        <f>IF(H362&gt;0, rate1(1,$L$52,$L$51,$L$54,L362,$L$53,$L$50,P362),"")</f>
        <v>1844.25494440951</v>
      </c>
      <c r="S362" s="323">
        <f t="shared" si="218"/>
        <v>2.9340663116633388</v>
      </c>
      <c r="T362" s="323">
        <f t="shared" si="219"/>
        <v>3.1731082250385838E-2</v>
      </c>
      <c r="U362" s="328">
        <f t="shared" si="220"/>
        <v>4.4368773870506439</v>
      </c>
      <c r="V362" s="336">
        <f t="shared" si="221"/>
        <v>4.4368773870506439</v>
      </c>
      <c r="W362" s="328">
        <f t="shared" si="222"/>
        <v>1.1844474919122661E-3</v>
      </c>
      <c r="X362" s="328">
        <f t="shared" si="223"/>
        <v>4829.73942064522</v>
      </c>
      <c r="Y362" s="328">
        <f t="shared" si="237"/>
        <v>68.114005617758195</v>
      </c>
      <c r="Z362" s="108">
        <f>IF(H362&gt;0, rate1(1,$L$52,$L$51,$L$54,U362,$L$53,$L$50,Y362),"")</f>
        <v>1846.7426922366997</v>
      </c>
      <c r="AA362" s="336">
        <f t="shared" si="224"/>
        <v>2.9551844753719489</v>
      </c>
      <c r="AB362" s="336">
        <f t="shared" si="225"/>
        <v>-6.0579833096666743E-4</v>
      </c>
      <c r="AC362" s="328">
        <f t="shared" si="226"/>
        <v>3.1731082250385838E-2</v>
      </c>
      <c r="AD362" s="328">
        <f t="shared" si="227"/>
        <v>-0.63029681251281011</v>
      </c>
      <c r="AE362" s="328">
        <f t="shared" si="228"/>
        <v>-0.47969779866005913</v>
      </c>
      <c r="AF362" s="328">
        <f t="shared" si="229"/>
        <v>2896.1698337598918</v>
      </c>
      <c r="AG362" s="328">
        <f t="shared" si="230"/>
        <v>2889.2853056233798</v>
      </c>
      <c r="AH362" s="328">
        <f t="shared" si="231"/>
        <v>4.4172330329196647</v>
      </c>
      <c r="AI362" s="328">
        <f t="shared" si="232"/>
        <v>17.205366506714416</v>
      </c>
      <c r="AJ362" s="328">
        <f t="shared" si="233"/>
        <v>10.203146126474088</v>
      </c>
      <c r="AK362" s="337">
        <f t="shared" si="234"/>
        <v>862.7911267286521</v>
      </c>
      <c r="AL362" s="42">
        <f t="shared" si="235"/>
        <v>31.207002585480012</v>
      </c>
    </row>
    <row r="363" spans="2:38" ht="15" x14ac:dyDescent="0.15">
      <c r="B363" s="328">
        <f t="shared" si="203"/>
        <v>2896.1698337598918</v>
      </c>
      <c r="C363" s="328">
        <f t="shared" si="204"/>
        <v>2889.2853056233798</v>
      </c>
      <c r="D363" s="328">
        <f t="shared" si="205"/>
        <v>4.4172330329196647</v>
      </c>
      <c r="E363" s="328">
        <f t="shared" si="206"/>
        <v>230.02808673255674</v>
      </c>
      <c r="F363" s="328">
        <f t="shared" si="207"/>
        <v>230.13675439221595</v>
      </c>
      <c r="G363" s="328">
        <f t="shared" si="208"/>
        <v>5524.4979812601841</v>
      </c>
      <c r="H363" s="313">
        <f t="shared" si="209"/>
        <v>0.02</v>
      </c>
      <c r="I363" s="328">
        <f t="shared" si="210"/>
        <v>5.5076225092096145</v>
      </c>
      <c r="J363" s="328">
        <f t="shared" si="211"/>
        <v>850</v>
      </c>
      <c r="K363" s="335">
        <f t="shared" si="212"/>
        <v>-1</v>
      </c>
      <c r="L363" s="323">
        <f t="shared" si="213"/>
        <v>4.3972330329196652</v>
      </c>
      <c r="M363" s="323">
        <f t="shared" si="214"/>
        <v>4.407233032919665</v>
      </c>
      <c r="N363" s="328">
        <f t="shared" si="215"/>
        <v>-6.1103208841464252E-2</v>
      </c>
      <c r="O363" s="328">
        <f t="shared" si="216"/>
        <v>0.85979297704893387</v>
      </c>
      <c r="P363" s="332">
        <f t="shared" si="236"/>
        <v>67.405766973990524</v>
      </c>
      <c r="Q363" s="328">
        <f t="shared" si="217"/>
        <v>4708.7799417094602</v>
      </c>
      <c r="R363" s="277">
        <f>IF(H363&gt;0, rate1(1,$L$52,$L$51,$L$54,L363,$L$53,$L$50,P363),"")</f>
        <v>1840.9737947053923</v>
      </c>
      <c r="S363" s="323">
        <f t="shared" si="218"/>
        <v>2.974862483630961</v>
      </c>
      <c r="T363" s="323">
        <f t="shared" si="219"/>
        <v>3.0940487931656158E-2</v>
      </c>
      <c r="U363" s="328">
        <f t="shared" si="220"/>
        <v>4.4172330329196647</v>
      </c>
      <c r="V363" s="336">
        <f t="shared" si="221"/>
        <v>4.4172330329196647</v>
      </c>
      <c r="W363" s="328">
        <f t="shared" si="222"/>
        <v>1.1739823855556608E-3</v>
      </c>
      <c r="X363" s="328">
        <f t="shared" si="223"/>
        <v>4749.348374217333</v>
      </c>
      <c r="Y363" s="328">
        <f t="shared" si="237"/>
        <v>67.712001013455634</v>
      </c>
      <c r="Z363" s="108">
        <f>IF(H363&gt;0, rate1(1,$L$52,$L$51,$L$54,U363,$L$53,$L$50,Y363),"")</f>
        <v>1843.4785721619221</v>
      </c>
      <c r="AA363" s="336">
        <f t="shared" si="224"/>
        <v>2.996415533599309</v>
      </c>
      <c r="AB363" s="336">
        <f t="shared" si="225"/>
        <v>-5.8804510674143311E-4</v>
      </c>
      <c r="AC363" s="328">
        <f t="shared" si="226"/>
        <v>3.0940487931656158E-2</v>
      </c>
      <c r="AD363" s="328">
        <f t="shared" si="227"/>
        <v>-0.64640221719119662</v>
      </c>
      <c r="AE363" s="328">
        <f t="shared" si="228"/>
        <v>-0.51396206067935313</v>
      </c>
      <c r="AF363" s="328">
        <f t="shared" si="229"/>
        <v>2896.0777900631188</v>
      </c>
      <c r="AG363" s="328">
        <f t="shared" si="230"/>
        <v>2889.2543651354481</v>
      </c>
      <c r="AH363" s="328">
        <f t="shared" si="231"/>
        <v>4.3975869028079071</v>
      </c>
      <c r="AI363" s="328">
        <f t="shared" si="232"/>
        <v>16.80658791593908</v>
      </c>
      <c r="AJ363" s="328">
        <f t="shared" si="233"/>
        <v>10.207814623117406</v>
      </c>
      <c r="AK363" s="337">
        <f t="shared" si="234"/>
        <v>862.88754824664966</v>
      </c>
      <c r="AL363" s="42">
        <f t="shared" si="235"/>
        <v>31.221627147010718</v>
      </c>
    </row>
    <row r="364" spans="2:38" ht="15" x14ac:dyDescent="0.15">
      <c r="B364" s="328">
        <f t="shared" si="203"/>
        <v>2896.0777900631188</v>
      </c>
      <c r="C364" s="328">
        <f t="shared" si="204"/>
        <v>2889.2543651354481</v>
      </c>
      <c r="D364" s="328">
        <f t="shared" si="205"/>
        <v>4.3975869028079071</v>
      </c>
      <c r="E364" s="328">
        <f t="shared" si="206"/>
        <v>229.81037088051755</v>
      </c>
      <c r="F364" s="328">
        <f t="shared" si="207"/>
        <v>229.91922880653715</v>
      </c>
      <c r="G364" s="328">
        <f t="shared" si="208"/>
        <v>5445.627798888333</v>
      </c>
      <c r="H364" s="313">
        <f t="shared" si="209"/>
        <v>0.02</v>
      </c>
      <c r="I364" s="328">
        <f t="shared" si="210"/>
        <v>5.4587399421365266</v>
      </c>
      <c r="J364" s="328">
        <f t="shared" si="211"/>
        <v>850</v>
      </c>
      <c r="K364" s="335">
        <f t="shared" si="212"/>
        <v>-1</v>
      </c>
      <c r="L364" s="323">
        <f t="shared" si="213"/>
        <v>4.3775869028079075</v>
      </c>
      <c r="M364" s="323">
        <f t="shared" si="214"/>
        <v>4.3875869028079073</v>
      </c>
      <c r="N364" s="328">
        <f t="shared" si="215"/>
        <v>-6.0836329905033182E-2</v>
      </c>
      <c r="O364" s="328">
        <f t="shared" si="216"/>
        <v>0.83489153631239299</v>
      </c>
      <c r="P364" s="332">
        <f t="shared" si="236"/>
        <v>67.004779924364342</v>
      </c>
      <c r="Q364" s="328">
        <f t="shared" si="217"/>
        <v>4629.581477820122</v>
      </c>
      <c r="R364" s="277">
        <f>IF(H364&gt;0, rate1(1,$L$52,$L$51,$L$54,L364,$L$53,$L$50,P364),"")</f>
        <v>1837.6698308749592</v>
      </c>
      <c r="S364" s="323">
        <f t="shared" si="218"/>
        <v>3.0174785241186335</v>
      </c>
      <c r="T364" s="323">
        <f t="shared" si="219"/>
        <v>3.0154635688927827E-2</v>
      </c>
      <c r="U364" s="328">
        <f t="shared" si="220"/>
        <v>4.3975869028079071</v>
      </c>
      <c r="V364" s="336">
        <f t="shared" si="221"/>
        <v>4.3975869028079071</v>
      </c>
      <c r="W364" s="328">
        <f t="shared" si="222"/>
        <v>1.1635627766182211E-3</v>
      </c>
      <c r="X364" s="328">
        <f t="shared" si="223"/>
        <v>4669.7468045335108</v>
      </c>
      <c r="Y364" s="328">
        <f t="shared" si="237"/>
        <v>67.310556829170906</v>
      </c>
      <c r="Z364" s="108">
        <f>IF(H364&gt;0, rate1(1,$L$52,$L$51,$L$54,U364,$L$53,$L$50,Y364),"")</f>
        <v>1840.1917953958859</v>
      </c>
      <c r="AA364" s="336">
        <f t="shared" si="224"/>
        <v>3.0394862643582381</v>
      </c>
      <c r="AB364" s="336">
        <f t="shared" si="225"/>
        <v>-5.7051758423308507E-4</v>
      </c>
      <c r="AC364" s="328">
        <f t="shared" si="226"/>
        <v>3.0154635688927827E-2</v>
      </c>
      <c r="AD364" s="328">
        <f t="shared" si="227"/>
        <v>-0.66324793992930231</v>
      </c>
      <c r="AE364" s="328">
        <f t="shared" si="228"/>
        <v>-0.55145883140271068</v>
      </c>
      <c r="AF364" s="328">
        <f t="shared" si="229"/>
        <v>2895.9867990975249</v>
      </c>
      <c r="AG364" s="328">
        <f t="shared" si="230"/>
        <v>2889.224210499759</v>
      </c>
      <c r="AH364" s="328">
        <f t="shared" si="231"/>
        <v>4.3779389956469679</v>
      </c>
      <c r="AI364" s="328">
        <f t="shared" si="232"/>
        <v>16.409169472282446</v>
      </c>
      <c r="AJ364" s="328">
        <f t="shared" si="233"/>
        <v>10.212372725748596</v>
      </c>
      <c r="AK364" s="337">
        <f t="shared" si="234"/>
        <v>862.98039620766315</v>
      </c>
      <c r="AL364" s="42">
        <f t="shared" si="235"/>
        <v>31.235912746739267</v>
      </c>
    </row>
    <row r="365" spans="2:38" ht="15" x14ac:dyDescent="0.15">
      <c r="B365" s="328">
        <f t="shared" si="203"/>
        <v>2895.9867990975249</v>
      </c>
      <c r="C365" s="328">
        <f t="shared" si="204"/>
        <v>2889.224210499759</v>
      </c>
      <c r="D365" s="328">
        <f t="shared" si="205"/>
        <v>4.3779389956469679</v>
      </c>
      <c r="E365" s="328">
        <f t="shared" si="206"/>
        <v>229.59228482069148</v>
      </c>
      <c r="F365" s="328">
        <f t="shared" si="207"/>
        <v>229.70132785060451</v>
      </c>
      <c r="G365" s="328">
        <f t="shared" si="208"/>
        <v>5367.5391104014716</v>
      </c>
      <c r="H365" s="313">
        <f t="shared" si="209"/>
        <v>0.02</v>
      </c>
      <c r="I365" s="328">
        <f t="shared" si="210"/>
        <v>5.4100708782127187</v>
      </c>
      <c r="J365" s="328">
        <f t="shared" si="211"/>
        <v>850</v>
      </c>
      <c r="K365" s="335">
        <f t="shared" si="212"/>
        <v>-1</v>
      </c>
      <c r="L365" s="323">
        <f t="shared" si="213"/>
        <v>4.3579389956469683</v>
      </c>
      <c r="M365" s="323">
        <f t="shared" si="214"/>
        <v>4.3679389956469681</v>
      </c>
      <c r="N365" s="328">
        <f t="shared" si="215"/>
        <v>-6.0569380376687576E-2</v>
      </c>
      <c r="O365" s="328">
        <f t="shared" si="216"/>
        <v>0.81027291554881709</v>
      </c>
      <c r="P365" s="332">
        <f t="shared" si="236"/>
        <v>66.604356617737366</v>
      </c>
      <c r="Q365" s="328">
        <f t="shared" si="217"/>
        <v>4551.1663558525097</v>
      </c>
      <c r="R365" s="277">
        <f>IF(H365&gt;0, rate1(1,$L$52,$L$51,$L$54,L365,$L$53,$L$50,P365),"")</f>
        <v>1834.3428400387545</v>
      </c>
      <c r="S365" s="323">
        <f t="shared" si="218"/>
        <v>3.0620401371628669</v>
      </c>
      <c r="T365" s="323">
        <f t="shared" si="219"/>
        <v>2.9373521535824305E-2</v>
      </c>
      <c r="U365" s="328">
        <f t="shared" si="220"/>
        <v>4.3779389956469679</v>
      </c>
      <c r="V365" s="336">
        <f t="shared" si="221"/>
        <v>4.3779389956469679</v>
      </c>
      <c r="W365" s="328">
        <f t="shared" si="222"/>
        <v>1.1531886771471989E-3</v>
      </c>
      <c r="X365" s="328">
        <f t="shared" si="223"/>
        <v>4590.9306905064877</v>
      </c>
      <c r="Y365" s="328">
        <f t="shared" si="237"/>
        <v>66.909674979553827</v>
      </c>
      <c r="Z365" s="108">
        <f>IF(H365&gt;0, rate1(1,$L$52,$L$51,$L$54,U365,$L$53,$L$50,Y365),"")</f>
        <v>1836.8821508044075</v>
      </c>
      <c r="AA365" s="336">
        <f t="shared" si="224"/>
        <v>3.0845237595438397</v>
      </c>
      <c r="AB365" s="336">
        <f t="shared" si="225"/>
        <v>-5.5321445575633708E-4</v>
      </c>
      <c r="AC365" s="328">
        <f t="shared" si="226"/>
        <v>2.9373521535824305E-2</v>
      </c>
      <c r="AD365" s="328">
        <f t="shared" si="227"/>
        <v>-0.68088533326205902</v>
      </c>
      <c r="AE365" s="328">
        <f t="shared" si="228"/>
        <v>-0.59257313362366237</v>
      </c>
      <c r="AF365" s="328">
        <f t="shared" si="229"/>
        <v>2895.8968561956126</v>
      </c>
      <c r="AG365" s="328">
        <f t="shared" si="230"/>
        <v>2889.1948369782231</v>
      </c>
      <c r="AH365" s="328">
        <f t="shared" si="231"/>
        <v>4.3582893103558735</v>
      </c>
      <c r="AI365" s="328">
        <f t="shared" si="232"/>
        <v>16.013103382137512</v>
      </c>
      <c r="AJ365" s="328">
        <f t="shared" si="233"/>
        <v>10.216820810021412</v>
      </c>
      <c r="AK365" s="337">
        <f t="shared" si="234"/>
        <v>863.06975443709803</v>
      </c>
      <c r="AL365" s="42">
        <f t="shared" si="235"/>
        <v>31.249860540790706</v>
      </c>
    </row>
    <row r="366" spans="2:38" ht="15" x14ac:dyDescent="0.15">
      <c r="B366" s="328">
        <f t="shared" si="203"/>
        <v>2895.8968561956126</v>
      </c>
      <c r="C366" s="328">
        <f t="shared" si="204"/>
        <v>2889.1948369782231</v>
      </c>
      <c r="D366" s="328">
        <f t="shared" si="205"/>
        <v>4.3582893103558735</v>
      </c>
      <c r="E366" s="328">
        <f t="shared" si="206"/>
        <v>229.37383886229088</v>
      </c>
      <c r="F366" s="328">
        <f t="shared" si="207"/>
        <v>229.48306184149118</v>
      </c>
      <c r="G366" s="328">
        <f t="shared" si="208"/>
        <v>5290.2278839981227</v>
      </c>
      <c r="H366" s="313">
        <f t="shared" si="209"/>
        <v>0.02</v>
      </c>
      <c r="I366" s="328">
        <f t="shared" si="210"/>
        <v>5.3616153739116275</v>
      </c>
      <c r="J366" s="328">
        <f t="shared" si="211"/>
        <v>850</v>
      </c>
      <c r="K366" s="335">
        <f t="shared" si="212"/>
        <v>-1</v>
      </c>
      <c r="L366" s="323">
        <f t="shared" si="213"/>
        <v>4.338289310355874</v>
      </c>
      <c r="M366" s="323">
        <f t="shared" si="214"/>
        <v>4.3482893103558737</v>
      </c>
      <c r="N366" s="328">
        <f t="shared" si="215"/>
        <v>-6.0302360229130159E-2</v>
      </c>
      <c r="O366" s="328">
        <f t="shared" si="216"/>
        <v>0.78593586528464954</v>
      </c>
      <c r="P366" s="332">
        <f t="shared" si="236"/>
        <v>66.204498993542174</v>
      </c>
      <c r="Q366" s="328">
        <f t="shared" si="217"/>
        <v>4473.5305388086308</v>
      </c>
      <c r="R366" s="277">
        <f>IF(H366&gt;0, rate1(1,$L$52,$L$51,$L$54,L366,$L$53,$L$50,P366),"")</f>
        <v>1830.9926069381211</v>
      </c>
      <c r="S366" s="323">
        <f t="shared" si="218"/>
        <v>3.1086849304887947</v>
      </c>
      <c r="T366" s="323">
        <f t="shared" si="219"/>
        <v>2.8597140975039844E-2</v>
      </c>
      <c r="U366" s="328">
        <f t="shared" si="220"/>
        <v>4.3582893103558735</v>
      </c>
      <c r="V366" s="336">
        <f t="shared" si="221"/>
        <v>4.3582893103558735</v>
      </c>
      <c r="W366" s="328">
        <f t="shared" si="222"/>
        <v>1.1428600991703064E-3</v>
      </c>
      <c r="X366" s="328">
        <f t="shared" si="223"/>
        <v>4512.8960000158031</v>
      </c>
      <c r="Y366" s="328">
        <f t="shared" si="237"/>
        <v>66.509357393367821</v>
      </c>
      <c r="Z366" s="108">
        <f>IF(H366&gt;0, rate1(1,$L$52,$L$51,$L$54,U366,$L$53,$L$50,Y366),"")</f>
        <v>1833.549424894986</v>
      </c>
      <c r="AA366" s="336">
        <f t="shared" si="224"/>
        <v>3.1316671467844586</v>
      </c>
      <c r="AB366" s="336">
        <f t="shared" si="225"/>
        <v>-5.3613440583079243E-4</v>
      </c>
      <c r="AC366" s="328">
        <f t="shared" si="226"/>
        <v>2.8597140975039844E-2</v>
      </c>
      <c r="AD366" s="328">
        <f t="shared" si="227"/>
        <v>-0.69937061251879684</v>
      </c>
      <c r="AE366" s="328">
        <f t="shared" si="228"/>
        <v>-0.63774600655197045</v>
      </c>
      <c r="AF366" s="328">
        <f t="shared" si="229"/>
        <v>2895.8079566944084</v>
      </c>
      <c r="AG366" s="328">
        <f t="shared" si="230"/>
        <v>2889.1662398372482</v>
      </c>
      <c r="AH366" s="328">
        <f t="shared" si="231"/>
        <v>4.3386378458406458</v>
      </c>
      <c r="AI366" s="328">
        <f t="shared" si="232"/>
        <v>15.618381454232871</v>
      </c>
      <c r="AJ366" s="328">
        <f t="shared" si="233"/>
        <v>10.221159249314255</v>
      </c>
      <c r="AK366" s="337">
        <f t="shared" si="234"/>
        <v>863.1557053957805</v>
      </c>
      <c r="AL366" s="42">
        <f t="shared" si="235"/>
        <v>31.263471678665525</v>
      </c>
    </row>
    <row r="367" spans="2:38" ht="15" x14ac:dyDescent="0.15">
      <c r="B367" s="328">
        <f t="shared" si="203"/>
        <v>2895.8079566944084</v>
      </c>
      <c r="C367" s="328">
        <f t="shared" si="204"/>
        <v>2889.1662398372482</v>
      </c>
      <c r="D367" s="328">
        <f t="shared" si="205"/>
        <v>4.3386378458406458</v>
      </c>
      <c r="E367" s="328">
        <f t="shared" si="206"/>
        <v>229.1550432978799</v>
      </c>
      <c r="F367" s="328">
        <f t="shared" si="207"/>
        <v>229.26444108008539</v>
      </c>
      <c r="G367" s="328">
        <f t="shared" si="208"/>
        <v>5213.6900773449397</v>
      </c>
      <c r="H367" s="313">
        <f t="shared" si="209"/>
        <v>0.02</v>
      </c>
      <c r="I367" s="328">
        <f t="shared" si="210"/>
        <v>5.3133734857281532</v>
      </c>
      <c r="J367" s="328">
        <f t="shared" si="211"/>
        <v>850</v>
      </c>
      <c r="K367" s="335">
        <f t="shared" si="212"/>
        <v>-1</v>
      </c>
      <c r="L367" s="323">
        <f t="shared" si="213"/>
        <v>4.3186378458406462</v>
      </c>
      <c r="M367" s="323">
        <f t="shared" si="214"/>
        <v>4.328637845840646</v>
      </c>
      <c r="N367" s="328">
        <f t="shared" si="215"/>
        <v>-6.0035269434878913E-2</v>
      </c>
      <c r="O367" s="328">
        <f t="shared" si="216"/>
        <v>0.76187913711983768</v>
      </c>
      <c r="P367" s="332">
        <f t="shared" si="236"/>
        <v>65.805209005621023</v>
      </c>
      <c r="Q367" s="328">
        <f t="shared" si="217"/>
        <v>4396.6699791788678</v>
      </c>
      <c r="R367" s="277">
        <f>IF(H367&gt;0, rate1(1,$L$52,$L$51,$L$54,L367,$L$53,$L$50,P367),"")</f>
        <v>1827.6189139064184</v>
      </c>
      <c r="S367" s="323">
        <f t="shared" si="218"/>
        <v>3.1575638614567807</v>
      </c>
      <c r="T367" s="323">
        <f t="shared" si="219"/>
        <v>2.7825488972707986E-2</v>
      </c>
      <c r="U367" s="328">
        <f t="shared" si="220"/>
        <v>4.3386378458406458</v>
      </c>
      <c r="V367" s="336">
        <f t="shared" si="221"/>
        <v>4.3386378458406458</v>
      </c>
      <c r="W367" s="328">
        <f t="shared" si="222"/>
        <v>1.1325770547383485E-3</v>
      </c>
      <c r="X367" s="328">
        <f t="shared" si="223"/>
        <v>4435.6386902550248</v>
      </c>
      <c r="Y367" s="328">
        <f t="shared" si="237"/>
        <v>66.109606013655664</v>
      </c>
      <c r="Z367" s="108">
        <f>IF(H367&gt;0, rate1(1,$L$52,$L$51,$L$54,U367,$L$53,$L$50,Y367),"")</f>
        <v>1830.1934017882447</v>
      </c>
      <c r="AA367" s="336">
        <f t="shared" si="224"/>
        <v>3.1810690514491764</v>
      </c>
      <c r="AB367" s="336">
        <f t="shared" si="225"/>
        <v>-5.1927611094468827E-4</v>
      </c>
      <c r="AC367" s="328">
        <f t="shared" si="226"/>
        <v>2.7825488972707986E-2</v>
      </c>
      <c r="AD367" s="328">
        <f t="shared" si="227"/>
        <v>-0.71876544630056838</v>
      </c>
      <c r="AE367" s="328">
        <f t="shared" si="228"/>
        <v>-0.68748421687301031</v>
      </c>
      <c r="AF367" s="328">
        <f t="shared" si="229"/>
        <v>2895.7200959360007</v>
      </c>
      <c r="AG367" s="328">
        <f t="shared" si="230"/>
        <v>2889.1384143482755</v>
      </c>
      <c r="AH367" s="328">
        <f t="shared" si="231"/>
        <v>4.3189846009946002</v>
      </c>
      <c r="AI367" s="328">
        <f t="shared" si="232"/>
        <v>15.224995080201257</v>
      </c>
      <c r="AJ367" s="328">
        <f t="shared" si="233"/>
        <v>10.225388414614311</v>
      </c>
      <c r="AK367" s="337">
        <f t="shared" si="234"/>
        <v>863.23833019285257</v>
      </c>
      <c r="AL367" s="42">
        <f t="shared" si="235"/>
        <v>31.276747302901622</v>
      </c>
    </row>
    <row r="368" spans="2:38" ht="15" x14ac:dyDescent="0.15">
      <c r="B368" s="328">
        <f t="shared" si="203"/>
        <v>2895.7200959360007</v>
      </c>
      <c r="C368" s="328">
        <f t="shared" si="204"/>
        <v>2889.1384143482755</v>
      </c>
      <c r="D368" s="328">
        <f t="shared" si="205"/>
        <v>4.3189846009946002</v>
      </c>
      <c r="E368" s="328">
        <f t="shared" si="206"/>
        <v>228.93590840240833</v>
      </c>
      <c r="F368" s="328">
        <f t="shared" si="207"/>
        <v>229.0454758501441</v>
      </c>
      <c r="G368" s="328">
        <f t="shared" si="208"/>
        <v>5137.9216379228501</v>
      </c>
      <c r="H368" s="313">
        <f t="shared" si="209"/>
        <v>0.02</v>
      </c>
      <c r="I368" s="328">
        <f t="shared" si="210"/>
        <v>5.2653452701801147</v>
      </c>
      <c r="J368" s="328">
        <f t="shared" si="211"/>
        <v>850</v>
      </c>
      <c r="K368" s="335">
        <f t="shared" si="212"/>
        <v>-1</v>
      </c>
      <c r="L368" s="323">
        <f t="shared" si="213"/>
        <v>4.2989846009946007</v>
      </c>
      <c r="M368" s="323">
        <f t="shared" si="214"/>
        <v>4.3089846009946005</v>
      </c>
      <c r="N368" s="328">
        <f t="shared" si="215"/>
        <v>-5.9768107966263528E-2</v>
      </c>
      <c r="O368" s="328">
        <f t="shared" si="216"/>
        <v>0.73810148386442176</v>
      </c>
      <c r="P368" s="332">
        <f t="shared" si="236"/>
        <v>65.406488622411459</v>
      </c>
      <c r="Q368" s="328">
        <f t="shared" si="217"/>
        <v>4320.5806192881328</v>
      </c>
      <c r="R368" s="277">
        <f>IF(H368&gt;0, rate1(1,$L$52,$L$51,$L$54,L368,$L$53,$L$50,P368),"")</f>
        <v>1824.221540840053</v>
      </c>
      <c r="S368" s="323">
        <f t="shared" si="218"/>
        <v>3.2088428991117692</v>
      </c>
      <c r="T368" s="323">
        <f t="shared" si="219"/>
        <v>2.705855993212454E-2</v>
      </c>
      <c r="U368" s="328">
        <f t="shared" si="220"/>
        <v>4.3189846009946002</v>
      </c>
      <c r="V368" s="336">
        <f t="shared" si="221"/>
        <v>4.3189846009946002</v>
      </c>
      <c r="W368" s="328">
        <f t="shared" si="222"/>
        <v>1.1223395558968008E-3</v>
      </c>
      <c r="X368" s="328">
        <f t="shared" si="223"/>
        <v>4359.1547080790788</v>
      </c>
      <c r="Y368" s="328">
        <f t="shared" si="237"/>
        <v>65.710422797922917</v>
      </c>
      <c r="Z368" s="108">
        <f>IF(H368&gt;0, rate1(1,$L$52,$L$51,$L$54,U368,$L$53,$L$50,Y368),"")</f>
        <v>1826.8138631891834</v>
      </c>
      <c r="AA368" s="336">
        <f t="shared" si="224"/>
        <v>3.2328972771591111</v>
      </c>
      <c r="AB368" s="336">
        <f t="shared" si="225"/>
        <v>-5.0263823928557076E-4</v>
      </c>
      <c r="AC368" s="328">
        <f t="shared" si="226"/>
        <v>2.705855993212454E-2</v>
      </c>
      <c r="AD368" s="328">
        <f t="shared" si="227"/>
        <v>-0.73913763519453024</v>
      </c>
      <c r="AE368" s="328">
        <f t="shared" si="228"/>
        <v>-0.74237193867699858</v>
      </c>
      <c r="AF368" s="328">
        <f t="shared" si="229"/>
        <v>2895.6332692681021</v>
      </c>
      <c r="AG368" s="328">
        <f t="shared" si="230"/>
        <v>2889.1113557883436</v>
      </c>
      <c r="AH368" s="328">
        <f t="shared" si="231"/>
        <v>4.2993295746974463</v>
      </c>
      <c r="AI368" s="328">
        <f t="shared" si="232"/>
        <v>14.832935214471862</v>
      </c>
      <c r="AJ368" s="328">
        <f t="shared" si="233"/>
        <v>10.22950867439611</v>
      </c>
      <c r="AK368" s="337">
        <f t="shared" si="234"/>
        <v>863.31770859862979</v>
      </c>
      <c r="AL368" s="42">
        <f t="shared" si="235"/>
        <v>31.289688548719795</v>
      </c>
    </row>
    <row r="369" spans="2:38" ht="15" x14ac:dyDescent="0.15">
      <c r="B369" s="328">
        <f t="shared" si="203"/>
        <v>2895.6332692681021</v>
      </c>
      <c r="C369" s="328">
        <f t="shared" si="204"/>
        <v>2889.1113557883436</v>
      </c>
      <c r="D369" s="328">
        <f t="shared" si="205"/>
        <v>4.2993295746974463</v>
      </c>
      <c r="E369" s="328">
        <f t="shared" si="206"/>
        <v>228.71644443216846</v>
      </c>
      <c r="F369" s="328">
        <f t="shared" si="207"/>
        <v>228.82617641728839</v>
      </c>
      <c r="G369" s="328">
        <f t="shared" si="208"/>
        <v>5062.9185033661734</v>
      </c>
      <c r="H369" s="313">
        <f t="shared" si="209"/>
        <v>0.02</v>
      </c>
      <c r="I369" s="328">
        <f t="shared" si="210"/>
        <v>5.2175307838067972</v>
      </c>
      <c r="J369" s="328">
        <f t="shared" si="211"/>
        <v>850</v>
      </c>
      <c r="K369" s="335">
        <f t="shared" si="212"/>
        <v>-1</v>
      </c>
      <c r="L369" s="323">
        <f t="shared" si="213"/>
        <v>4.2793295746974467</v>
      </c>
      <c r="M369" s="323">
        <f t="shared" si="214"/>
        <v>4.2893295746974465</v>
      </c>
      <c r="N369" s="328">
        <f t="shared" si="215"/>
        <v>-5.9500875795423624E-2</v>
      </c>
      <c r="O369" s="328">
        <f t="shared" si="216"/>
        <v>0.71460165968230527</v>
      </c>
      <c r="P369" s="332">
        <f t="shared" si="236"/>
        <v>65.00833982711076</v>
      </c>
      <c r="Q369" s="328">
        <f t="shared" si="217"/>
        <v>4245.2583916345566</v>
      </c>
      <c r="R369" s="277">
        <f>IF(H369&gt;0, rate1(1,$L$52,$L$51,$L$54,L369,$L$53,$L$50,P369),"")</f>
        <v>1820.800265168996</v>
      </c>
      <c r="S369" s="323">
        <f t="shared" si="218"/>
        <v>3.262704940974873</v>
      </c>
      <c r="T369" s="323">
        <f t="shared" si="219"/>
        <v>2.6296347666871681E-2</v>
      </c>
      <c r="U369" s="328">
        <f t="shared" si="220"/>
        <v>4.2993295746974463</v>
      </c>
      <c r="V369" s="336">
        <f t="shared" si="221"/>
        <v>4.2993295746974463</v>
      </c>
      <c r="W369" s="328">
        <f t="shared" si="222"/>
        <v>1.1121476146946918E-3</v>
      </c>
      <c r="X369" s="328">
        <f t="shared" si="223"/>
        <v>4283.4399903445374</v>
      </c>
      <c r="Y369" s="328">
        <f t="shared" si="237"/>
        <v>65.311809718300054</v>
      </c>
      <c r="Z369" s="108">
        <f>IF(H369&gt;0, rate1(1,$L$52,$L$51,$L$54,U369,$L$53,$L$50,Y369),"")</f>
        <v>1823.4105883579157</v>
      </c>
      <c r="AA369" s="336">
        <f t="shared" si="224"/>
        <v>3.2873367438720011</v>
      </c>
      <c r="AB369" s="336">
        <f t="shared" si="225"/>
        <v>-4.8621945049160081E-4</v>
      </c>
      <c r="AC369" s="328">
        <f t="shared" si="226"/>
        <v>2.6296347666871681E-2</v>
      </c>
      <c r="AD369" s="328">
        <f t="shared" si="227"/>
        <v>-0.76056189450203149</v>
      </c>
      <c r="AE369" s="328">
        <f t="shared" si="228"/>
        <v>-0.80308486216568042</v>
      </c>
      <c r="AF369" s="328">
        <f t="shared" si="229"/>
        <v>2895.54747204464</v>
      </c>
      <c r="AG369" s="328">
        <f t="shared" si="230"/>
        <v>2889.0850594406766</v>
      </c>
      <c r="AH369" s="328">
        <f t="shared" si="231"/>
        <v>4.279672765815727</v>
      </c>
      <c r="AI369" s="328">
        <f t="shared" si="232"/>
        <v>14.442192353498481</v>
      </c>
      <c r="AJ369" s="328">
        <f t="shared" si="233"/>
        <v>10.233520394494304</v>
      </c>
      <c r="AK369" s="337">
        <f t="shared" si="234"/>
        <v>863.39391905742218</v>
      </c>
      <c r="AL369" s="42">
        <f t="shared" si="235"/>
        <v>31.302296543652098</v>
      </c>
    </row>
    <row r="370" spans="2:38" ht="15" x14ac:dyDescent="0.15">
      <c r="B370" s="328">
        <f t="shared" si="203"/>
        <v>2895.54747204464</v>
      </c>
      <c r="C370" s="328">
        <f t="shared" si="204"/>
        <v>2889.0850594406766</v>
      </c>
      <c r="D370" s="328">
        <f t="shared" si="205"/>
        <v>4.279672765815727</v>
      </c>
      <c r="E370" s="328">
        <f t="shared" si="206"/>
        <v>228.49666162372267</v>
      </c>
      <c r="F370" s="328">
        <f t="shared" si="207"/>
        <v>228.60655302794555</v>
      </c>
      <c r="G370" s="328">
        <f t="shared" si="208"/>
        <v>4988.6766018040644</v>
      </c>
      <c r="H370" s="313">
        <f t="shared" si="209"/>
        <v>0.02</v>
      </c>
      <c r="I370" s="328">
        <f t="shared" si="210"/>
        <v>5.1699300831707662</v>
      </c>
      <c r="J370" s="328">
        <f t="shared" si="211"/>
        <v>850</v>
      </c>
      <c r="K370" s="335">
        <f t="shared" si="212"/>
        <v>-1</v>
      </c>
      <c r="L370" s="323">
        <f t="shared" si="213"/>
        <v>4.2596727658157274</v>
      </c>
      <c r="M370" s="323">
        <f t="shared" si="214"/>
        <v>4.2696727658157272</v>
      </c>
      <c r="N370" s="328">
        <f t="shared" si="215"/>
        <v>-5.9233572894305198E-2</v>
      </c>
      <c r="O370" s="328">
        <f t="shared" si="216"/>
        <v>0.69137842024170659</v>
      </c>
      <c r="P370" s="332">
        <f t="shared" si="236"/>
        <v>64.610764617870629</v>
      </c>
      <c r="Q370" s="328">
        <f t="shared" si="217"/>
        <v>4170.6992192311473</v>
      </c>
      <c r="R370" s="277">
        <f>IF(H370&gt;0, rate1(1,$L$52,$L$51,$L$54,L370,$L$53,$L$50,P370),"")</f>
        <v>1817.3548618272173</v>
      </c>
      <c r="S370" s="323">
        <f t="shared" si="218"/>
        <v>3.3193520313395726</v>
      </c>
      <c r="T370" s="323">
        <f t="shared" si="219"/>
        <v>2.5538845373159702E-2</v>
      </c>
      <c r="U370" s="328">
        <f t="shared" si="220"/>
        <v>4.279672765815727</v>
      </c>
      <c r="V370" s="336">
        <f t="shared" si="221"/>
        <v>4.279672765815727</v>
      </c>
      <c r="W370" s="328">
        <f t="shared" si="222"/>
        <v>1.1020012431881554E-3</v>
      </c>
      <c r="X370" s="328">
        <f t="shared" si="223"/>
        <v>4208.490464252277</v>
      </c>
      <c r="Y370" s="328">
        <f t="shared" si="237"/>
        <v>64.913768761734985</v>
      </c>
      <c r="Z370" s="108">
        <f>IF(H370&gt;0, rate1(1,$L$52,$L$51,$L$54,U370,$L$53,$L$50,Y370),"")</f>
        <v>1819.9833540803284</v>
      </c>
      <c r="AA370" s="336">
        <f t="shared" si="224"/>
        <v>3.3445917308212842</v>
      </c>
      <c r="AB370" s="336">
        <f t="shared" si="225"/>
        <v>-4.7001839539975547E-4</v>
      </c>
      <c r="AC370" s="328">
        <f t="shared" si="226"/>
        <v>2.5538845373159702E-2</v>
      </c>
      <c r="AD370" s="328">
        <f t="shared" si="227"/>
        <v>-0.7831207600723874</v>
      </c>
      <c r="AE370" s="328">
        <f t="shared" si="228"/>
        <v>-0.87040731392411752</v>
      </c>
      <c r="AF370" s="328">
        <f t="shared" si="229"/>
        <v>2895.4626996263723</v>
      </c>
      <c r="AG370" s="328">
        <f t="shared" si="230"/>
        <v>2889.0595205953032</v>
      </c>
      <c r="AH370" s="328">
        <f t="shared" si="231"/>
        <v>4.2600141732014531</v>
      </c>
      <c r="AI370" s="328">
        <f t="shared" si="232"/>
        <v>14.052756514202329</v>
      </c>
      <c r="AJ370" s="328">
        <f t="shared" si="233"/>
        <v>10.237423937970471</v>
      </c>
      <c r="AK370" s="337">
        <f t="shared" si="234"/>
        <v>863.46703870031786</v>
      </c>
      <c r="AL370" s="42">
        <f t="shared" si="235"/>
        <v>31.314572407152571</v>
      </c>
    </row>
    <row r="371" spans="2:38" ht="15" x14ac:dyDescent="0.15">
      <c r="B371" s="328">
        <f t="shared" si="203"/>
        <v>2895.4626996263723</v>
      </c>
      <c r="C371" s="328">
        <f t="shared" si="204"/>
        <v>2889.0595205953032</v>
      </c>
      <c r="D371" s="328">
        <f t="shared" si="205"/>
        <v>4.2600141732014531</v>
      </c>
      <c r="E371" s="328">
        <f t="shared" si="206"/>
        <v>228.27657019274056</v>
      </c>
      <c r="F371" s="328">
        <f t="shared" si="207"/>
        <v>228.38661590823162</v>
      </c>
      <c r="G371" s="328">
        <f t="shared" si="208"/>
        <v>4915.1918521930284</v>
      </c>
      <c r="H371" s="313">
        <f t="shared" si="209"/>
        <v>0.02</v>
      </c>
      <c r="I371" s="328">
        <f t="shared" si="210"/>
        <v>5.1225432248553266</v>
      </c>
      <c r="J371" s="328">
        <f t="shared" si="211"/>
        <v>850</v>
      </c>
      <c r="K371" s="335">
        <f t="shared" si="212"/>
        <v>-1</v>
      </c>
      <c r="L371" s="323">
        <f t="shared" si="213"/>
        <v>4.2400141732014536</v>
      </c>
      <c r="M371" s="323">
        <f t="shared" si="214"/>
        <v>4.2500141732014534</v>
      </c>
      <c r="N371" s="328">
        <f t="shared" si="215"/>
        <v>-5.8966199234633976E-2</v>
      </c>
      <c r="O371" s="328">
        <f t="shared" si="216"/>
        <v>0.66843052287303717</v>
      </c>
      <c r="P371" s="332">
        <f t="shared" si="236"/>
        <v>64.213765007958543</v>
      </c>
      <c r="Q371" s="328">
        <f t="shared" si="217"/>
        <v>4096.8990159377609</v>
      </c>
      <c r="R371" s="277">
        <f>IF(H371&gt;0, rate1(1,$L$52,$L$51,$L$54,L371,$L$53,$L$50,P371),"")</f>
        <v>1813.8851032224961</v>
      </c>
      <c r="S371" s="323">
        <f t="shared" si="218"/>
        <v>3.3790079378852922</v>
      </c>
      <c r="T371" s="323">
        <f t="shared" si="219"/>
        <v>2.4786045601448987E-2</v>
      </c>
      <c r="U371" s="328">
        <f t="shared" si="220"/>
        <v>4.2600141732014531</v>
      </c>
      <c r="V371" s="336">
        <f t="shared" si="221"/>
        <v>4.2600141732014531</v>
      </c>
      <c r="W371" s="328">
        <f t="shared" si="222"/>
        <v>1.0919004534457599E-3</v>
      </c>
      <c r="X371" s="328">
        <f t="shared" si="223"/>
        <v>4134.3020476811034</v>
      </c>
      <c r="Y371" s="328">
        <f t="shared" si="237"/>
        <v>64.516301930151855</v>
      </c>
      <c r="Z371" s="108">
        <f>IF(H371&gt;0, rate1(1,$L$52,$L$51,$L$54,U371,$L$53,$L$50,Y371),"")</f>
        <v>1816.5319346381123</v>
      </c>
      <c r="AA371" s="336">
        <f t="shared" si="224"/>
        <v>3.4048884817548699</v>
      </c>
      <c r="AB371" s="336">
        <f t="shared" si="225"/>
        <v>-4.5403371579583174E-4</v>
      </c>
      <c r="AC371" s="328">
        <f t="shared" si="226"/>
        <v>2.4786045601448987E-2</v>
      </c>
      <c r="AD371" s="328">
        <f t="shared" si="227"/>
        <v>-0.80690564043950619</v>
      </c>
      <c r="AE371" s="328">
        <f t="shared" si="228"/>
        <v>-0.94525313046855464</v>
      </c>
      <c r="AF371" s="328">
        <f t="shared" si="229"/>
        <v>2895.3789473815364</v>
      </c>
      <c r="AG371" s="328">
        <f t="shared" si="230"/>
        <v>2889.0347345497016</v>
      </c>
      <c r="AH371" s="328">
        <f t="shared" si="231"/>
        <v>4.2403537956931237</v>
      </c>
      <c r="AI371" s="328">
        <f t="shared" si="232"/>
        <v>13.664617211649631</v>
      </c>
      <c r="AJ371" s="328">
        <f t="shared" si="233"/>
        <v>10.241219664973707</v>
      </c>
      <c r="AK371" s="337">
        <f t="shared" si="234"/>
        <v>863.53714335793109</v>
      </c>
      <c r="AL371" s="42">
        <f t="shared" si="235"/>
        <v>31.326517250189642</v>
      </c>
    </row>
    <row r="372" spans="2:38" ht="15" x14ac:dyDescent="0.15">
      <c r="B372" s="328">
        <f t="shared" si="203"/>
        <v>2895.3789473815364</v>
      </c>
      <c r="C372" s="328">
        <f t="shared" si="204"/>
        <v>2889.0347345497016</v>
      </c>
      <c r="D372" s="328">
        <f t="shared" si="205"/>
        <v>4.2403537956931237</v>
      </c>
      <c r="E372" s="328">
        <f t="shared" si="206"/>
        <v>228.05618033281877</v>
      </c>
      <c r="F372" s="328">
        <f t="shared" si="207"/>
        <v>228.16637526277967</v>
      </c>
      <c r="G372" s="328">
        <f t="shared" si="208"/>
        <v>4842.4601646554383</v>
      </c>
      <c r="H372" s="313">
        <f t="shared" si="209"/>
        <v>0.02</v>
      </c>
      <c r="I372" s="328">
        <f t="shared" si="210"/>
        <v>5.0753702654677912</v>
      </c>
      <c r="J372" s="328">
        <f t="shared" si="211"/>
        <v>850</v>
      </c>
      <c r="K372" s="335">
        <f t="shared" si="212"/>
        <v>-1</v>
      </c>
      <c r="L372" s="323">
        <f t="shared" si="213"/>
        <v>4.2203537956931241</v>
      </c>
      <c r="M372" s="323">
        <f t="shared" si="214"/>
        <v>4.2303537956931239</v>
      </c>
      <c r="N372" s="328">
        <f t="shared" si="215"/>
        <v>-5.8698754787959828E-2</v>
      </c>
      <c r="O372" s="328">
        <f t="shared" si="216"/>
        <v>0.64575672673370965</v>
      </c>
      <c r="P372" s="332">
        <f t="shared" si="236"/>
        <v>63.817343025970558</v>
      </c>
      <c r="Q372" s="328">
        <f t="shared" si="217"/>
        <v>4023.8536868000374</v>
      </c>
      <c r="R372" s="277">
        <f>IF(H372&gt;0, rate1(1,$L$52,$L$51,$L$54,L372,$L$53,$L$50,P372),"")</f>
        <v>1810.3907592063363</v>
      </c>
      <c r="S372" s="323">
        <f t="shared" si="218"/>
        <v>3.4419211560251584</v>
      </c>
      <c r="T372" s="323">
        <f t="shared" si="219"/>
        <v>2.403794022715575E-2</v>
      </c>
      <c r="U372" s="328">
        <f t="shared" si="220"/>
        <v>4.2403537956931237</v>
      </c>
      <c r="V372" s="336">
        <f t="shared" si="221"/>
        <v>4.2403537956931237</v>
      </c>
      <c r="W372" s="328">
        <f t="shared" si="222"/>
        <v>1.0818452575200865E-3</v>
      </c>
      <c r="X372" s="328">
        <f t="shared" si="223"/>
        <v>4060.8706495275292</v>
      </c>
      <c r="Y372" s="328">
        <f t="shared" si="237"/>
        <v>64.119411240661577</v>
      </c>
      <c r="Z372" s="108">
        <f>IF(H372&gt;0, rate1(1,$L$52,$L$51,$L$54,U372,$L$53,$L$50,Y372),"")</f>
        <v>1813.0561017788971</v>
      </c>
      <c r="AA372" s="336">
        <f t="shared" si="224"/>
        <v>3.4684782426605478</v>
      </c>
      <c r="AB372" s="336">
        <f t="shared" si="225"/>
        <v>-4.3826404414813237E-4</v>
      </c>
      <c r="AC372" s="328">
        <f t="shared" si="226"/>
        <v>2.403794022715575E-2</v>
      </c>
      <c r="AD372" s="328">
        <f t="shared" si="227"/>
        <v>-0.83201804360117038</v>
      </c>
      <c r="AE372" s="328">
        <f t="shared" si="228"/>
        <v>-1.0286912358946108</v>
      </c>
      <c r="AF372" s="328">
        <f t="shared" si="229"/>
        <v>2895.2962106865211</v>
      </c>
      <c r="AG372" s="328">
        <f t="shared" si="230"/>
        <v>2889.0106966094745</v>
      </c>
      <c r="AH372" s="328">
        <f t="shared" si="231"/>
        <v>4.2206916321144954</v>
      </c>
      <c r="AI372" s="328">
        <f t="shared" si="232"/>
        <v>13.277763435830742</v>
      </c>
      <c r="AJ372" s="328">
        <f t="shared" si="233"/>
        <v>10.244907932594771</v>
      </c>
      <c r="AK372" s="337">
        <f t="shared" si="234"/>
        <v>863.60430757311315</v>
      </c>
      <c r="AL372" s="42">
        <f t="shared" si="235"/>
        <v>31.338132174819545</v>
      </c>
    </row>
    <row r="373" spans="2:38" ht="15" x14ac:dyDescent="0.15">
      <c r="B373" s="328">
        <f t="shared" si="203"/>
        <v>2895.2962106865211</v>
      </c>
      <c r="C373" s="328">
        <f t="shared" si="204"/>
        <v>2889.0106966094745</v>
      </c>
      <c r="D373" s="328">
        <f t="shared" si="205"/>
        <v>4.2206916321144954</v>
      </c>
      <c r="E373" s="328">
        <f t="shared" si="206"/>
        <v>227.83550221420489</v>
      </c>
      <c r="F373" s="328">
        <f t="shared" si="207"/>
        <v>227.94584127351183</v>
      </c>
      <c r="G373" s="328">
        <f t="shared" si="208"/>
        <v>4770.4774408077974</v>
      </c>
      <c r="H373" s="313">
        <f t="shared" si="209"/>
        <v>0.02</v>
      </c>
      <c r="I373" s="328">
        <f t="shared" si="210"/>
        <v>5.0284112616373022</v>
      </c>
      <c r="J373" s="328">
        <f t="shared" si="211"/>
        <v>850</v>
      </c>
      <c r="K373" s="335">
        <f t="shared" si="212"/>
        <v>-1</v>
      </c>
      <c r="L373" s="323">
        <f t="shared" si="213"/>
        <v>4.2006916321144958</v>
      </c>
      <c r="M373" s="323">
        <f t="shared" si="214"/>
        <v>4.2106916321144956</v>
      </c>
      <c r="N373" s="328">
        <f t="shared" si="215"/>
        <v>-5.843123952560525E-2</v>
      </c>
      <c r="O373" s="328">
        <f t="shared" si="216"/>
        <v>0.62335579298158006</v>
      </c>
      <c r="P373" s="332">
        <f t="shared" si="236"/>
        <v>63.421500716002029</v>
      </c>
      <c r="Q373" s="328">
        <f t="shared" si="217"/>
        <v>3951.5591283771564</v>
      </c>
      <c r="R373" s="277">
        <f>IF(H373&gt;0, rate1(1,$L$52,$L$51,$L$54,L373,$L$53,$L$50,P373),"")</f>
        <v>1806.8715970431767</v>
      </c>
      <c r="S373" s="323">
        <f t="shared" si="218"/>
        <v>3.5083684261698007</v>
      </c>
      <c r="T373" s="323">
        <f t="shared" si="219"/>
        <v>2.3294520420522078E-2</v>
      </c>
      <c r="U373" s="328">
        <f t="shared" si="220"/>
        <v>4.2206916321144954</v>
      </c>
      <c r="V373" s="336">
        <f t="shared" si="221"/>
        <v>4.2206916321144954</v>
      </c>
      <c r="W373" s="328">
        <f t="shared" si="222"/>
        <v>1.0718356674956908E-3</v>
      </c>
      <c r="X373" s="328">
        <f t="shared" si="223"/>
        <v>3988.1921700351631</v>
      </c>
      <c r="Y373" s="328">
        <f t="shared" si="237"/>
        <v>63.723098725730146</v>
      </c>
      <c r="Z373" s="108">
        <f>IF(H373&gt;0, rate1(1,$L$52,$L$51,$L$54,U373,$L$53,$L$50,Y373),"")</f>
        <v>1809.5556246856863</v>
      </c>
      <c r="AA373" s="336">
        <f t="shared" si="224"/>
        <v>3.5356408181079897</v>
      </c>
      <c r="AB373" s="336">
        <f t="shared" si="225"/>
        <v>-4.2270800337386064E-4</v>
      </c>
      <c r="AC373" s="328">
        <f t="shared" si="226"/>
        <v>2.3294520420522078E-2</v>
      </c>
      <c r="AD373" s="328">
        <f t="shared" si="227"/>
        <v>-0.85857101322336471</v>
      </c>
      <c r="AE373" s="328">
        <f t="shared" si="228"/>
        <v>-1.1219771488257517</v>
      </c>
      <c r="AF373" s="328">
        <f t="shared" si="229"/>
        <v>2895.2144849265751</v>
      </c>
      <c r="AG373" s="328">
        <f t="shared" si="230"/>
        <v>2888.9874020890538</v>
      </c>
      <c r="AH373" s="328">
        <f t="shared" si="231"/>
        <v>4.2010276812751508</v>
      </c>
      <c r="AI373" s="328">
        <f t="shared" si="232"/>
        <v>12.892183627570429</v>
      </c>
      <c r="AJ373" s="328">
        <f t="shared" si="233"/>
        <v>10.248489094713539</v>
      </c>
      <c r="AK373" s="337">
        <f t="shared" si="234"/>
        <v>863.66860461362683</v>
      </c>
      <c r="AL373" s="42">
        <f t="shared" si="235"/>
        <v>31.349418273740003</v>
      </c>
    </row>
    <row r="374" spans="2:38" ht="15" x14ac:dyDescent="0.15">
      <c r="B374" s="328">
        <f t="shared" si="203"/>
        <v>2895.2144849265751</v>
      </c>
      <c r="C374" s="328">
        <f t="shared" si="204"/>
        <v>2888.9874020890538</v>
      </c>
      <c r="D374" s="328">
        <f t="shared" si="205"/>
        <v>4.2010276812751508</v>
      </c>
      <c r="E374" s="328">
        <f t="shared" si="206"/>
        <v>227.6145459824869</v>
      </c>
      <c r="F374" s="328">
        <f t="shared" si="207"/>
        <v>227.7250240983459</v>
      </c>
      <c r="G374" s="328">
        <f t="shared" si="208"/>
        <v>4699.2395740927486</v>
      </c>
      <c r="H374" s="313">
        <f t="shared" si="209"/>
        <v>0.02</v>
      </c>
      <c r="I374" s="328">
        <f t="shared" si="210"/>
        <v>4.9816662700170129</v>
      </c>
      <c r="J374" s="328">
        <f t="shared" si="211"/>
        <v>850</v>
      </c>
      <c r="K374" s="335">
        <f t="shared" si="212"/>
        <v>-1</v>
      </c>
      <c r="L374" s="323">
        <f t="shared" si="213"/>
        <v>4.1810276812751512</v>
      </c>
      <c r="M374" s="323">
        <f t="shared" si="214"/>
        <v>4.191027681275151</v>
      </c>
      <c r="N374" s="328">
        <f t="shared" si="215"/>
        <v>-5.816365341869556E-2</v>
      </c>
      <c r="O374" s="328">
        <f t="shared" si="216"/>
        <v>0.60122648495484032</v>
      </c>
      <c r="P374" s="332">
        <f t="shared" si="236"/>
        <v>63.026240137858011</v>
      </c>
      <c r="Q374" s="328">
        <f t="shared" si="217"/>
        <v>3880.0112290740726</v>
      </c>
      <c r="R374" s="277">
        <f>IF(H374&gt;0, rate1(1,$L$52,$L$51,$L$54,L374,$L$53,$L$50,P374),"")</f>
        <v>1803.3273813796111</v>
      </c>
      <c r="S374" s="323">
        <f t="shared" si="218"/>
        <v>3.5786588690978864</v>
      </c>
      <c r="T374" s="323">
        <f t="shared" si="219"/>
        <v>2.2555776615401413E-2</v>
      </c>
      <c r="U374" s="328">
        <f t="shared" si="220"/>
        <v>4.2010276812751508</v>
      </c>
      <c r="V374" s="336">
        <f t="shared" si="221"/>
        <v>4.2010276812751508</v>
      </c>
      <c r="W374" s="328">
        <f t="shared" si="222"/>
        <v>1.0618716954446938E-3</v>
      </c>
      <c r="X374" s="328">
        <f t="shared" si="223"/>
        <v>3916.2625011279224</v>
      </c>
      <c r="Y374" s="328">
        <f t="shared" si="237"/>
        <v>63.32736643338643</v>
      </c>
      <c r="Z374" s="108">
        <f>IF(H374&gt;0, rate1(1,$L$52,$L$51,$L$54,U374,$L$53,$L$50,Y374),"")</f>
        <v>1806.0302699462945</v>
      </c>
      <c r="AA374" s="336">
        <f t="shared" si="224"/>
        <v>3.6066887525657041</v>
      </c>
      <c r="AB374" s="336">
        <f t="shared" si="225"/>
        <v>-4.0736420656264303E-4</v>
      </c>
      <c r="AC374" s="328">
        <f t="shared" si="226"/>
        <v>2.2555776615401413E-2</v>
      </c>
      <c r="AD374" s="328">
        <f t="shared" si="227"/>
        <v>-0.88669081721370258</v>
      </c>
      <c r="AE374" s="328">
        <f t="shared" si="228"/>
        <v>-1.22659200957002</v>
      </c>
      <c r="AF374" s="328">
        <f t="shared" si="229"/>
        <v>2895.1337654965409</v>
      </c>
      <c r="AG374" s="328">
        <f t="shared" si="230"/>
        <v>2888.9648463124386</v>
      </c>
      <c r="AH374" s="328">
        <f t="shared" si="231"/>
        <v>4.1813619419692349</v>
      </c>
      <c r="AI374" s="328">
        <f t="shared" si="232"/>
        <v>12.50786565340422</v>
      </c>
      <c r="AJ374" s="328">
        <f t="shared" si="233"/>
        <v>10.251963501839485</v>
      </c>
      <c r="AK374" s="337">
        <f t="shared" si="234"/>
        <v>863.73010648478487</v>
      </c>
      <c r="AL374" s="42">
        <f t="shared" si="235"/>
        <v>31.360376629823438</v>
      </c>
    </row>
    <row r="375" spans="2:38" ht="15" x14ac:dyDescent="0.15">
      <c r="B375" s="328">
        <f t="shared" si="203"/>
        <v>2895.1337654965409</v>
      </c>
      <c r="C375" s="328">
        <f t="shared" si="204"/>
        <v>2888.9648463124386</v>
      </c>
      <c r="D375" s="328">
        <f t="shared" si="205"/>
        <v>4.1813619419692349</v>
      </c>
      <c r="E375" s="328">
        <f t="shared" si="206"/>
        <v>227.39332175718934</v>
      </c>
      <c r="F375" s="328">
        <f t="shared" si="207"/>
        <v>227.50393386983814</v>
      </c>
      <c r="G375" s="328">
        <f t="shared" si="208"/>
        <v>4628.7424501023934</v>
      </c>
      <c r="H375" s="313">
        <f t="shared" si="209"/>
        <v>0.02</v>
      </c>
      <c r="I375" s="328">
        <f t="shared" si="210"/>
        <v>4.9351353472819035</v>
      </c>
      <c r="J375" s="328">
        <f t="shared" si="211"/>
        <v>850</v>
      </c>
      <c r="K375" s="335">
        <f t="shared" si="212"/>
        <v>-1</v>
      </c>
      <c r="L375" s="323">
        <f t="shared" si="213"/>
        <v>4.1613619419692354</v>
      </c>
      <c r="M375" s="323">
        <f t="shared" si="214"/>
        <v>4.1713619419692352</v>
      </c>
      <c r="N375" s="328">
        <f t="shared" si="215"/>
        <v>-5.7895996438134034E-2</v>
      </c>
      <c r="O375" s="328">
        <f t="shared" si="216"/>
        <v>0.57936756836127312</v>
      </c>
      <c r="P375" s="332">
        <f t="shared" si="236"/>
        <v>62.63156336723015</v>
      </c>
      <c r="Q375" s="328">
        <f t="shared" si="217"/>
        <v>3809.2058694644656</v>
      </c>
      <c r="R375" s="277">
        <f>IF(H375&gt;0, rate1(1,$L$52,$L$51,$L$54,L375,$L$53,$L$50,P375),"")</f>
        <v>1799.7578742129663</v>
      </c>
      <c r="S375" s="323">
        <f t="shared" si="218"/>
        <v>3.6531388699637706</v>
      </c>
      <c r="T375" s="323">
        <f t="shared" si="219"/>
        <v>2.1821698477066383E-2</v>
      </c>
      <c r="U375" s="328">
        <f t="shared" si="220"/>
        <v>4.1813619419692349</v>
      </c>
      <c r="V375" s="336">
        <f t="shared" si="221"/>
        <v>4.1813619419692349</v>
      </c>
      <c r="W375" s="328">
        <f t="shared" si="222"/>
        <v>1.0519533534338876E-3</v>
      </c>
      <c r="X375" s="328">
        <f t="shared" si="223"/>
        <v>3845.077526734498</v>
      </c>
      <c r="Y375" s="328">
        <f t="shared" si="237"/>
        <v>62.932216427396561</v>
      </c>
      <c r="Z375" s="108">
        <f>IF(H375&gt;0, rate1(1,$L$52,$L$51,$L$54,U375,$L$53,$L$50,Y375),"")</f>
        <v>1802.4798015221461</v>
      </c>
      <c r="AA375" s="336">
        <f t="shared" si="224"/>
        <v>3.6819722686751279</v>
      </c>
      <c r="AB375" s="336">
        <f t="shared" si="225"/>
        <v>-3.922312567212128E-4</v>
      </c>
      <c r="AC375" s="328">
        <f t="shared" si="226"/>
        <v>2.1821698477066383E-2</v>
      </c>
      <c r="AD375" s="328">
        <f t="shared" si="227"/>
        <v>-0.91651894196132777</v>
      </c>
      <c r="AE375" s="328">
        <f t="shared" si="228"/>
        <v>-1.3442912056385981</v>
      </c>
      <c r="AF375" s="328">
        <f t="shared" si="229"/>
        <v>2895.0540478016255</v>
      </c>
      <c r="AG375" s="328">
        <f t="shared" si="230"/>
        <v>2888.9430246139614</v>
      </c>
      <c r="AH375" s="328">
        <f t="shared" si="231"/>
        <v>4.1616944129761713</v>
      </c>
      <c r="AI375" s="328">
        <f t="shared" si="232"/>
        <v>12.124796779460686</v>
      </c>
      <c r="AJ375" s="328">
        <f t="shared" si="233"/>
        <v>10.255331500944891</v>
      </c>
      <c r="AK375" s="337">
        <f t="shared" si="234"/>
        <v>863.7888839420508</v>
      </c>
      <c r="AL375" s="42">
        <f t="shared" si="235"/>
        <v>31.371008315628831</v>
      </c>
    </row>
    <row r="376" spans="2:38" ht="15" x14ac:dyDescent="0.15">
      <c r="B376" s="328">
        <f t="shared" si="203"/>
        <v>2895.0540478016255</v>
      </c>
      <c r="C376" s="328">
        <f t="shared" si="204"/>
        <v>2888.9430246139614</v>
      </c>
      <c r="D376" s="328">
        <f t="shared" si="205"/>
        <v>4.1616944129761713</v>
      </c>
      <c r="E376" s="328">
        <f t="shared" si="206"/>
        <v>227.17183963033781</v>
      </c>
      <c r="F376" s="328">
        <f t="shared" si="207"/>
        <v>227.28258069376358</v>
      </c>
      <c r="G376" s="328">
        <f t="shared" si="208"/>
        <v>4558.9819469060621</v>
      </c>
      <c r="H376" s="313">
        <f t="shared" si="209"/>
        <v>0.02</v>
      </c>
      <c r="I376" s="328">
        <f t="shared" si="210"/>
        <v>4.8888185501313277</v>
      </c>
      <c r="J376" s="328">
        <f t="shared" si="211"/>
        <v>850</v>
      </c>
      <c r="K376" s="335">
        <f t="shared" si="212"/>
        <v>-1</v>
      </c>
      <c r="L376" s="323">
        <f t="shared" si="213"/>
        <v>4.1416944129761717</v>
      </c>
      <c r="M376" s="323">
        <f t="shared" si="214"/>
        <v>4.1516944129761715</v>
      </c>
      <c r="N376" s="328">
        <f t="shared" si="215"/>
        <v>-5.7628268554591244E-2</v>
      </c>
      <c r="O376" s="328">
        <f t="shared" si="216"/>
        <v>0.55777781147480576</v>
      </c>
      <c r="P376" s="332">
        <f t="shared" si="236"/>
        <v>62.237472495917139</v>
      </c>
      <c r="Q376" s="328">
        <f t="shared" si="217"/>
        <v>3739.1389226188185</v>
      </c>
      <c r="R376" s="277">
        <f>IF(H376&gt;0, rate1(1,$L$52,$L$51,$L$54,L376,$L$53,$L$50,P376),"")</f>
        <v>1796.1628348599354</v>
      </c>
      <c r="S376" s="323">
        <f t="shared" si="218"/>
        <v>3.7321978740170114</v>
      </c>
      <c r="T376" s="323">
        <f t="shared" si="219"/>
        <v>2.1092274868753681E-2</v>
      </c>
      <c r="U376" s="328">
        <f t="shared" si="220"/>
        <v>4.1616944129761713</v>
      </c>
      <c r="V376" s="336">
        <f t="shared" si="221"/>
        <v>4.1616944129761713</v>
      </c>
      <c r="W376" s="328">
        <f t="shared" si="222"/>
        <v>1.0420806535655913E-3</v>
      </c>
      <c r="X376" s="328">
        <f t="shared" si="223"/>
        <v>3774.6331231173344</v>
      </c>
      <c r="Y376" s="328">
        <f t="shared" si="237"/>
        <v>62.537650787481731</v>
      </c>
      <c r="Z376" s="108">
        <f>IF(H376&gt;0, rate1(1,$L$52,$L$51,$L$54,U376,$L$53,$L$50,Y376),"")</f>
        <v>1798.9039807171246</v>
      </c>
      <c r="AA376" s="336">
        <f t="shared" si="224"/>
        <v>3.7618851273677034</v>
      </c>
      <c r="AB376" s="336">
        <f t="shared" si="225"/>
        <v>-3.7730774652412036E-4</v>
      </c>
      <c r="AC376" s="328">
        <f t="shared" si="226"/>
        <v>2.1092274868753681E-2</v>
      </c>
      <c r="AD376" s="328">
        <f t="shared" si="227"/>
        <v>-0.94821445882199329</v>
      </c>
      <c r="AE376" s="328">
        <f t="shared" si="228"/>
        <v>-1.4771653328508556</v>
      </c>
      <c r="AF376" s="328">
        <f t="shared" si="229"/>
        <v>2894.975327258202</v>
      </c>
      <c r="AG376" s="328">
        <f t="shared" si="230"/>
        <v>2888.9219323390926</v>
      </c>
      <c r="AH376" s="328">
        <f t="shared" si="231"/>
        <v>4.1420250930596838</v>
      </c>
      <c r="AI376" s="328">
        <f t="shared" si="232"/>
        <v>11.742963644161168</v>
      </c>
      <c r="AJ376" s="328">
        <f t="shared" si="233"/>
        <v>10.258593435290491</v>
      </c>
      <c r="AK376" s="337">
        <f t="shared" si="234"/>
        <v>863.8450065036028</v>
      </c>
      <c r="AL376" s="42">
        <f t="shared" si="235"/>
        <v>31.381314392891372</v>
      </c>
    </row>
    <row r="377" spans="2:38" ht="15" x14ac:dyDescent="0.15">
      <c r="B377" s="328">
        <f t="shared" si="203"/>
        <v>2894.975327258202</v>
      </c>
      <c r="C377" s="328">
        <f t="shared" si="204"/>
        <v>2888.9219323390926</v>
      </c>
      <c r="D377" s="328">
        <f t="shared" si="205"/>
        <v>4.1420250930596838</v>
      </c>
      <c r="E377" s="328">
        <f t="shared" si="206"/>
        <v>226.9501096649239</v>
      </c>
      <c r="F377" s="328">
        <f t="shared" si="207"/>
        <v>227.06097464763087</v>
      </c>
      <c r="G377" s="328">
        <f t="shared" si="208"/>
        <v>4489.9539353699884</v>
      </c>
      <c r="H377" s="313">
        <f t="shared" si="209"/>
        <v>0.02</v>
      </c>
      <c r="I377" s="328">
        <f t="shared" si="210"/>
        <v>4.8427159352875613</v>
      </c>
      <c r="J377" s="328">
        <f t="shared" si="211"/>
        <v>850</v>
      </c>
      <c r="K377" s="335">
        <f t="shared" si="212"/>
        <v>-1</v>
      </c>
      <c r="L377" s="323">
        <f t="shared" si="213"/>
        <v>4.1220250930596842</v>
      </c>
      <c r="M377" s="323">
        <f t="shared" si="214"/>
        <v>4.132025093059684</v>
      </c>
      <c r="N377" s="328">
        <f t="shared" si="215"/>
        <v>-5.7360469738533482E-2</v>
      </c>
      <c r="O377" s="328">
        <f t="shared" si="216"/>
        <v>0.53645598534142902</v>
      </c>
      <c r="P377" s="332">
        <f t="shared" si="236"/>
        <v>61.843969632014613</v>
      </c>
      <c r="Q377" s="328">
        <f t="shared" si="217"/>
        <v>3669.8062544237209</v>
      </c>
      <c r="R377" s="277">
        <f>IF(H377&gt;0, rate1(1,$L$52,$L$51,$L$54,L377,$L$53,$L$50,P377),"")</f>
        <v>1792.5420199245916</v>
      </c>
      <c r="S377" s="323">
        <f t="shared" si="218"/>
        <v>3.8162752989518749</v>
      </c>
      <c r="T377" s="323">
        <f t="shared" si="219"/>
        <v>2.036749381705729E-2</v>
      </c>
      <c r="U377" s="328">
        <f t="shared" si="220"/>
        <v>4.1420250930596838</v>
      </c>
      <c r="V377" s="336">
        <f t="shared" si="221"/>
        <v>4.1420250930596838</v>
      </c>
      <c r="W377" s="328">
        <f t="shared" si="222"/>
        <v>1.032253607936795E-3</v>
      </c>
      <c r="X377" s="328">
        <f t="shared" si="223"/>
        <v>3704.9251591934717</v>
      </c>
      <c r="Y377" s="328">
        <f t="shared" si="237"/>
        <v>62.143671609505454</v>
      </c>
      <c r="Z377" s="108">
        <f>IF(H377&gt;0, rate1(1,$L$52,$L$51,$L$54,U377,$L$53,$L$50,Y377),"")</f>
        <v>1795.302566145805</v>
      </c>
      <c r="AA377" s="336">
        <f t="shared" si="224"/>
        <v>3.8468716170217006</v>
      </c>
      <c r="AB377" s="336">
        <f t="shared" si="225"/>
        <v>-3.6259225802978196E-4</v>
      </c>
      <c r="AC377" s="328">
        <f t="shared" si="226"/>
        <v>2.036749381705729E-2</v>
      </c>
      <c r="AD377" s="328">
        <f t="shared" si="227"/>
        <v>-0.98195684651444337</v>
      </c>
      <c r="AE377" s="328">
        <f t="shared" si="228"/>
        <v>-1.6277171225028058</v>
      </c>
      <c r="AF377" s="328">
        <f t="shared" si="229"/>
        <v>2894.8975992946466</v>
      </c>
      <c r="AG377" s="328">
        <f t="shared" si="230"/>
        <v>2888.9015648452755</v>
      </c>
      <c r="AH377" s="328">
        <f t="shared" si="231"/>
        <v>4.1223539809678824</v>
      </c>
      <c r="AI377" s="328">
        <f t="shared" si="232"/>
        <v>11.362352229775963</v>
      </c>
      <c r="AJ377" s="328">
        <f t="shared" si="233"/>
        <v>10.261749644243206</v>
      </c>
      <c r="AK377" s="337">
        <f t="shared" si="234"/>
        <v>863.89854246285972</v>
      </c>
      <c r="AL377" s="42">
        <f t="shared" si="235"/>
        <v>31.391295911988909</v>
      </c>
    </row>
    <row r="378" spans="2:38" ht="15" x14ac:dyDescent="0.15">
      <c r="B378" s="328">
        <f t="shared" si="203"/>
        <v>2894.8975992946466</v>
      </c>
      <c r="C378" s="328">
        <f t="shared" si="204"/>
        <v>2888.9015648452755</v>
      </c>
      <c r="D378" s="328">
        <f t="shared" si="205"/>
        <v>4.1223539809678824</v>
      </c>
      <c r="E378" s="328">
        <f t="shared" si="206"/>
        <v>226.72814189332058</v>
      </c>
      <c r="F378" s="328">
        <f t="shared" si="207"/>
        <v>226.83912577912224</v>
      </c>
      <c r="G378" s="328">
        <f t="shared" si="208"/>
        <v>4421.6542794781526</v>
      </c>
      <c r="H378" s="313">
        <f t="shared" si="209"/>
        <v>0.02</v>
      </c>
      <c r="I378" s="328">
        <f t="shared" si="210"/>
        <v>4.7968275594968874</v>
      </c>
      <c r="J378" s="328">
        <f t="shared" si="211"/>
        <v>850</v>
      </c>
      <c r="K378" s="335">
        <f t="shared" si="212"/>
        <v>-1</v>
      </c>
      <c r="L378" s="323">
        <f t="shared" si="213"/>
        <v>4.1023539809678828</v>
      </c>
      <c r="M378" s="323">
        <f t="shared" si="214"/>
        <v>4.1123539809678826</v>
      </c>
      <c r="N378" s="328">
        <f t="shared" si="215"/>
        <v>-5.7092599960208545E-2</v>
      </c>
      <c r="O378" s="328">
        <f t="shared" si="216"/>
        <v>0.51540086399375262</v>
      </c>
      <c r="P378" s="332">
        <f t="shared" si="236"/>
        <v>61.451056900130077</v>
      </c>
      <c r="Q378" s="328">
        <f t="shared" si="217"/>
        <v>3601.2037239029187</v>
      </c>
      <c r="R378" s="277">
        <f>IF(H378&gt;0, rate1(1,$L$52,$L$51,$L$54,L378,$L$53,$L$50,P378),"")</f>
        <v>1788.8951832662908</v>
      </c>
      <c r="S378" s="323">
        <f t="shared" si="218"/>
        <v>3.9058688232370327</v>
      </c>
      <c r="T378" s="323">
        <f t="shared" si="219"/>
        <v>1.9647342475910341E-2</v>
      </c>
      <c r="U378" s="328">
        <f t="shared" si="220"/>
        <v>4.1223539809678824</v>
      </c>
      <c r="V378" s="336">
        <f t="shared" si="221"/>
        <v>4.1223539809678824</v>
      </c>
      <c r="W378" s="328">
        <f t="shared" si="222"/>
        <v>1.0224722286178434E-3</v>
      </c>
      <c r="X378" s="328">
        <f t="shared" si="223"/>
        <v>3635.9494968565741</v>
      </c>
      <c r="Y378" s="328">
        <f t="shared" si="237"/>
        <v>61.750281005685714</v>
      </c>
      <c r="Z378" s="108">
        <f>IF(H378&gt;0, rate1(1,$L$52,$L$51,$L$54,U378,$L$53,$L$50,Y378),"")</f>
        <v>1791.6753137015719</v>
      </c>
      <c r="AA378" s="336">
        <f t="shared" si="224"/>
        <v>3.9374349338900103</v>
      </c>
      <c r="AB378" s="336">
        <f t="shared" si="225"/>
        <v>-3.4808336239938275E-4</v>
      </c>
      <c r="AC378" s="328">
        <f t="shared" si="226"/>
        <v>1.9647342475910341E-2</v>
      </c>
      <c r="AD378" s="328">
        <f t="shared" si="227"/>
        <v>-1.0179493753174025</v>
      </c>
      <c r="AE378" s="328">
        <f t="shared" si="228"/>
        <v>-1.7989591930073487</v>
      </c>
      <c r="AF378" s="328">
        <f t="shared" si="229"/>
        <v>2894.8208593522104</v>
      </c>
      <c r="AG378" s="328">
        <f t="shared" si="230"/>
        <v>2888.8819175027998</v>
      </c>
      <c r="AH378" s="328">
        <f t="shared" si="231"/>
        <v>4.1026810754324199</v>
      </c>
      <c r="AI378" s="328">
        <f t="shared" si="232"/>
        <v>10.982947832659955</v>
      </c>
      <c r="AJ378" s="328">
        <f t="shared" si="233"/>
        <v>10.264800463085612</v>
      </c>
      <c r="AK378" s="337">
        <f t="shared" si="234"/>
        <v>863.9495589009689</v>
      </c>
      <c r="AL378" s="42">
        <f t="shared" si="235"/>
        <v>31.400953911384217</v>
      </c>
    </row>
    <row r="379" spans="2:38" ht="15" x14ac:dyDescent="0.15">
      <c r="B379" s="328">
        <f t="shared" si="203"/>
        <v>2894.8208593522104</v>
      </c>
      <c r="C379" s="328">
        <f t="shared" si="204"/>
        <v>2888.8819175027998</v>
      </c>
      <c r="D379" s="328">
        <f t="shared" si="205"/>
        <v>4.1026810754324199</v>
      </c>
      <c r="E379" s="328">
        <f t="shared" si="206"/>
        <v>226.50594631560853</v>
      </c>
      <c r="F379" s="328">
        <f t="shared" si="207"/>
        <v>226.61704410446455</v>
      </c>
      <c r="G379" s="328">
        <f t="shared" si="208"/>
        <v>4354.07883664787</v>
      </c>
      <c r="H379" s="313">
        <f t="shared" si="209"/>
        <v>0.02</v>
      </c>
      <c r="I379" s="328">
        <f t="shared" si="210"/>
        <v>4.7511534795285115</v>
      </c>
      <c r="J379" s="328">
        <f t="shared" si="211"/>
        <v>850</v>
      </c>
      <c r="K379" s="335">
        <f t="shared" si="212"/>
        <v>-1</v>
      </c>
      <c r="L379" s="323">
        <f t="shared" si="213"/>
        <v>4.0826810754324203</v>
      </c>
      <c r="M379" s="323">
        <f t="shared" si="214"/>
        <v>4.0926810754324201</v>
      </c>
      <c r="N379" s="328">
        <f t="shared" si="215"/>
        <v>-5.68246591895889E-2</v>
      </c>
      <c r="O379" s="328">
        <f t="shared" si="216"/>
        <v>0.49461122467480445</v>
      </c>
      <c r="P379" s="332">
        <f t="shared" si="236"/>
        <v>61.05873644158325</v>
      </c>
      <c r="Q379" s="328">
        <f t="shared" si="217"/>
        <v>3533.3271835326559</v>
      </c>
      <c r="R379" s="277">
        <f>IF(H379&gt;0, rate1(1,$L$52,$L$51,$L$54,L379,$L$53,$L$50,P379),"")</f>
        <v>1785.2220759671018</v>
      </c>
      <c r="S379" s="323">
        <f t="shared" si="218"/>
        <v>4.0015443809504232</v>
      </c>
      <c r="T379" s="323">
        <f t="shared" si="219"/>
        <v>1.8931807089121126E-2</v>
      </c>
      <c r="U379" s="328">
        <f t="shared" si="220"/>
        <v>4.1026810754324199</v>
      </c>
      <c r="V379" s="336">
        <f t="shared" si="221"/>
        <v>4.1026810754324199</v>
      </c>
      <c r="W379" s="328">
        <f t="shared" si="222"/>
        <v>1.0127365277323719E-3</v>
      </c>
      <c r="X379" s="328">
        <f t="shared" si="223"/>
        <v>3567.7019912936485</v>
      </c>
      <c r="Y379" s="328">
        <f t="shared" si="237"/>
        <v>61.357481104792527</v>
      </c>
      <c r="Z379" s="108">
        <f>IF(H379&gt;0, rate1(1,$L$52,$L$51,$L$54,U379,$L$53,$L$50,Y379),"")</f>
        <v>1788.0219765242616</v>
      </c>
      <c r="AA379" s="336">
        <f t="shared" si="224"/>
        <v>4.0341472879981488</v>
      </c>
      <c r="AB379" s="336">
        <f t="shared" si="225"/>
        <v>-3.3377961964415676E-4</v>
      </c>
      <c r="AC379" s="328">
        <f t="shared" si="226"/>
        <v>1.8931807089121126E-2</v>
      </c>
      <c r="AD379" s="328">
        <f t="shared" si="227"/>
        <v>-1.0564231880163566</v>
      </c>
      <c r="AE379" s="328">
        <f t="shared" si="228"/>
        <v>-1.9945391815389921</v>
      </c>
      <c r="AF379" s="328">
        <f t="shared" si="229"/>
        <v>2894.7451028859318</v>
      </c>
      <c r="AG379" s="328">
        <f t="shared" si="230"/>
        <v>2888.8629856957104</v>
      </c>
      <c r="AH379" s="328">
        <f t="shared" si="231"/>
        <v>4.0830063751691856</v>
      </c>
      <c r="AI379" s="328">
        <f t="shared" si="232"/>
        <v>10.604735032119333</v>
      </c>
      <c r="AJ379" s="328">
        <f t="shared" si="233"/>
        <v>10.267746222816756</v>
      </c>
      <c r="AK379" s="337">
        <f t="shared" si="234"/>
        <v>863.99812169925451</v>
      </c>
      <c r="AL379" s="42">
        <f t="shared" si="235"/>
        <v>31.410289417041977</v>
      </c>
    </row>
    <row r="380" spans="2:38" ht="15" x14ac:dyDescent="0.15">
      <c r="B380" s="328">
        <f t="shared" si="203"/>
        <v>2894.7451028859318</v>
      </c>
      <c r="C380" s="328">
        <f t="shared" si="204"/>
        <v>2888.8629856957104</v>
      </c>
      <c r="D380" s="328">
        <f t="shared" si="205"/>
        <v>4.0830063751691856</v>
      </c>
      <c r="E380" s="328">
        <f t="shared" si="206"/>
        <v>226.28353289784857</v>
      </c>
      <c r="F380" s="328">
        <f t="shared" si="207"/>
        <v>226.39473960672854</v>
      </c>
      <c r="G380" s="328">
        <f t="shared" si="208"/>
        <v>4287.2234580479808</v>
      </c>
      <c r="H380" s="313">
        <f t="shared" si="209"/>
        <v>0.02</v>
      </c>
      <c r="I380" s="328">
        <f t="shared" si="210"/>
        <v>4.7056937521771038</v>
      </c>
      <c r="J380" s="328">
        <f t="shared" si="211"/>
        <v>850</v>
      </c>
      <c r="K380" s="335">
        <f t="shared" si="212"/>
        <v>-1</v>
      </c>
      <c r="L380" s="323">
        <f t="shared" si="213"/>
        <v>4.0630063751691861</v>
      </c>
      <c r="M380" s="323">
        <f t="shared" si="214"/>
        <v>4.0730063751691858</v>
      </c>
      <c r="N380" s="328">
        <f t="shared" si="215"/>
        <v>-5.6556647396471149E-2</v>
      </c>
      <c r="O380" s="328">
        <f t="shared" si="216"/>
        <v>0.47408584807119292</v>
      </c>
      <c r="P380" s="332">
        <f t="shared" si="236"/>
        <v>60.667010414640778</v>
      </c>
      <c r="Q380" s="328">
        <f t="shared" si="217"/>
        <v>3466.1724795601458</v>
      </c>
      <c r="R380" s="277">
        <f>IF(H380&gt;0, rate1(1,$L$52,$L$51,$L$54,L380,$L$53,$L$50,P380),"")</f>
        <v>1781.522446299218</v>
      </c>
      <c r="S380" s="323">
        <f t="shared" si="218"/>
        <v>4.1039482876307378</v>
      </c>
      <c r="T380" s="323">
        <f t="shared" si="219"/>
        <v>1.8220872951347129E-2</v>
      </c>
      <c r="U380" s="328">
        <f t="shared" si="220"/>
        <v>4.0830063751691856</v>
      </c>
      <c r="V380" s="336">
        <f t="shared" si="221"/>
        <v>4.0830063751691856</v>
      </c>
      <c r="W380" s="328">
        <f t="shared" si="222"/>
        <v>1.0030465173702652E-3</v>
      </c>
      <c r="X380" s="328">
        <f t="shared" si="223"/>
        <v>3500.1784913045103</v>
      </c>
      <c r="Y380" s="328">
        <f t="shared" si="237"/>
        <v>60.965274052379804</v>
      </c>
      <c r="Z380" s="108">
        <f>IF(H380&gt;0, rate1(1,$L$52,$L$51,$L$54,U380,$L$53,$L$50,Y380),"")</f>
        <v>1784.3423049677867</v>
      </c>
      <c r="AA380" s="336">
        <f t="shared" si="224"/>
        <v>4.137662163740778</v>
      </c>
      <c r="AB380" s="336">
        <f t="shared" si="225"/>
        <v>-3.1967957830565636E-4</v>
      </c>
      <c r="AC380" s="328">
        <f t="shared" si="226"/>
        <v>1.8220872951347129E-2</v>
      </c>
      <c r="AD380" s="328">
        <f t="shared" si="227"/>
        <v>-1.0976422509175849</v>
      </c>
      <c r="AE380" s="328">
        <f t="shared" si="228"/>
        <v>-2.2189011859349481</v>
      </c>
      <c r="AF380" s="328">
        <f t="shared" si="229"/>
        <v>2894.6703253655842</v>
      </c>
      <c r="AG380" s="328">
        <f t="shared" si="230"/>
        <v>2888.8447648227593</v>
      </c>
      <c r="AH380" s="328">
        <f t="shared" si="231"/>
        <v>4.0633298788766581</v>
      </c>
      <c r="AI380" s="328">
        <f t="shared" si="232"/>
        <v>10.227697657808134</v>
      </c>
      <c r="AJ380" s="328">
        <f t="shared" si="233"/>
        <v>10.270587249943924</v>
      </c>
      <c r="AK380" s="337">
        <f t="shared" si="234"/>
        <v>864.04429555162608</v>
      </c>
      <c r="AL380" s="42">
        <f t="shared" si="235"/>
        <v>31.419303441819277</v>
      </c>
    </row>
    <row r="381" spans="2:38" ht="15" x14ac:dyDescent="0.15">
      <c r="B381" s="328">
        <f t="shared" si="203"/>
        <v>2894.6703253655842</v>
      </c>
      <c r="C381" s="328">
        <f t="shared" si="204"/>
        <v>2888.8447648227593</v>
      </c>
      <c r="D381" s="328">
        <f t="shared" si="205"/>
        <v>4.0633298788766581</v>
      </c>
      <c r="E381" s="328">
        <f t="shared" si="206"/>
        <v>226.06091157023934</v>
      </c>
      <c r="F381" s="328">
        <f t="shared" si="207"/>
        <v>226.17222223404394</v>
      </c>
      <c r="G381" s="328">
        <f t="shared" si="208"/>
        <v>4221.0839889072367</v>
      </c>
      <c r="H381" s="313">
        <f t="shared" si="209"/>
        <v>0.02</v>
      </c>
      <c r="I381" s="328">
        <f t="shared" si="210"/>
        <v>4.6604484342598882</v>
      </c>
      <c r="J381" s="328">
        <f t="shared" si="211"/>
        <v>850</v>
      </c>
      <c r="K381" s="335">
        <f t="shared" si="212"/>
        <v>-1</v>
      </c>
      <c r="L381" s="323">
        <f t="shared" si="213"/>
        <v>4.0433298788766585</v>
      </c>
      <c r="M381" s="323">
        <f t="shared" si="214"/>
        <v>4.0533298788766583</v>
      </c>
      <c r="N381" s="328">
        <f t="shared" si="215"/>
        <v>-5.6288564550348141E-2</v>
      </c>
      <c r="O381" s="328">
        <f t="shared" si="216"/>
        <v>0.45382351855722014</v>
      </c>
      <c r="P381" s="332">
        <f t="shared" si="236"/>
        <v>60.275880994708395</v>
      </c>
      <c r="Q381" s="328">
        <f t="shared" si="217"/>
        <v>3399.7354523115173</v>
      </c>
      <c r="R381" s="277">
        <f>IF(H381&gt;0, rate1(1,$L$52,$L$51,$L$54,L381,$L$53,$L$50,P381),"")</f>
        <v>1777.7960396916349</v>
      </c>
      <c r="S381" s="323">
        <f t="shared" si="218"/>
        <v>4.2138220467522824</v>
      </c>
      <c r="T381" s="323">
        <f t="shared" si="219"/>
        <v>1.7514524367405585E-2</v>
      </c>
      <c r="U381" s="328">
        <f t="shared" si="220"/>
        <v>4.0633298788766581</v>
      </c>
      <c r="V381" s="336">
        <f t="shared" si="221"/>
        <v>4.0633298788766581</v>
      </c>
      <c r="W381" s="328">
        <f t="shared" si="222"/>
        <v>9.9340220965515869E-4</v>
      </c>
      <c r="X381" s="328">
        <f t="shared" si="223"/>
        <v>3433.3748396112369</v>
      </c>
      <c r="Y381" s="328">
        <f t="shared" si="237"/>
        <v>60.573662010974566</v>
      </c>
      <c r="Z381" s="108">
        <f>IF(H381&gt;0, rate1(1,$L$52,$L$51,$L$54,U381,$L$53,$L$50,Y381),"")</f>
        <v>1780.6360465670218</v>
      </c>
      <c r="AA381" s="336">
        <f t="shared" si="224"/>
        <v>4.248729290892709</v>
      </c>
      <c r="AB381" s="336">
        <f t="shared" si="225"/>
        <v>-3.0578177518206961E-4</v>
      </c>
      <c r="AC381" s="328">
        <f t="shared" si="226"/>
        <v>1.7514524367405585E-2</v>
      </c>
      <c r="AD381" s="328">
        <f t="shared" si="227"/>
        <v>-1.141909399333725</v>
      </c>
      <c r="AE381" s="328">
        <f t="shared" si="228"/>
        <v>-2.4774958017836402</v>
      </c>
      <c r="AF381" s="328">
        <f t="shared" si="229"/>
        <v>2894.5965222766663</v>
      </c>
      <c r="AG381" s="328">
        <f t="shared" si="230"/>
        <v>2888.8272502983918</v>
      </c>
      <c r="AH381" s="328">
        <f t="shared" si="231"/>
        <v>4.0436515852367441</v>
      </c>
      <c r="AI381" s="328">
        <f t="shared" si="232"/>
        <v>9.8518187555663275</v>
      </c>
      <c r="AJ381" s="328">
        <f t="shared" si="233"/>
        <v>10.273323866264915</v>
      </c>
      <c r="AK381" s="337">
        <f t="shared" si="234"/>
        <v>864.08814397694641</v>
      </c>
      <c r="AL381" s="42">
        <f t="shared" si="235"/>
        <v>31.427996984828415</v>
      </c>
    </row>
    <row r="382" spans="2:38" ht="15" x14ac:dyDescent="0.15">
      <c r="B382" s="328">
        <f t="shared" ref="B382:B415" si="238">IF(H382&gt;0, AF381,"")</f>
        <v>2894.5965222766663</v>
      </c>
      <c r="C382" s="328">
        <f t="shared" ref="C382:C415" si="239">IF(H382&gt;0, AG381,"")</f>
        <v>2888.8272502983918</v>
      </c>
      <c r="D382" s="328">
        <f t="shared" ref="D382:D415" si="240">IF(H382&gt;0, AH381,"")</f>
        <v>4.0436515852367441</v>
      </c>
      <c r="E382" s="328">
        <f t="shared" ref="E382:E445" si="241">bb2wang($B$6,$H$12,C382,$H$8,$H$9,I382,$H$10,$H$11,$K$10,$K$11,$H$13)</f>
        <v>225.83809222523368</v>
      </c>
      <c r="F382" s="328">
        <f t="shared" ref="F382:F415" si="242">IF(H382&gt;0, (E382+E381)/2,"")</f>
        <v>225.94950189773652</v>
      </c>
      <c r="G382" s="328">
        <f t="shared" ref="G382:G415" si="243">IF(H382&gt;0, F382*$S$53*$C$55*(B382-C382+N382)^1.5,"")</f>
        <v>4155.656268828282</v>
      </c>
      <c r="H382" s="313">
        <f t="shared" ref="H382:H415" si="244">dv(S381)</f>
        <v>0.02</v>
      </c>
      <c r="I382" s="328">
        <f t="shared" ref="I382:I415" si="245">IF(H382&gt;0, (B382-C382)*B$19,"")</f>
        <v>4.6154175826195569</v>
      </c>
      <c r="J382" s="328">
        <f t="shared" ref="J382:J445" si="246">$B$7</f>
        <v>850</v>
      </c>
      <c r="K382" s="335">
        <f t="shared" ref="K382:K415" si="247">IF(H382&gt;0, IF((1-S381-0.015)&gt;0,1,-1),"")</f>
        <v>-1</v>
      </c>
      <c r="L382" s="323">
        <f t="shared" ref="L382:L415" si="248">IF(H382&gt;0, D382+K382*H382,"")</f>
        <v>4.0236515852367445</v>
      </c>
      <c r="M382" s="323">
        <f t="shared" ref="M382:M415" si="249">IF(H382&gt;0, (D382+L382)/2,"")</f>
        <v>4.0336515852367443</v>
      </c>
      <c r="N382" s="328">
        <f t="shared" ref="N382:N415" si="250">IF(H382&gt;0, 2*($P$53*M382/$S$52/$S$51)^2-(B382-C382)*2,"")</f>
        <v>-5.6020410620519101E-2</v>
      </c>
      <c r="O382" s="328">
        <f t="shared" ref="O382:O415" si="251">IF(wh(B381,$F$51,$F$52,$F$53)&gt;0,wh(B381,$F$51,$F$52,$F$53),O381)</f>
        <v>0.43382302444823484</v>
      </c>
      <c r="P382" s="332">
        <f t="shared" si="236"/>
        <v>59.885350374576518</v>
      </c>
      <c r="Q382" s="328">
        <f t="shared" ref="Q382:Q415" si="252">IF(H382&gt;0, M382/$S$54*(B382-C382+N382/2)*E382-J382,"")</f>
        <v>3334.0119365062392</v>
      </c>
      <c r="R382" s="277">
        <f>IF(H382&gt;0, rate1(1,$L$52,$L$51,$L$54,L382,$L$53,$L$50,P382),"")</f>
        <v>1774.0425986969929</v>
      </c>
      <c r="S382" s="323">
        <f t="shared" ref="S382:S415" si="253">IF(H382&gt;0, Q382/O382/R382,"")</f>
        <v>4.332020554698599</v>
      </c>
      <c r="T382" s="323">
        <f t="shared" ref="T382:T415" si="254">IF(H382&gt;0, N382/(1-S382),"")</f>
        <v>1.6812744609730201E-2</v>
      </c>
      <c r="U382" s="328">
        <f t="shared" ref="U382:U415" si="255">L382-K382*H382</f>
        <v>4.0436515852367441</v>
      </c>
      <c r="V382" s="336">
        <f t="shared" ref="V382:V415" si="256">IF(H382&gt;0, (D382+U382)/2,"")</f>
        <v>4.0436515852367441</v>
      </c>
      <c r="W382" s="328">
        <f t="shared" ref="W382:W415" si="257">IF(H382&gt;0, 2*($P$53*V382/$S$52/$S$51)^2-(B382-C382)*2,"")</f>
        <v>9.8380361670180605E-4</v>
      </c>
      <c r="X382" s="328">
        <f t="shared" ref="X382:X415" si="258">IF(H382&gt;0, V382/$S$54*(B382-C382+W382/2)*F382-J382,"")</f>
        <v>3367.2868731734361</v>
      </c>
      <c r="Y382" s="328">
        <f t="shared" si="237"/>
        <v>60.182647160319554</v>
      </c>
      <c r="Z382" s="108">
        <f>IF(H382&gt;0, rate1(1,$L$52,$L$51,$L$54,U382,$L$53,$L$50,Y382),"")</f>
        <v>1776.9029460048546</v>
      </c>
      <c r="AA382" s="336">
        <f t="shared" ref="AA382:AA415" si="259">IF(H382&gt;0, X382/O382/Z382,"")</f>
        <v>4.3682130518862454</v>
      </c>
      <c r="AB382" s="336">
        <f t="shared" ref="AB382:AB415" si="260">IF(H382&gt;0, W382/(1-AA382),"")</f>
        <v>-2.9208473500536513E-4</v>
      </c>
      <c r="AC382" s="328">
        <f t="shared" ref="AC382:AC415" si="261">IF(H382&gt;0, delta_z(N382,S382,H382,AE381,AB382),"")</f>
        <v>1.6812744609730201E-2</v>
      </c>
      <c r="AD382" s="328">
        <f t="shared" ref="AD382:AD415" si="262">IF(H382&gt;0, H382/AC382*K382,"")</f>
        <v>-1.1895737706278611</v>
      </c>
      <c r="AE382" s="328">
        <f t="shared" ref="AE382:AE415" si="263">IF(H382&gt;0, (AD382-AD381)/(AC382+AC381)*2,"")</f>
        <v>-2.7770558342921854</v>
      </c>
      <c r="AF382" s="328">
        <f t="shared" ref="AF382:AF415" si="264">IF(H382&gt;0, B382-(AC382-N382),"")</f>
        <v>2894.5236891214358</v>
      </c>
      <c r="AG382" s="328">
        <f t="shared" ref="AG382:AG415" si="265">IF(H382&gt;0, C382-AC382,"")</f>
        <v>2888.8104375537823</v>
      </c>
      <c r="AH382" s="328">
        <f t="shared" ref="AH382:AH415" si="266">IF(H382&gt;0, $S$54*$S$53*$C$55*SQRT(AF382-AG382),"")</f>
        <v>4.0239714929137289</v>
      </c>
      <c r="AI382" s="328">
        <f t="shared" ref="AI382:AI415" si="267">IF(H382&gt;0, AC382/R382*1000000,"")</f>
        <v>9.477080551548708</v>
      </c>
      <c r="AJ382" s="328">
        <f t="shared" ref="AJ382:AJ415" si="268">IF(H382&gt;0, AJ381+AI382/3600,"")</f>
        <v>10.275956388640346</v>
      </c>
      <c r="AK382" s="337">
        <f t="shared" ref="AK382:AK415" si="269">IF(H382&gt;0, AK381+AI381*G381/1000000,"")</f>
        <v>864.12972933135711</v>
      </c>
      <c r="AL382" s="42">
        <f t="shared" ref="AL382:AL415" si="270">IF(H382&gt;0, AL381+AI381*J381/1000000,"")</f>
        <v>31.436371030770648</v>
      </c>
    </row>
    <row r="383" spans="2:38" ht="15" x14ac:dyDescent="0.15">
      <c r="B383" s="328">
        <f t="shared" si="238"/>
        <v>2894.5236891214358</v>
      </c>
      <c r="C383" s="328">
        <f t="shared" si="239"/>
        <v>2888.8104375537823</v>
      </c>
      <c r="D383" s="328">
        <f t="shared" si="240"/>
        <v>4.0239714929137289</v>
      </c>
      <c r="E383" s="328">
        <f t="shared" si="241"/>
        <v>225.61508471553361</v>
      </c>
      <c r="F383" s="328">
        <f t="shared" si="242"/>
        <v>225.72658847038366</v>
      </c>
      <c r="G383" s="328">
        <f t="shared" si="243"/>
        <v>4090.9361320935095</v>
      </c>
      <c r="H383" s="313">
        <f t="shared" si="244"/>
        <v>0.02</v>
      </c>
      <c r="I383" s="328">
        <f t="shared" si="245"/>
        <v>4.5706012541228125</v>
      </c>
      <c r="J383" s="328">
        <f t="shared" si="246"/>
        <v>850</v>
      </c>
      <c r="K383" s="335">
        <f t="shared" si="247"/>
        <v>-1</v>
      </c>
      <c r="L383" s="323">
        <f t="shared" si="248"/>
        <v>4.0039714929137293</v>
      </c>
      <c r="M383" s="323">
        <f t="shared" si="249"/>
        <v>4.0139714929137291</v>
      </c>
      <c r="N383" s="328">
        <f t="shared" si="250"/>
        <v>-5.5752185576000812E-2</v>
      </c>
      <c r="O383" s="328">
        <f t="shared" si="251"/>
        <v>0.41408315826566477</v>
      </c>
      <c r="P383" s="332">
        <f t="shared" ref="P383:P446" si="271">IF(H383&gt;0, $C$54*$L$55*$L$55*M383*M383/(($B$19*(B383-C383))^0.333)*1000,"")</f>
        <v>59.495420764632584</v>
      </c>
      <c r="Q383" s="328">
        <f t="shared" si="252"/>
        <v>3268.9977615625894</v>
      </c>
      <c r="R383" s="277">
        <f>IF(H383&gt;0, rate1(1,$L$52,$L$51,$L$54,L383,$L$53,$L$50,P383),"")</f>
        <v>1770.2618629577778</v>
      </c>
      <c r="S383" s="323">
        <f t="shared" si="253"/>
        <v>4.459534650474728</v>
      </c>
      <c r="T383" s="323">
        <f t="shared" si="254"/>
        <v>1.6115515873890821E-2</v>
      </c>
      <c r="U383" s="328">
        <f t="shared" si="255"/>
        <v>4.0239714929137289</v>
      </c>
      <c r="V383" s="336">
        <f t="shared" si="256"/>
        <v>4.0239714929137289</v>
      </c>
      <c r="W383" s="328">
        <f t="shared" si="257"/>
        <v>9.7425075061607913E-4</v>
      </c>
      <c r="X383" s="328">
        <f t="shared" si="258"/>
        <v>3301.9104234951965</v>
      </c>
      <c r="Y383" s="328">
        <f t="shared" ref="Y383:Y446" si="272">IF(H383&gt;0, $C$54*$L$55*$L$55*V383*V383/(($B$19*(B383-C383))^0.333)*1000,"")</f>
        <v>59.792231697582459</v>
      </c>
      <c r="Z383" s="108">
        <f>IF(H383&gt;0, rate1(1,$L$52,$L$51,$L$54,U383,$L$53,$L$50,Y383),"")</f>
        <v>1773.1427450785875</v>
      </c>
      <c r="AA383" s="336">
        <f t="shared" si="259"/>
        <v>4.4971152821124756</v>
      </c>
      <c r="AB383" s="336">
        <f t="shared" si="260"/>
        <v>-2.7858697012343584E-4</v>
      </c>
      <c r="AC383" s="328">
        <f t="shared" si="261"/>
        <v>1.6115515873890821E-2</v>
      </c>
      <c r="AD383" s="328">
        <f t="shared" si="262"/>
        <v>-1.2410400111610784</v>
      </c>
      <c r="AE383" s="328">
        <f t="shared" si="263"/>
        <v>-3.1259616983908027</v>
      </c>
      <c r="AF383" s="328">
        <f t="shared" si="264"/>
        <v>2894.4518214199861</v>
      </c>
      <c r="AG383" s="328">
        <f t="shared" si="265"/>
        <v>2888.7943220379084</v>
      </c>
      <c r="AH383" s="328">
        <f t="shared" si="266"/>
        <v>4.0042896005546442</v>
      </c>
      <c r="AI383" s="328">
        <f t="shared" si="267"/>
        <v>9.1034644145611292</v>
      </c>
      <c r="AJ383" s="328">
        <f t="shared" si="268"/>
        <v>10.278485128755502</v>
      </c>
      <c r="AK383" s="337">
        <f t="shared" si="269"/>
        <v>864.16911282056139</v>
      </c>
      <c r="AL383" s="42">
        <f t="shared" si="270"/>
        <v>31.444426549239463</v>
      </c>
    </row>
    <row r="384" spans="2:38" ht="15" x14ac:dyDescent="0.15">
      <c r="B384" s="328">
        <f t="shared" si="238"/>
        <v>2894.4518214199861</v>
      </c>
      <c r="C384" s="328">
        <f t="shared" si="239"/>
        <v>2888.7943220379084</v>
      </c>
      <c r="D384" s="328">
        <f t="shared" si="240"/>
        <v>4.0042896005546442</v>
      </c>
      <c r="E384" s="328">
        <f t="shared" si="241"/>
        <v>225.39189885202325</v>
      </c>
      <c r="F384" s="328">
        <f t="shared" si="242"/>
        <v>225.50349178377843</v>
      </c>
      <c r="G384" s="328">
        <f t="shared" si="243"/>
        <v>4026.9194079729036</v>
      </c>
      <c r="H384" s="313">
        <f t="shared" si="244"/>
        <v>0.02</v>
      </c>
      <c r="I384" s="328">
        <f t="shared" si="245"/>
        <v>4.5259995056621847</v>
      </c>
      <c r="J384" s="328">
        <f t="shared" si="246"/>
        <v>850</v>
      </c>
      <c r="K384" s="335">
        <f t="shared" si="247"/>
        <v>-1</v>
      </c>
      <c r="L384" s="323">
        <f t="shared" si="248"/>
        <v>3.9842896005546442</v>
      </c>
      <c r="M384" s="323">
        <f t="shared" si="249"/>
        <v>3.9942896005546444</v>
      </c>
      <c r="N384" s="328">
        <f t="shared" si="250"/>
        <v>-5.5483889385566698E-2</v>
      </c>
      <c r="O384" s="328">
        <f t="shared" si="251"/>
        <v>0.39460271701335881</v>
      </c>
      <c r="P384" s="332">
        <f t="shared" si="271"/>
        <v>59.106094393105757</v>
      </c>
      <c r="Q384" s="328">
        <f t="shared" si="252"/>
        <v>3204.6887519057786</v>
      </c>
      <c r="R384" s="277">
        <f>IF(H384&gt;0, rate1(1,$L$52,$L$51,$L$54,L384,$L$53,$L$50,P384),"")</f>
        <v>1766.4535691724964</v>
      </c>
      <c r="S384" s="323">
        <f t="shared" si="253"/>
        <v>4.5975192700427439</v>
      </c>
      <c r="T384" s="323">
        <f t="shared" si="254"/>
        <v>1.5422819232016919E-2</v>
      </c>
      <c r="U384" s="328">
        <f t="shared" si="255"/>
        <v>4.0042896005546442</v>
      </c>
      <c r="V384" s="336">
        <f t="shared" si="256"/>
        <v>4.0042896005546442</v>
      </c>
      <c r="W384" s="328">
        <f t="shared" si="257"/>
        <v>9.6474362354825871E-4</v>
      </c>
      <c r="X384" s="328">
        <f t="shared" si="258"/>
        <v>3237.241316934193</v>
      </c>
      <c r="Y384" s="328">
        <f t="shared" si="272"/>
        <v>59.402417837597532</v>
      </c>
      <c r="Z384" s="108">
        <f>IF(H384&gt;0, rate1(1,$L$52,$L$51,$L$54,U384,$L$53,$L$50,Y384),"")</f>
        <v>1769.355182666317</v>
      </c>
      <c r="AA384" s="336">
        <f t="shared" si="259"/>
        <v>4.6366037371313409</v>
      </c>
      <c r="AB384" s="336">
        <f t="shared" si="260"/>
        <v>-2.6528698018368004E-4</v>
      </c>
      <c r="AC384" s="328">
        <f t="shared" si="261"/>
        <v>1.5422819232016919E-2</v>
      </c>
      <c r="AD384" s="328">
        <f t="shared" si="262"/>
        <v>-1.2967797715271867</v>
      </c>
      <c r="AE384" s="328">
        <f t="shared" si="263"/>
        <v>-3.5347306811808936</v>
      </c>
      <c r="AF384" s="328">
        <f t="shared" si="264"/>
        <v>2894.3809147113684</v>
      </c>
      <c r="AG384" s="328">
        <f t="shared" si="265"/>
        <v>2888.7788992186765</v>
      </c>
      <c r="AH384" s="328">
        <f t="shared" si="266"/>
        <v>3.984605906787702</v>
      </c>
      <c r="AI384" s="328">
        <f t="shared" si="267"/>
        <v>8.7309508164665832</v>
      </c>
      <c r="AJ384" s="328">
        <f t="shared" si="268"/>
        <v>10.280910392871187</v>
      </c>
      <c r="AK384" s="337">
        <f t="shared" si="269"/>
        <v>864.20635451206215</v>
      </c>
      <c r="AL384" s="42">
        <f t="shared" si="270"/>
        <v>31.452164493991841</v>
      </c>
    </row>
    <row r="385" spans="2:38" ht="15" x14ac:dyDescent="0.15">
      <c r="B385" s="328">
        <f t="shared" si="238"/>
        <v>2894.3809147113684</v>
      </c>
      <c r="C385" s="328">
        <f t="shared" si="239"/>
        <v>2888.7788992186765</v>
      </c>
      <c r="D385" s="328">
        <f t="shared" si="240"/>
        <v>3.984605906787702</v>
      </c>
      <c r="E385" s="328">
        <f t="shared" si="241"/>
        <v>225.16854440157402</v>
      </c>
      <c r="F385" s="328">
        <f t="shared" si="242"/>
        <v>225.28022162679864</v>
      </c>
      <c r="G385" s="328">
        <f t="shared" si="243"/>
        <v>3963.6019210236609</v>
      </c>
      <c r="H385" s="313">
        <f t="shared" si="244"/>
        <v>0.02</v>
      </c>
      <c r="I385" s="328">
        <f t="shared" si="245"/>
        <v>4.4816123941534896</v>
      </c>
      <c r="J385" s="328">
        <f t="shared" si="246"/>
        <v>850</v>
      </c>
      <c r="K385" s="335">
        <f t="shared" si="247"/>
        <v>-1</v>
      </c>
      <c r="L385" s="323">
        <f t="shared" si="248"/>
        <v>3.964605906787702</v>
      </c>
      <c r="M385" s="323">
        <f t="shared" si="249"/>
        <v>3.9746059067877022</v>
      </c>
      <c r="N385" s="328">
        <f t="shared" si="250"/>
        <v>-5.5215522017720176E-2</v>
      </c>
      <c r="O385" s="328">
        <f t="shared" si="251"/>
        <v>0.37538050246560717</v>
      </c>
      <c r="P385" s="332">
        <f t="shared" si="271"/>
        <v>58.717373506277518</v>
      </c>
      <c r="Q385" s="328">
        <f t="shared" si="252"/>
        <v>3141.0807272672391</v>
      </c>
      <c r="R385" s="277">
        <f>IF(H385&gt;0, rate1(1,$L$52,$L$51,$L$54,L385,$L$53,$L$50,P385),"")</f>
        <v>1762.6174510611957</v>
      </c>
      <c r="S385" s="323">
        <f t="shared" si="253"/>
        <v>4.747328900698899</v>
      </c>
      <c r="T385" s="323">
        <f t="shared" si="254"/>
        <v>1.47346345839625E-2</v>
      </c>
      <c r="U385" s="328">
        <f t="shared" si="255"/>
        <v>3.984605906787702</v>
      </c>
      <c r="V385" s="336">
        <f t="shared" si="256"/>
        <v>3.984605906787702</v>
      </c>
      <c r="W385" s="328">
        <f t="shared" si="257"/>
        <v>9.5528224761132208E-4</v>
      </c>
      <c r="X385" s="328">
        <f t="shared" si="258"/>
        <v>3173.2753750024199</v>
      </c>
      <c r="Y385" s="328">
        <f t="shared" si="272"/>
        <v>59.013207813072995</v>
      </c>
      <c r="Z385" s="108">
        <f>IF(H385&gt;0, rate1(1,$L$52,$L$51,$L$54,U385,$L$53,$L$50,Y385),"")</f>
        <v>1765.5399946926489</v>
      </c>
      <c r="AA385" s="336">
        <f t="shared" si="259"/>
        <v>4.7880479410521657</v>
      </c>
      <c r="AB385" s="336">
        <f t="shared" si="260"/>
        <v>-2.5218325176369958E-4</v>
      </c>
      <c r="AC385" s="328">
        <f t="shared" si="261"/>
        <v>1.47346345839625E-2</v>
      </c>
      <c r="AD385" s="328">
        <f t="shared" si="262"/>
        <v>-1.3573461822913777</v>
      </c>
      <c r="AE385" s="328">
        <f t="shared" si="263"/>
        <v>-4.01667933465251</v>
      </c>
      <c r="AF385" s="328">
        <f t="shared" si="264"/>
        <v>2894.3109645547665</v>
      </c>
      <c r="AG385" s="328">
        <f t="shared" si="265"/>
        <v>2888.7641645840927</v>
      </c>
      <c r="AH385" s="328">
        <f t="shared" si="266"/>
        <v>3.9649204102232818</v>
      </c>
      <c r="AI385" s="328">
        <f t="shared" si="267"/>
        <v>8.3595192905252436</v>
      </c>
      <c r="AJ385" s="328">
        <f t="shared" si="268"/>
        <v>10.283232481562999</v>
      </c>
      <c r="AK385" s="337">
        <f t="shared" si="269"/>
        <v>864.24151334735507</v>
      </c>
      <c r="AL385" s="42">
        <f t="shared" si="270"/>
        <v>31.459585802185838</v>
      </c>
    </row>
    <row r="386" spans="2:38" ht="15" x14ac:dyDescent="0.15">
      <c r="B386" s="328">
        <f t="shared" si="238"/>
        <v>2894.3109645547665</v>
      </c>
      <c r="C386" s="328">
        <f t="shared" si="239"/>
        <v>2888.7641645840927</v>
      </c>
      <c r="D386" s="328">
        <f t="shared" si="240"/>
        <v>3.9649204102232818</v>
      </c>
      <c r="E386" s="328">
        <f t="shared" si="241"/>
        <v>224.94503108479199</v>
      </c>
      <c r="F386" s="328">
        <f t="shared" si="242"/>
        <v>225.05678774318301</v>
      </c>
      <c r="G386" s="328">
        <f t="shared" si="243"/>
        <v>3900.9794913953938</v>
      </c>
      <c r="H386" s="313">
        <f t="shared" si="244"/>
        <v>0.02</v>
      </c>
      <c r="I386" s="328">
        <f t="shared" si="245"/>
        <v>4.4374399765390988</v>
      </c>
      <c r="J386" s="328">
        <f t="shared" si="246"/>
        <v>850</v>
      </c>
      <c r="K386" s="335">
        <f t="shared" si="247"/>
        <v>-1</v>
      </c>
      <c r="L386" s="323">
        <f t="shared" si="248"/>
        <v>3.9449204102232818</v>
      </c>
      <c r="M386" s="323">
        <f t="shared" si="249"/>
        <v>3.9549204102232816</v>
      </c>
      <c r="N386" s="328">
        <f t="shared" si="250"/>
        <v>-5.49470834407213E-2</v>
      </c>
      <c r="O386" s="328">
        <f t="shared" si="251"/>
        <v>0.35641532146732313</v>
      </c>
      <c r="P386" s="332">
        <f t="shared" si="271"/>
        <v>58.329260368747477</v>
      </c>
      <c r="Q386" s="328">
        <f t="shared" si="252"/>
        <v>3078.1695029902094</v>
      </c>
      <c r="R386" s="277">
        <f>IF(H386&gt;0, rate1(1,$L$52,$L$51,$L$54,L386,$L$53,$L$50,P386),"")</f>
        <v>1758.7532393311933</v>
      </c>
      <c r="S386" s="323">
        <f t="shared" si="253"/>
        <v>4.9105626435653384</v>
      </c>
      <c r="T386" s="323">
        <f t="shared" si="254"/>
        <v>1.4050940605985267E-2</v>
      </c>
      <c r="U386" s="328">
        <f t="shared" si="255"/>
        <v>3.9649204102232818</v>
      </c>
      <c r="V386" s="336">
        <f t="shared" si="256"/>
        <v>3.9649204102232818</v>
      </c>
      <c r="W386" s="328">
        <f t="shared" si="257"/>
        <v>9.4586663496087908E-4</v>
      </c>
      <c r="X386" s="328">
        <f t="shared" si="258"/>
        <v>3110.0084146726558</v>
      </c>
      <c r="Y386" s="328">
        <f t="shared" si="272"/>
        <v>58.62460387485352</v>
      </c>
      <c r="Z386" s="108">
        <f>IF(H386&gt;0, rate1(1,$L$52,$L$51,$L$54,U386,$L$53,$L$50,Y386),"")</f>
        <v>1761.6969140946228</v>
      </c>
      <c r="AA386" s="336">
        <f t="shared" si="259"/>
        <v>4.9530647498067299</v>
      </c>
      <c r="AB386" s="336">
        <f t="shared" si="260"/>
        <v>-2.3927425803160033E-4</v>
      </c>
      <c r="AC386" s="328">
        <f t="shared" si="261"/>
        <v>1.4050940605985267E-2</v>
      </c>
      <c r="AD386" s="328">
        <f t="shared" si="262"/>
        <v>-1.4233922525784941</v>
      </c>
      <c r="AE386" s="328">
        <f t="shared" si="263"/>
        <v>-4.5888310274362976</v>
      </c>
      <c r="AF386" s="328">
        <f t="shared" si="264"/>
        <v>2894.2419665307198</v>
      </c>
      <c r="AG386" s="328">
        <f t="shared" si="265"/>
        <v>2888.7501136434867</v>
      </c>
      <c r="AH386" s="328">
        <f t="shared" si="266"/>
        <v>3.9452331094528303</v>
      </c>
      <c r="AI386" s="328">
        <f t="shared" si="267"/>
        <v>7.9891483874841143</v>
      </c>
      <c r="AJ386" s="328">
        <f t="shared" si="268"/>
        <v>10.285451689448411</v>
      </c>
      <c r="AK386" s="337">
        <f t="shared" si="269"/>
        <v>864.27464715407382</v>
      </c>
      <c r="AL386" s="42">
        <f t="shared" si="270"/>
        <v>31.466691393582785</v>
      </c>
    </row>
    <row r="387" spans="2:38" ht="15" x14ac:dyDescent="0.15">
      <c r="B387" s="328">
        <f t="shared" si="238"/>
        <v>2894.2419665307198</v>
      </c>
      <c r="C387" s="328">
        <f t="shared" si="239"/>
        <v>2888.7501136434867</v>
      </c>
      <c r="D387" s="328">
        <f t="shared" si="240"/>
        <v>3.9452331094528303</v>
      </c>
      <c r="E387" s="328">
        <f t="shared" si="241"/>
        <v>224.72136857362787</v>
      </c>
      <c r="F387" s="328">
        <f t="shared" si="242"/>
        <v>224.83319982920995</v>
      </c>
      <c r="G387" s="328">
        <f t="shared" si="243"/>
        <v>3839.0479351267327</v>
      </c>
      <c r="H387" s="313">
        <f t="shared" si="244"/>
        <v>0.02</v>
      </c>
      <c r="I387" s="328">
        <f t="shared" si="245"/>
        <v>4.3934823097864868</v>
      </c>
      <c r="J387" s="328">
        <f t="shared" si="246"/>
        <v>850</v>
      </c>
      <c r="K387" s="335">
        <f t="shared" si="247"/>
        <v>-1</v>
      </c>
      <c r="L387" s="323">
        <f t="shared" si="248"/>
        <v>3.9252331094528303</v>
      </c>
      <c r="M387" s="323">
        <f t="shared" si="249"/>
        <v>3.9352331094528301</v>
      </c>
      <c r="N387" s="328">
        <f t="shared" si="250"/>
        <v>-5.4678573622535254E-2</v>
      </c>
      <c r="O387" s="328">
        <f t="shared" si="251"/>
        <v>0.33770598624821169</v>
      </c>
      <c r="P387" s="332">
        <f t="shared" si="271"/>
        <v>57.941757263662453</v>
      </c>
      <c r="Q387" s="328">
        <f t="shared" si="252"/>
        <v>3015.9508903260057</v>
      </c>
      <c r="R387" s="277">
        <f>IF(H387&gt;0, rate1(1,$L$52,$L$51,$L$54,L387,$L$53,$L$50,P387),"")</f>
        <v>1754.8606616421309</v>
      </c>
      <c r="S387" s="323">
        <f t="shared" si="253"/>
        <v>5.0891220656503506</v>
      </c>
      <c r="T387" s="323">
        <f t="shared" si="254"/>
        <v>1.3371714696865855E-2</v>
      </c>
      <c r="U387" s="328">
        <f t="shared" si="255"/>
        <v>3.9452331094528303</v>
      </c>
      <c r="V387" s="336">
        <f t="shared" si="256"/>
        <v>3.9452331094528303</v>
      </c>
      <c r="W387" s="328">
        <f t="shared" si="257"/>
        <v>9.3649679772234151E-4</v>
      </c>
      <c r="X387" s="328">
        <f t="shared" si="258"/>
        <v>3047.4362486761906</v>
      </c>
      <c r="Y387" s="328">
        <f t="shared" si="272"/>
        <v>58.236608292145881</v>
      </c>
      <c r="Z387" s="108">
        <f>IF(H387&gt;0, rate1(1,$L$52,$L$51,$L$54,U387,$L$53,$L$50,Y387),"")</f>
        <v>1757.8256707869537</v>
      </c>
      <c r="AA387" s="336">
        <f t="shared" si="259"/>
        <v>5.1335768461277764</v>
      </c>
      <c r="AB387" s="336">
        <f t="shared" si="260"/>
        <v>-2.2655845834815592E-4</v>
      </c>
      <c r="AC387" s="328">
        <f t="shared" si="261"/>
        <v>1.3371714696865855E-2</v>
      </c>
      <c r="AD387" s="328">
        <f t="shared" si="262"/>
        <v>-1.4956944904521277</v>
      </c>
      <c r="AE387" s="328">
        <f t="shared" si="263"/>
        <v>-5.2731755605093653</v>
      </c>
      <c r="AF387" s="328">
        <f t="shared" si="264"/>
        <v>2894.1739162424005</v>
      </c>
      <c r="AG387" s="328">
        <f t="shared" si="265"/>
        <v>2888.7367419287898</v>
      </c>
      <c r="AH387" s="328">
        <f t="shared" si="266"/>
        <v>3.9255440030485422</v>
      </c>
      <c r="AI387" s="328">
        <f t="shared" si="267"/>
        <v>7.6198156293235959</v>
      </c>
      <c r="AJ387" s="328">
        <f t="shared" si="268"/>
        <v>10.287568304901001</v>
      </c>
      <c r="AK387" s="337">
        <f t="shared" si="269"/>
        <v>864.30581265808712</v>
      </c>
      <c r="AL387" s="42">
        <f t="shared" si="270"/>
        <v>31.473482169712145</v>
      </c>
    </row>
    <row r="388" spans="2:38" ht="15" x14ac:dyDescent="0.15">
      <c r="B388" s="328">
        <f t="shared" si="238"/>
        <v>2894.1739162424005</v>
      </c>
      <c r="C388" s="328">
        <f t="shared" si="239"/>
        <v>2888.7367419287898</v>
      </c>
      <c r="D388" s="328">
        <f t="shared" si="240"/>
        <v>3.9255440030485422</v>
      </c>
      <c r="E388" s="328">
        <f t="shared" si="241"/>
        <v>224.49756648889192</v>
      </c>
      <c r="F388" s="328">
        <f t="shared" si="242"/>
        <v>224.6094675312599</v>
      </c>
      <c r="G388" s="328">
        <f t="shared" si="243"/>
        <v>3777.8030644418322</v>
      </c>
      <c r="H388" s="313">
        <f t="shared" si="244"/>
        <v>0.02</v>
      </c>
      <c r="I388" s="328">
        <f t="shared" si="245"/>
        <v>4.3497394508885918</v>
      </c>
      <c r="J388" s="328">
        <f t="shared" si="246"/>
        <v>850</v>
      </c>
      <c r="K388" s="335">
        <f t="shared" si="247"/>
        <v>-1</v>
      </c>
      <c r="L388" s="323">
        <f t="shared" si="248"/>
        <v>3.9055440030485422</v>
      </c>
      <c r="M388" s="323">
        <f t="shared" si="249"/>
        <v>3.9155440030485424</v>
      </c>
      <c r="N388" s="328">
        <f t="shared" si="250"/>
        <v>-5.4409992530866091E-2</v>
      </c>
      <c r="O388" s="328">
        <f t="shared" si="251"/>
        <v>0.31925131474983326</v>
      </c>
      <c r="P388" s="332">
        <f t="shared" si="271"/>
        <v>57.554866492965381</v>
      </c>
      <c r="Q388" s="328">
        <f t="shared" si="252"/>
        <v>2954.4206967306454</v>
      </c>
      <c r="R388" s="277">
        <f>IF(H388&gt;0, rate1(1,$L$52,$L$51,$L$54,L388,$L$53,$L$50,P388),"")</f>
        <v>1750.9394425709011</v>
      </c>
      <c r="S388" s="323">
        <f t="shared" si="253"/>
        <v>5.2852862867501322</v>
      </c>
      <c r="T388" s="323">
        <f t="shared" si="254"/>
        <v>1.2696932921167664E-2</v>
      </c>
      <c r="U388" s="328">
        <f t="shared" si="255"/>
        <v>3.9255440030485422</v>
      </c>
      <c r="V388" s="336">
        <f t="shared" si="256"/>
        <v>3.9255440030485422</v>
      </c>
      <c r="W388" s="328">
        <f t="shared" si="257"/>
        <v>9.271727480477665E-4</v>
      </c>
      <c r="X388" s="328">
        <f t="shared" si="258"/>
        <v>2985.5546858005528</v>
      </c>
      <c r="Y388" s="328">
        <f t="shared" si="272"/>
        <v>57.849223352764568</v>
      </c>
      <c r="Z388" s="108">
        <f>IF(H388&gt;0, rate1(1,$L$52,$L$51,$L$54,U388,$L$53,$L$50,Y388),"")</f>
        <v>1753.9259916271453</v>
      </c>
      <c r="AA388" s="336">
        <f t="shared" si="259"/>
        <v>5.3318886609069409</v>
      </c>
      <c r="AB388" s="336">
        <f t="shared" si="260"/>
        <v>-2.1403429788374341E-4</v>
      </c>
      <c r="AC388" s="328">
        <f t="shared" si="261"/>
        <v>1.2696932921167664E-2</v>
      </c>
      <c r="AD388" s="328">
        <f t="shared" si="262"/>
        <v>-1.5751835600121227</v>
      </c>
      <c r="AE388" s="328">
        <f t="shared" si="263"/>
        <v>-6.0984421382110234</v>
      </c>
      <c r="AF388" s="328">
        <f t="shared" si="264"/>
        <v>2894.1068093169483</v>
      </c>
      <c r="AG388" s="328">
        <f t="shared" si="265"/>
        <v>2888.7240449958686</v>
      </c>
      <c r="AH388" s="328">
        <f t="shared" si="266"/>
        <v>3.9058530895628687</v>
      </c>
      <c r="AI388" s="328">
        <f t="shared" si="267"/>
        <v>7.2514974604288884</v>
      </c>
      <c r="AJ388" s="328">
        <f t="shared" si="268"/>
        <v>10.28958260975112</v>
      </c>
      <c r="AK388" s="337">
        <f t="shared" si="269"/>
        <v>864.33506549554488</v>
      </c>
      <c r="AL388" s="42">
        <f t="shared" si="270"/>
        <v>31.479959012997071</v>
      </c>
    </row>
    <row r="389" spans="2:38" ht="15" x14ac:dyDescent="0.15">
      <c r="B389" s="328">
        <f t="shared" si="238"/>
        <v>2894.1068093169483</v>
      </c>
      <c r="C389" s="328">
        <f t="shared" si="239"/>
        <v>2888.7240449958686</v>
      </c>
      <c r="D389" s="328">
        <f t="shared" si="240"/>
        <v>3.9058530895628687</v>
      </c>
      <c r="E389" s="328">
        <f t="shared" si="241"/>
        <v>224.27363439765196</v>
      </c>
      <c r="F389" s="328">
        <f t="shared" si="242"/>
        <v>224.38560044327193</v>
      </c>
      <c r="G389" s="328">
        <f t="shared" si="243"/>
        <v>3717.2406880441827</v>
      </c>
      <c r="H389" s="313">
        <f t="shared" si="244"/>
        <v>0.02</v>
      </c>
      <c r="I389" s="328">
        <f t="shared" si="245"/>
        <v>4.3062114568638208</v>
      </c>
      <c r="J389" s="328">
        <f t="shared" si="246"/>
        <v>850</v>
      </c>
      <c r="K389" s="335">
        <f t="shared" si="247"/>
        <v>-1</v>
      </c>
      <c r="L389" s="323">
        <f t="shared" si="248"/>
        <v>3.8858530895628687</v>
      </c>
      <c r="M389" s="323">
        <f t="shared" si="249"/>
        <v>3.8958530895628689</v>
      </c>
      <c r="N389" s="328">
        <f t="shared" si="250"/>
        <v>-5.4141340133128324E-2</v>
      </c>
      <c r="O389" s="328">
        <f t="shared" si="251"/>
        <v>0.30105013096738409</v>
      </c>
      <c r="P389" s="332">
        <f t="shared" si="271"/>
        <v>57.168590377646019</v>
      </c>
      <c r="Q389" s="328">
        <f t="shared" si="252"/>
        <v>2893.5747261586321</v>
      </c>
      <c r="R389" s="277">
        <f>IF(H389&gt;0, rate1(1,$L$52,$L$51,$L$54,L389,$L$53,$L$50,P389),"")</f>
        <v>1746.9893035762798</v>
      </c>
      <c r="S389" s="323">
        <f t="shared" si="253"/>
        <v>5.5018106044098118</v>
      </c>
      <c r="T389" s="323">
        <f t="shared" si="254"/>
        <v>1.2026569949453985E-2</v>
      </c>
      <c r="U389" s="328">
        <f t="shared" si="255"/>
        <v>3.9058530895628687</v>
      </c>
      <c r="V389" s="336">
        <f t="shared" si="256"/>
        <v>3.9058530895628687</v>
      </c>
      <c r="W389" s="328">
        <f t="shared" si="257"/>
        <v>9.1789449810519841E-4</v>
      </c>
      <c r="X389" s="328">
        <f t="shared" si="258"/>
        <v>2924.3595311845174</v>
      </c>
      <c r="Y389" s="328">
        <f t="shared" si="272"/>
        <v>57.462451363378854</v>
      </c>
      <c r="Z389" s="108">
        <f>IF(H389&gt;0, rate1(1,$L$52,$L$51,$L$54,U389,$L$53,$L$50,Y389),"")</f>
        <v>1749.9976003803038</v>
      </c>
      <c r="AA389" s="336">
        <f t="shared" si="259"/>
        <v>5.5507860942014071</v>
      </c>
      <c r="AB389" s="336">
        <f t="shared" si="260"/>
        <v>-2.0170020719602176E-4</v>
      </c>
      <c r="AC389" s="328">
        <f t="shared" si="261"/>
        <v>1.2026569949453985E-2</v>
      </c>
      <c r="AD389" s="328">
        <f t="shared" si="262"/>
        <v>-1.6629845487164872</v>
      </c>
      <c r="AE389" s="328">
        <f t="shared" si="263"/>
        <v>-7.1026334062635037</v>
      </c>
      <c r="AF389" s="328">
        <f t="shared" si="264"/>
        <v>2894.0406414068657</v>
      </c>
      <c r="AG389" s="328">
        <f t="shared" si="265"/>
        <v>2888.7120184259193</v>
      </c>
      <c r="AH389" s="328">
        <f t="shared" si="266"/>
        <v>3.8861603675285075</v>
      </c>
      <c r="AI389" s="328">
        <f t="shared" si="267"/>
        <v>6.884169196018699</v>
      </c>
      <c r="AJ389" s="328">
        <f t="shared" si="268"/>
        <v>10.291494878972236</v>
      </c>
      <c r="AK389" s="337">
        <f t="shared" si="269"/>
        <v>864.36246022487273</v>
      </c>
      <c r="AL389" s="42">
        <f t="shared" si="270"/>
        <v>31.486122785838436</v>
      </c>
    </row>
    <row r="390" spans="2:38" ht="15" x14ac:dyDescent="0.15">
      <c r="B390" s="328">
        <f t="shared" si="238"/>
        <v>2894.0406414068657</v>
      </c>
      <c r="C390" s="328">
        <f t="shared" si="239"/>
        <v>2888.7120184259193</v>
      </c>
      <c r="D390" s="328">
        <f t="shared" si="240"/>
        <v>3.8861603675285075</v>
      </c>
      <c r="E390" s="328">
        <f t="shared" si="241"/>
        <v>224.04958181051498</v>
      </c>
      <c r="F390" s="328">
        <f t="shared" si="242"/>
        <v>224.16160810408348</v>
      </c>
      <c r="G390" s="328">
        <f t="shared" si="243"/>
        <v>3657.3566114095297</v>
      </c>
      <c r="H390" s="313">
        <f t="shared" si="244"/>
        <v>0.02</v>
      </c>
      <c r="I390" s="328">
        <f t="shared" si="245"/>
        <v>4.2628983847571362</v>
      </c>
      <c r="J390" s="328">
        <f t="shared" si="246"/>
        <v>850</v>
      </c>
      <c r="K390" s="335">
        <f t="shared" si="247"/>
        <v>-1</v>
      </c>
      <c r="L390" s="323">
        <f t="shared" si="248"/>
        <v>3.8661603675285074</v>
      </c>
      <c r="M390" s="323">
        <f t="shared" si="249"/>
        <v>3.8761603675285077</v>
      </c>
      <c r="N390" s="328">
        <f t="shared" si="250"/>
        <v>-5.3872616396452244E-2</v>
      </c>
      <c r="O390" s="328">
        <f t="shared" si="251"/>
        <v>0.28310126530643354</v>
      </c>
      <c r="P390" s="332">
        <f t="shared" si="271"/>
        <v>56.782931258005725</v>
      </c>
      <c r="Q390" s="328">
        <f t="shared" si="252"/>
        <v>2833.4087793558733</v>
      </c>
      <c r="R390" s="277">
        <f>IF(H390&gt;0, rate1(1,$L$52,$L$51,$L$54,L390,$L$53,$L$50,P390),"")</f>
        <v>1743.0099629633933</v>
      </c>
      <c r="S390" s="323">
        <f t="shared" si="253"/>
        <v>5.7420577400129931</v>
      </c>
      <c r="T390" s="323">
        <f t="shared" si="254"/>
        <v>1.1360598995216924E-2</v>
      </c>
      <c r="U390" s="328">
        <f t="shared" si="255"/>
        <v>3.8861603675285075</v>
      </c>
      <c r="V390" s="336">
        <f t="shared" si="256"/>
        <v>3.8861603675285075</v>
      </c>
      <c r="W390" s="328">
        <f t="shared" si="257"/>
        <v>9.0866206003603622E-4</v>
      </c>
      <c r="X390" s="328">
        <f t="shared" si="258"/>
        <v>2863.846586612191</v>
      </c>
      <c r="Y390" s="328">
        <f t="shared" si="272"/>
        <v>57.076294649774027</v>
      </c>
      <c r="Z390" s="108">
        <f>IF(H390&gt;0, rate1(1,$L$52,$L$51,$L$54,U390,$L$53,$L$50,Y390),"")</f>
        <v>1746.0402176837781</v>
      </c>
      <c r="AA390" s="336">
        <f t="shared" si="259"/>
        <v>5.7936692199029025</v>
      </c>
      <c r="AB390" s="336">
        <f t="shared" si="260"/>
        <v>-1.8955460177839335E-4</v>
      </c>
      <c r="AC390" s="328">
        <f t="shared" si="261"/>
        <v>1.1360598995216924E-2</v>
      </c>
      <c r="AD390" s="328">
        <f t="shared" si="262"/>
        <v>-1.7604705533942766</v>
      </c>
      <c r="AE390" s="328">
        <f t="shared" si="263"/>
        <v>-8.3367084668025182</v>
      </c>
      <c r="AF390" s="328">
        <f t="shared" si="264"/>
        <v>2893.9754081914739</v>
      </c>
      <c r="AG390" s="328">
        <f t="shared" si="265"/>
        <v>2888.7006578269243</v>
      </c>
      <c r="AH390" s="328">
        <f t="shared" si="266"/>
        <v>3.8664658354577268</v>
      </c>
      <c r="AI390" s="328">
        <f t="shared" si="267"/>
        <v>6.5178049676217027</v>
      </c>
      <c r="AJ390" s="328">
        <f t="shared" si="268"/>
        <v>10.29330538035213</v>
      </c>
      <c r="AK390" s="337">
        <f t="shared" si="269"/>
        <v>864.38805033871154</v>
      </c>
      <c r="AL390" s="42">
        <f t="shared" si="270"/>
        <v>31.491974329655051</v>
      </c>
    </row>
    <row r="391" spans="2:38" ht="15" x14ac:dyDescent="0.15">
      <c r="B391" s="328">
        <f t="shared" si="238"/>
        <v>2893.9754081914739</v>
      </c>
      <c r="C391" s="328">
        <f t="shared" si="239"/>
        <v>2888.7006578269243</v>
      </c>
      <c r="D391" s="328">
        <f t="shared" si="240"/>
        <v>3.8664658354577268</v>
      </c>
      <c r="E391" s="328">
        <f t="shared" si="241"/>
        <v>223.82541817877637</v>
      </c>
      <c r="F391" s="328">
        <f t="shared" si="242"/>
        <v>223.93749999464569</v>
      </c>
      <c r="G391" s="328">
        <f t="shared" si="243"/>
        <v>3598.1466370744715</v>
      </c>
      <c r="H391" s="313">
        <f t="shared" si="244"/>
        <v>0.02</v>
      </c>
      <c r="I391" s="328">
        <f t="shared" si="245"/>
        <v>4.2198002916396948</v>
      </c>
      <c r="J391" s="328">
        <f t="shared" si="246"/>
        <v>850</v>
      </c>
      <c r="K391" s="335">
        <f t="shared" si="247"/>
        <v>-1</v>
      </c>
      <c r="L391" s="323">
        <f t="shared" si="248"/>
        <v>3.8464658354577268</v>
      </c>
      <c r="M391" s="323">
        <f t="shared" si="249"/>
        <v>3.856465835457727</v>
      </c>
      <c r="N391" s="328">
        <f t="shared" si="250"/>
        <v>-5.3603821287671494E-2</v>
      </c>
      <c r="O391" s="328">
        <f t="shared" si="251"/>
        <v>0.26540355495632983</v>
      </c>
      <c r="P391" s="332">
        <f t="shared" si="271"/>
        <v>56.397891493914287</v>
      </c>
      <c r="Q391" s="328">
        <f t="shared" si="252"/>
        <v>2773.9186541482259</v>
      </c>
      <c r="R391" s="277">
        <f>IF(H391&gt;0, rate1(1,$L$52,$L$51,$L$54,L391,$L$53,$L$50,P391),"")</f>
        <v>1739.0011358478023</v>
      </c>
      <c r="S391" s="323">
        <f t="shared" si="253"/>
        <v>6.010175028514988</v>
      </c>
      <c r="T391" s="323">
        <f t="shared" si="254"/>
        <v>1.0698991748310164E-2</v>
      </c>
      <c r="U391" s="328">
        <f t="shared" si="255"/>
        <v>3.8664658354577268</v>
      </c>
      <c r="V391" s="336">
        <f t="shared" si="256"/>
        <v>3.8664658354577268</v>
      </c>
      <c r="W391" s="328">
        <f t="shared" si="257"/>
        <v>8.994754460083243E-4</v>
      </c>
      <c r="X391" s="328">
        <f t="shared" si="258"/>
        <v>2804.011650802825</v>
      </c>
      <c r="Y391" s="328">
        <f t="shared" si="272"/>
        <v>56.690755557104474</v>
      </c>
      <c r="Z391" s="108">
        <f>IF(H391&gt;0, rate1(1,$L$52,$L$51,$L$54,U391,$L$53,$L$50,Y391),"")</f>
        <v>1742.0535610114127</v>
      </c>
      <c r="AA391" s="336">
        <f t="shared" si="259"/>
        <v>6.0647314446444422</v>
      </c>
      <c r="AB391" s="336">
        <f t="shared" si="260"/>
        <v>-1.775958816058153E-4</v>
      </c>
      <c r="AC391" s="328">
        <f t="shared" si="261"/>
        <v>1.0698991748310164E-2</v>
      </c>
      <c r="AD391" s="328">
        <f t="shared" si="262"/>
        <v>-1.8693350243174895</v>
      </c>
      <c r="AE391" s="328">
        <f t="shared" si="263"/>
        <v>-9.8700354135225172</v>
      </c>
      <c r="AF391" s="328">
        <f t="shared" si="264"/>
        <v>2893.9111053784377</v>
      </c>
      <c r="AG391" s="328">
        <f t="shared" si="265"/>
        <v>2888.6899588351762</v>
      </c>
      <c r="AH391" s="328">
        <f t="shared" si="266"/>
        <v>3.8467694918420041</v>
      </c>
      <c r="AI391" s="328">
        <f t="shared" si="267"/>
        <v>6.1523776654085758</v>
      </c>
      <c r="AJ391" s="328">
        <f t="shared" si="268"/>
        <v>10.295014374148078</v>
      </c>
      <c r="AK391" s="337">
        <f t="shared" si="269"/>
        <v>864.41188827580174</v>
      </c>
      <c r="AL391" s="42">
        <f t="shared" si="270"/>
        <v>31.497514463877529</v>
      </c>
    </row>
    <row r="392" spans="2:38" ht="15" x14ac:dyDescent="0.15">
      <c r="B392" s="328">
        <f t="shared" si="238"/>
        <v>2893.9111053784377</v>
      </c>
      <c r="C392" s="328">
        <f t="shared" si="239"/>
        <v>2888.6899588351762</v>
      </c>
      <c r="D392" s="328">
        <f t="shared" si="240"/>
        <v>3.8467694918420041</v>
      </c>
      <c r="E392" s="328">
        <f t="shared" si="241"/>
        <v>223.6011528914361</v>
      </c>
      <c r="F392" s="328">
        <f t="shared" si="242"/>
        <v>223.71328553510625</v>
      </c>
      <c r="G392" s="328">
        <f t="shared" si="243"/>
        <v>3539.6065649236225</v>
      </c>
      <c r="H392" s="313">
        <f t="shared" si="244"/>
        <v>0.02</v>
      </c>
      <c r="I392" s="328">
        <f t="shared" si="245"/>
        <v>4.1769172346092089</v>
      </c>
      <c r="J392" s="328">
        <f t="shared" si="246"/>
        <v>850</v>
      </c>
      <c r="K392" s="335">
        <f t="shared" si="247"/>
        <v>-1</v>
      </c>
      <c r="L392" s="323">
        <f t="shared" si="248"/>
        <v>3.8267694918420041</v>
      </c>
      <c r="M392" s="323">
        <f t="shared" si="249"/>
        <v>3.8367694918420039</v>
      </c>
      <c r="N392" s="328">
        <f t="shared" si="250"/>
        <v>-5.3334954773324839E-2</v>
      </c>
      <c r="O392" s="328">
        <f t="shared" si="251"/>
        <v>0.24795584427953665</v>
      </c>
      <c r="P392" s="332">
        <f t="shared" si="271"/>
        <v>56.013473465078107</v>
      </c>
      <c r="Q392" s="328">
        <f t="shared" si="252"/>
        <v>2715.1001457286288</v>
      </c>
      <c r="R392" s="277">
        <f>IF(H392&gt;0, rate1(1,$L$52,$L$51,$L$54,L392,$L$53,$L$50,P392),"")</f>
        <v>1734.9625341194019</v>
      </c>
      <c r="S392" s="323">
        <f t="shared" si="253"/>
        <v>6.3113374778997953</v>
      </c>
      <c r="T392" s="323">
        <f t="shared" si="254"/>
        <v>1.0041718304522895E-2</v>
      </c>
      <c r="U392" s="328">
        <f t="shared" si="255"/>
        <v>3.8467694918420041</v>
      </c>
      <c r="V392" s="336">
        <f t="shared" si="256"/>
        <v>3.8467694918420041</v>
      </c>
      <c r="W392" s="328">
        <f t="shared" si="257"/>
        <v>8.9033466820787055E-4</v>
      </c>
      <c r="X392" s="328">
        <f t="shared" si="258"/>
        <v>2744.8505196991796</v>
      </c>
      <c r="Y392" s="328">
        <f t="shared" si="272"/>
        <v>56.305836450158097</v>
      </c>
      <c r="Z392" s="108">
        <f>IF(H392&gt;0, rate1(1,$L$52,$L$51,$L$54,U392,$L$53,$L$50,Y392),"")</f>
        <v>1738.0373446376129</v>
      </c>
      <c r="AA392" s="336">
        <f t="shared" si="259"/>
        <v>6.3692052684730553</v>
      </c>
      <c r="AB392" s="336">
        <f t="shared" si="260"/>
        <v>-1.658224306371271E-4</v>
      </c>
      <c r="AC392" s="328">
        <f t="shared" si="261"/>
        <v>1.0041718304522895E-2</v>
      </c>
      <c r="AD392" s="328">
        <f t="shared" si="262"/>
        <v>-1.9916910028228727</v>
      </c>
      <c r="AE392" s="328">
        <f t="shared" si="263"/>
        <v>-11.798629670219034</v>
      </c>
      <c r="AF392" s="328">
        <f t="shared" si="264"/>
        <v>2893.8477287053597</v>
      </c>
      <c r="AG392" s="328">
        <f t="shared" si="265"/>
        <v>2888.6799171168718</v>
      </c>
      <c r="AH392" s="328">
        <f t="shared" si="266"/>
        <v>3.8270713351516497</v>
      </c>
      <c r="AI392" s="328">
        <f t="shared" si="267"/>
        <v>5.7878588770907795</v>
      </c>
      <c r="AJ392" s="328">
        <f t="shared" si="268"/>
        <v>10.296622112725048</v>
      </c>
      <c r="AK392" s="337">
        <f t="shared" si="269"/>
        <v>864.43402543280854</v>
      </c>
      <c r="AL392" s="42">
        <f t="shared" si="270"/>
        <v>31.502743984893126</v>
      </c>
    </row>
    <row r="393" spans="2:38" ht="15" x14ac:dyDescent="0.15">
      <c r="B393" s="328">
        <f t="shared" si="238"/>
        <v>2893.8477287053597</v>
      </c>
      <c r="C393" s="328">
        <f t="shared" si="239"/>
        <v>2888.6799171168718</v>
      </c>
      <c r="D393" s="328">
        <f t="shared" si="240"/>
        <v>3.8270713351516497</v>
      </c>
      <c r="E393" s="328">
        <f t="shared" si="241"/>
        <v>223.37679527207402</v>
      </c>
      <c r="F393" s="328">
        <f t="shared" si="242"/>
        <v>223.48897408175506</v>
      </c>
      <c r="G393" s="328">
        <f t="shared" si="243"/>
        <v>3481.7321924743983</v>
      </c>
      <c r="H393" s="313">
        <f t="shared" si="244"/>
        <v>0.02</v>
      </c>
      <c r="I393" s="328">
        <f t="shared" si="245"/>
        <v>4.1342492707903151</v>
      </c>
      <c r="J393" s="328">
        <f t="shared" si="246"/>
        <v>850</v>
      </c>
      <c r="K393" s="335">
        <f t="shared" si="247"/>
        <v>-1</v>
      </c>
      <c r="L393" s="323">
        <f t="shared" si="248"/>
        <v>3.8070713351516496</v>
      </c>
      <c r="M393" s="323">
        <f t="shared" si="249"/>
        <v>3.8170713351516499</v>
      </c>
      <c r="N393" s="328">
        <f t="shared" si="250"/>
        <v>-5.3066016819643735E-2</v>
      </c>
      <c r="O393" s="328">
        <f t="shared" si="251"/>
        <v>0.2307569852194562</v>
      </c>
      <c r="P393" s="332">
        <f t="shared" si="271"/>
        <v>55.62967957131319</v>
      </c>
      <c r="Q393" s="328">
        <f t="shared" si="252"/>
        <v>2656.9490469418624</v>
      </c>
      <c r="R393" s="277">
        <f>IF(H393&gt;0, rate1(1,$L$52,$L$51,$L$54,L393,$L$53,$L$50,P393),"")</f>
        <v>1730.8938664060829</v>
      </c>
      <c r="S393" s="323">
        <f t="shared" si="253"/>
        <v>6.652087153365291</v>
      </c>
      <c r="T393" s="323">
        <f t="shared" si="254"/>
        <v>9.3887470910719896E-3</v>
      </c>
      <c r="U393" s="328">
        <f t="shared" si="255"/>
        <v>3.8270713351516497</v>
      </c>
      <c r="V393" s="336">
        <f t="shared" si="256"/>
        <v>3.8270713351516497</v>
      </c>
      <c r="W393" s="328">
        <f t="shared" si="257"/>
        <v>8.8123973879383755E-4</v>
      </c>
      <c r="X393" s="328">
        <f t="shared" si="258"/>
        <v>2686.358986753477</v>
      </c>
      <c r="Y393" s="328">
        <f t="shared" si="272"/>
        <v>55.921539713625471</v>
      </c>
      <c r="Z393" s="108">
        <f>IF(H393&gt;0, rate1(1,$L$52,$L$51,$L$54,U393,$L$53,$L$50,Y393),"")</f>
        <v>1733.9912796011611</v>
      </c>
      <c r="AA393" s="336">
        <f t="shared" si="259"/>
        <v>6.7137054407549774</v>
      </c>
      <c r="AB393" s="336">
        <f t="shared" si="260"/>
        <v>-1.5423261628226241E-4</v>
      </c>
      <c r="AC393" s="328">
        <f t="shared" si="261"/>
        <v>9.3887470910719896E-3</v>
      </c>
      <c r="AD393" s="328">
        <f t="shared" si="262"/>
        <v>-2.1302096867662494</v>
      </c>
      <c r="AE393" s="328">
        <f t="shared" si="263"/>
        <v>-14.257886378241929</v>
      </c>
      <c r="AF393" s="328">
        <f t="shared" si="264"/>
        <v>2893.7852739414488</v>
      </c>
      <c r="AG393" s="328">
        <f t="shared" si="265"/>
        <v>2888.6705283697806</v>
      </c>
      <c r="AH393" s="328">
        <f t="shared" si="266"/>
        <v>3.8073713638352538</v>
      </c>
      <c r="AI393" s="328">
        <f t="shared" si="267"/>
        <v>5.4242188231715112</v>
      </c>
      <c r="AJ393" s="328">
        <f t="shared" si="268"/>
        <v>10.298128840175929</v>
      </c>
      <c r="AK393" s="337">
        <f t="shared" si="269"/>
        <v>864.45451217608672</v>
      </c>
      <c r="AL393" s="42">
        <f t="shared" si="270"/>
        <v>31.507663664938654</v>
      </c>
    </row>
    <row r="394" spans="2:38" ht="15" x14ac:dyDescent="0.15">
      <c r="B394" s="328">
        <f t="shared" si="238"/>
        <v>2893.7852739414488</v>
      </c>
      <c r="C394" s="328">
        <f t="shared" si="239"/>
        <v>2888.6705283697806</v>
      </c>
      <c r="D394" s="328">
        <f t="shared" si="240"/>
        <v>3.8073713638352538</v>
      </c>
      <c r="E394" s="328">
        <f t="shared" si="241"/>
        <v>223.15235457557367</v>
      </c>
      <c r="F394" s="328">
        <f t="shared" si="242"/>
        <v>223.26457492382383</v>
      </c>
      <c r="G394" s="328">
        <f t="shared" si="243"/>
        <v>3424.5193151589106</v>
      </c>
      <c r="H394" s="313">
        <f t="shared" si="244"/>
        <v>0.02</v>
      </c>
      <c r="I394" s="328">
        <f t="shared" si="245"/>
        <v>4.0917964573345671</v>
      </c>
      <c r="J394" s="328">
        <f t="shared" si="246"/>
        <v>850</v>
      </c>
      <c r="K394" s="335">
        <f t="shared" si="247"/>
        <v>-1</v>
      </c>
      <c r="L394" s="323">
        <f t="shared" si="248"/>
        <v>3.7873713638352537</v>
      </c>
      <c r="M394" s="323">
        <f t="shared" si="249"/>
        <v>3.7973713638352535</v>
      </c>
      <c r="N394" s="328">
        <f t="shared" si="250"/>
        <v>-5.2797007392552331E-2</v>
      </c>
      <c r="O394" s="328">
        <f t="shared" si="251"/>
        <v>0.21380583772686501</v>
      </c>
      <c r="P394" s="332">
        <f t="shared" si="271"/>
        <v>55.246512232820251</v>
      </c>
      <c r="Q394" s="328">
        <f t="shared" si="252"/>
        <v>2599.4611485663722</v>
      </c>
      <c r="R394" s="277">
        <f>IF(H394&gt;0, rate1(1,$L$52,$L$51,$L$54,L394,$L$53,$L$50,P394),"")</f>
        <v>1726.7948380371279</v>
      </c>
      <c r="S394" s="323">
        <f t="shared" si="253"/>
        <v>7.040816571919275</v>
      </c>
      <c r="T394" s="323">
        <f t="shared" si="254"/>
        <v>8.7400447876499216E-3</v>
      </c>
      <c r="U394" s="328">
        <f t="shared" si="255"/>
        <v>3.8073713638352538</v>
      </c>
      <c r="V394" s="336">
        <f t="shared" si="256"/>
        <v>3.8073713638352538</v>
      </c>
      <c r="W394" s="328">
        <f t="shared" si="257"/>
        <v>8.721906699520332E-4</v>
      </c>
      <c r="X394" s="328">
        <f t="shared" si="258"/>
        <v>2628.5328432105125</v>
      </c>
      <c r="Y394" s="328">
        <f t="shared" si="272"/>
        <v>55.537867752370914</v>
      </c>
      <c r="Z394" s="108">
        <f>IF(H394&gt;0, rate1(1,$L$52,$L$51,$L$54,U394,$L$53,$L$50,Y394),"")</f>
        <v>1729.9150736687629</v>
      </c>
      <c r="AA394" s="336">
        <f t="shared" si="259"/>
        <v>7.1067177269513122</v>
      </c>
      <c r="AB394" s="336">
        <f t="shared" si="260"/>
        <v>-1.4282478885551197E-4</v>
      </c>
      <c r="AC394" s="328">
        <f t="shared" si="261"/>
        <v>8.7400447876499216E-3</v>
      </c>
      <c r="AD394" s="328">
        <f t="shared" si="262"/>
        <v>-2.2883177930919651</v>
      </c>
      <c r="AE394" s="328">
        <f t="shared" si="263"/>
        <v>-17.442762582683738</v>
      </c>
      <c r="AF394" s="328">
        <f t="shared" si="264"/>
        <v>2893.7237368892688</v>
      </c>
      <c r="AG394" s="328">
        <f t="shared" si="265"/>
        <v>2888.6617883249928</v>
      </c>
      <c r="AH394" s="328">
        <f t="shared" si="266"/>
        <v>3.7876695763192858</v>
      </c>
      <c r="AI394" s="328">
        <f t="shared" si="267"/>
        <v>5.061426288246758</v>
      </c>
      <c r="AJ394" s="328">
        <f t="shared" si="268"/>
        <v>10.299534791922664</v>
      </c>
      <c r="AK394" s="337">
        <f t="shared" si="269"/>
        <v>864.47339785338238</v>
      </c>
      <c r="AL394" s="42">
        <f t="shared" si="270"/>
        <v>31.512274250938351</v>
      </c>
    </row>
    <row r="395" spans="2:38" ht="15" x14ac:dyDescent="0.15">
      <c r="B395" s="328">
        <f t="shared" si="238"/>
        <v>2893.7237368892688</v>
      </c>
      <c r="C395" s="328">
        <f t="shared" si="239"/>
        <v>2888.6617883249928</v>
      </c>
      <c r="D395" s="328">
        <f t="shared" si="240"/>
        <v>3.7876695763192858</v>
      </c>
      <c r="E395" s="328">
        <f t="shared" si="241"/>
        <v>222.92783998468715</v>
      </c>
      <c r="F395" s="328">
        <f t="shared" si="242"/>
        <v>223.0400972801304</v>
      </c>
      <c r="G395" s="328">
        <f t="shared" si="243"/>
        <v>3367.9637266039108</v>
      </c>
      <c r="H395" s="313">
        <f t="shared" si="244"/>
        <v>0.02</v>
      </c>
      <c r="I395" s="328">
        <f t="shared" si="245"/>
        <v>4.049558851420807</v>
      </c>
      <c r="J395" s="328">
        <f t="shared" si="246"/>
        <v>850</v>
      </c>
      <c r="K395" s="335">
        <f t="shared" si="247"/>
        <v>-1</v>
      </c>
      <c r="L395" s="323">
        <f t="shared" si="248"/>
        <v>3.7676695763192858</v>
      </c>
      <c r="M395" s="323">
        <f t="shared" si="249"/>
        <v>3.777669576319286</v>
      </c>
      <c r="N395" s="328">
        <f t="shared" si="250"/>
        <v>-5.252792645763904E-2</v>
      </c>
      <c r="O395" s="328">
        <f t="shared" si="251"/>
        <v>0.19710127020617252</v>
      </c>
      <c r="P395" s="332">
        <f t="shared" si="271"/>
        <v>54.863973890468337</v>
      </c>
      <c r="Q395" s="328">
        <f t="shared" si="252"/>
        <v>2542.6322395941547</v>
      </c>
      <c r="R395" s="277">
        <f>IF(H395&gt;0, rate1(1,$L$52,$L$51,$L$54,L395,$L$53,$L$50,P395),"")</f>
        <v>1722.6651510064219</v>
      </c>
      <c r="S395" s="323">
        <f t="shared" si="253"/>
        <v>7.488472825540037</v>
      </c>
      <c r="T395" s="323">
        <f t="shared" si="254"/>
        <v>8.0955762426680317E-3</v>
      </c>
      <c r="U395" s="328">
        <f t="shared" si="255"/>
        <v>3.7876695763192858</v>
      </c>
      <c r="V395" s="336">
        <f t="shared" si="256"/>
        <v>3.7876695763192858</v>
      </c>
      <c r="W395" s="328">
        <f t="shared" si="257"/>
        <v>8.631874738824763E-4</v>
      </c>
      <c r="X395" s="328">
        <f t="shared" si="258"/>
        <v>2571.3678783887726</v>
      </c>
      <c r="Y395" s="328">
        <f t="shared" si="272"/>
        <v>55.154822991711981</v>
      </c>
      <c r="Z395" s="108">
        <f>IF(H395&gt;0, rate1(1,$L$52,$L$51,$L$54,U395,$L$53,$L$50,Y395),"")</f>
        <v>1725.8084312983992</v>
      </c>
      <c r="AA395" s="336">
        <f t="shared" si="259"/>
        <v>7.5593108570254</v>
      </c>
      <c r="AB395" s="336">
        <f t="shared" si="260"/>
        <v>-1.3159728097928959E-4</v>
      </c>
      <c r="AC395" s="328">
        <f t="shared" si="261"/>
        <v>8.0955762426680317E-3</v>
      </c>
      <c r="AD395" s="328">
        <f t="shared" si="262"/>
        <v>-2.4704850402852445</v>
      </c>
      <c r="AE395" s="328">
        <f t="shared" si="263"/>
        <v>-21.640692299408336</v>
      </c>
      <c r="AF395" s="328">
        <f t="shared" si="264"/>
        <v>2893.6631133865685</v>
      </c>
      <c r="AG395" s="328">
        <f t="shared" si="265"/>
        <v>2888.65369274875</v>
      </c>
      <c r="AH395" s="328">
        <f t="shared" si="266"/>
        <v>3.7679659710073334</v>
      </c>
      <c r="AI395" s="328">
        <f t="shared" si="267"/>
        <v>4.6994485480468464</v>
      </c>
      <c r="AJ395" s="328">
        <f t="shared" si="268"/>
        <v>10.300840194297121</v>
      </c>
      <c r="AK395" s="337">
        <f t="shared" si="269"/>
        <v>864.49073080546873</v>
      </c>
      <c r="AL395" s="42">
        <f t="shared" si="270"/>
        <v>31.516576463283361</v>
      </c>
    </row>
    <row r="396" spans="2:38" ht="15" x14ac:dyDescent="0.15">
      <c r="B396" s="328">
        <f t="shared" si="238"/>
        <v>2893.6631133865685</v>
      </c>
      <c r="C396" s="328">
        <f t="shared" si="239"/>
        <v>2888.65369274875</v>
      </c>
      <c r="D396" s="328">
        <f t="shared" si="240"/>
        <v>3.7679659710073334</v>
      </c>
      <c r="E396" s="328">
        <f t="shared" si="241"/>
        <v>222.70326060642992</v>
      </c>
      <c r="F396" s="328">
        <f t="shared" si="242"/>
        <v>222.81555029555852</v>
      </c>
      <c r="G396" s="328">
        <f t="shared" si="243"/>
        <v>3312.0612189072835</v>
      </c>
      <c r="H396" s="313">
        <f t="shared" si="244"/>
        <v>0.02</v>
      </c>
      <c r="I396" s="328">
        <f t="shared" si="245"/>
        <v>4.0075365102547948</v>
      </c>
      <c r="J396" s="328">
        <f t="shared" si="246"/>
        <v>850</v>
      </c>
      <c r="K396" s="335">
        <f t="shared" si="247"/>
        <v>-1</v>
      </c>
      <c r="L396" s="323">
        <f t="shared" si="248"/>
        <v>3.7479659710073334</v>
      </c>
      <c r="M396" s="323">
        <f t="shared" si="249"/>
        <v>3.7579659710073336</v>
      </c>
      <c r="N396" s="328">
        <f t="shared" si="250"/>
        <v>-5.2258773980197404E-2</v>
      </c>
      <c r="O396" s="328">
        <f t="shared" si="251"/>
        <v>0.18064215998308741</v>
      </c>
      <c r="P396" s="332">
        <f t="shared" si="271"/>
        <v>54.482067006076861</v>
      </c>
      <c r="Q396" s="328">
        <f t="shared" si="252"/>
        <v>2486.4581075071919</v>
      </c>
      <c r="R396" s="277">
        <f>IF(H396&gt;0, rate1(1,$L$52,$L$51,$L$54,L396,$L$53,$L$50,P396),"")</f>
        <v>1718.5045039353743</v>
      </c>
      <c r="S396" s="323">
        <f t="shared" si="253"/>
        <v>8.0096097068688987</v>
      </c>
      <c r="T396" s="323">
        <f t="shared" si="254"/>
        <v>7.4553043843493417E-3</v>
      </c>
      <c r="U396" s="328">
        <f t="shared" si="255"/>
        <v>3.7679659710073334</v>
      </c>
      <c r="V396" s="336">
        <f t="shared" si="256"/>
        <v>3.7679659710073334</v>
      </c>
      <c r="W396" s="328">
        <f t="shared" si="257"/>
        <v>8.5423016276919839E-4</v>
      </c>
      <c r="X396" s="328">
        <f t="shared" si="258"/>
        <v>2514.8598799581505</v>
      </c>
      <c r="Y396" s="328">
        <f t="shared" si="272"/>
        <v>54.772407877697582</v>
      </c>
      <c r="Z396" s="108">
        <f>IF(H396&gt;0, rate1(1,$L$52,$L$51,$L$54,U396,$L$53,$L$50,Y396),"")</f>
        <v>1721.6710536023843</v>
      </c>
      <c r="AA396" s="336">
        <f t="shared" si="259"/>
        <v>8.0862003439098711</v>
      </c>
      <c r="AB396" s="336">
        <f t="shared" si="260"/>
        <v>-1.2054840694750519E-4</v>
      </c>
      <c r="AC396" s="328">
        <f t="shared" si="261"/>
        <v>7.4553043843493417E-3</v>
      </c>
      <c r="AD396" s="328">
        <f t="shared" si="262"/>
        <v>-2.6826537145800913</v>
      </c>
      <c r="AE396" s="328">
        <f t="shared" si="263"/>
        <v>-27.287030153936726</v>
      </c>
      <c r="AF396" s="328">
        <f t="shared" si="264"/>
        <v>2893.6033993082042</v>
      </c>
      <c r="AG396" s="328">
        <f t="shared" si="265"/>
        <v>2888.6462374443659</v>
      </c>
      <c r="AH396" s="328">
        <f t="shared" si="266"/>
        <v>3.7482605462801848</v>
      </c>
      <c r="AI396" s="328">
        <f t="shared" si="267"/>
        <v>4.3382512919091569</v>
      </c>
      <c r="AJ396" s="328">
        <f t="shared" si="268"/>
        <v>10.30204526410043</v>
      </c>
      <c r="AK396" s="337">
        <f t="shared" si="269"/>
        <v>864.50655837771365</v>
      </c>
      <c r="AL396" s="42">
        <f t="shared" si="270"/>
        <v>31.5205709945492</v>
      </c>
    </row>
    <row r="397" spans="2:38" ht="15" x14ac:dyDescent="0.15">
      <c r="B397" s="328">
        <f t="shared" si="238"/>
        <v>2893.6033993082042</v>
      </c>
      <c r="C397" s="328">
        <f t="shared" si="239"/>
        <v>2888.6462374443659</v>
      </c>
      <c r="D397" s="328">
        <f t="shared" si="240"/>
        <v>3.7482605462801848</v>
      </c>
      <c r="E397" s="328">
        <f t="shared" si="241"/>
        <v>222.47862546830527</v>
      </c>
      <c r="F397" s="328">
        <f t="shared" si="242"/>
        <v>222.59094303736759</v>
      </c>
      <c r="G397" s="328">
        <f t="shared" si="243"/>
        <v>3256.8075829145305</v>
      </c>
      <c r="H397" s="313">
        <f t="shared" si="244"/>
        <v>0.02</v>
      </c>
      <c r="I397" s="328">
        <f t="shared" si="245"/>
        <v>3.96572949107067</v>
      </c>
      <c r="J397" s="328">
        <f t="shared" si="246"/>
        <v>850</v>
      </c>
      <c r="K397" s="335">
        <f t="shared" si="247"/>
        <v>-1</v>
      </c>
      <c r="L397" s="323">
        <f t="shared" si="248"/>
        <v>3.7282605462801848</v>
      </c>
      <c r="M397" s="323">
        <f t="shared" si="249"/>
        <v>3.738260546280185</v>
      </c>
      <c r="N397" s="328">
        <f t="shared" si="250"/>
        <v>-5.1989549925155032E-2</v>
      </c>
      <c r="O397" s="328">
        <f t="shared" si="251"/>
        <v>0.16442739379417803</v>
      </c>
      <c r="P397" s="332">
        <f t="shared" si="271"/>
        <v>54.100794062720148</v>
      </c>
      <c r="Q397" s="328">
        <f t="shared" si="252"/>
        <v>2430.9345385538691</v>
      </c>
      <c r="R397" s="277">
        <f>IF(H397&gt;0, rate1(1,$L$52,$L$51,$L$54,L397,$L$53,$L$50,P397),"")</f>
        <v>1714.3125920358243</v>
      </c>
      <c r="S397" s="323">
        <f t="shared" si="253"/>
        <v>8.6240065115094371</v>
      </c>
      <c r="T397" s="323">
        <f t="shared" si="254"/>
        <v>6.8191901261718483E-3</v>
      </c>
      <c r="U397" s="328">
        <f t="shared" si="255"/>
        <v>3.7482605462801848</v>
      </c>
      <c r="V397" s="336">
        <f t="shared" si="256"/>
        <v>3.7482605462801848</v>
      </c>
      <c r="W397" s="328">
        <f t="shared" si="257"/>
        <v>8.4531874880511282E-4</v>
      </c>
      <c r="X397" s="328">
        <f t="shared" si="258"/>
        <v>2459.0046342175765</v>
      </c>
      <c r="Y397" s="328">
        <f t="shared" si="272"/>
        <v>54.390624877407937</v>
      </c>
      <c r="Z397" s="108">
        <f>IF(H397&gt;0, rate1(1,$L$52,$L$51,$L$54,U397,$L$53,$L$50,Y397),"")</f>
        <v>1717.5026383103923</v>
      </c>
      <c r="AA397" s="336">
        <f t="shared" si="259"/>
        <v>8.7073852763439454</v>
      </c>
      <c r="AB397" s="336">
        <f t="shared" si="260"/>
        <v>-1.0967646205511812E-4</v>
      </c>
      <c r="AC397" s="328">
        <f t="shared" si="261"/>
        <v>6.8191901261718483E-3</v>
      </c>
      <c r="AD397" s="328">
        <f t="shared" si="262"/>
        <v>-2.9328996009717629</v>
      </c>
      <c r="AE397" s="328">
        <f t="shared" si="263"/>
        <v>-35.06196120741437</v>
      </c>
      <c r="AF397" s="328">
        <f t="shared" si="264"/>
        <v>2893.5445905681527</v>
      </c>
      <c r="AG397" s="328">
        <f t="shared" si="265"/>
        <v>2888.6394182542399</v>
      </c>
      <c r="AH397" s="328">
        <f t="shared" si="266"/>
        <v>3.7285533004948714</v>
      </c>
      <c r="AI397" s="328">
        <f t="shared" si="267"/>
        <v>3.977798540273072</v>
      </c>
      <c r="AJ397" s="328">
        <f t="shared" si="268"/>
        <v>10.303150208139394</v>
      </c>
      <c r="AK397" s="337">
        <f t="shared" si="269"/>
        <v>864.52092693157545</v>
      </c>
      <c r="AL397" s="42">
        <f t="shared" si="270"/>
        <v>31.524258508147323</v>
      </c>
    </row>
    <row r="398" spans="2:38" ht="15" x14ac:dyDescent="0.15">
      <c r="B398" s="328">
        <f t="shared" si="238"/>
        <v>2893.5445905681527</v>
      </c>
      <c r="C398" s="328">
        <f t="shared" si="239"/>
        <v>2888.6394182542399</v>
      </c>
      <c r="D398" s="328">
        <f t="shared" si="240"/>
        <v>3.7285533004948714</v>
      </c>
      <c r="E398" s="328">
        <f t="shared" si="241"/>
        <v>222.2539435143282</v>
      </c>
      <c r="F398" s="328">
        <f t="shared" si="242"/>
        <v>222.36628449131672</v>
      </c>
      <c r="G398" s="328">
        <f t="shared" si="243"/>
        <v>3202.1986084898253</v>
      </c>
      <c r="H398" s="313">
        <f t="shared" si="244"/>
        <v>0.02</v>
      </c>
      <c r="I398" s="328">
        <f t="shared" si="245"/>
        <v>3.9241378511302174</v>
      </c>
      <c r="J398" s="328">
        <f t="shared" si="246"/>
        <v>850</v>
      </c>
      <c r="K398" s="335">
        <f t="shared" si="247"/>
        <v>-1</v>
      </c>
      <c r="L398" s="323">
        <f t="shared" si="248"/>
        <v>3.7085533004948714</v>
      </c>
      <c r="M398" s="323">
        <f t="shared" si="249"/>
        <v>3.7185533004948716</v>
      </c>
      <c r="N398" s="328">
        <f t="shared" si="250"/>
        <v>-5.1720254257128673E-2</v>
      </c>
      <c r="O398" s="328">
        <f t="shared" si="251"/>
        <v>0.14845586830100066</v>
      </c>
      <c r="P398" s="332">
        <f t="shared" si="271"/>
        <v>53.720157565017615</v>
      </c>
      <c r="Q398" s="328">
        <f t="shared" si="252"/>
        <v>2376.057318019909</v>
      </c>
      <c r="R398" s="277">
        <f>IF(H398&gt;0, rate1(1,$L$52,$L$51,$L$54,L398,$L$53,$L$50,P398),"")</f>
        <v>1710.0891070725388</v>
      </c>
      <c r="S398" s="323">
        <f t="shared" si="253"/>
        <v>9.359244715679738</v>
      </c>
      <c r="T398" s="323">
        <f t="shared" si="254"/>
        <v>6.1871922663198405E-3</v>
      </c>
      <c r="U398" s="328">
        <f t="shared" si="255"/>
        <v>3.7285533004948714</v>
      </c>
      <c r="V398" s="336">
        <f t="shared" si="256"/>
        <v>3.7285533004948714</v>
      </c>
      <c r="W398" s="328">
        <f t="shared" si="257"/>
        <v>8.3645324420977829E-4</v>
      </c>
      <c r="X398" s="328">
        <f t="shared" si="258"/>
        <v>2403.7979263673333</v>
      </c>
      <c r="Y398" s="328">
        <f t="shared" si="272"/>
        <v>54.009476479240561</v>
      </c>
      <c r="Z398" s="108">
        <f>IF(H398&gt;0, rate1(1,$L$52,$L$51,$L$54,U398,$L$53,$L$50,Y398),"")</f>
        <v>1713.3028797320744</v>
      </c>
      <c r="AA398" s="336">
        <f t="shared" si="259"/>
        <v>9.4507536324190653</v>
      </c>
      <c r="AB398" s="336">
        <f t="shared" si="260"/>
        <v>-9.8979721879590503E-5</v>
      </c>
      <c r="AC398" s="328">
        <f t="shared" si="261"/>
        <v>6.1871922663198405E-3</v>
      </c>
      <c r="AD398" s="328">
        <f t="shared" si="262"/>
        <v>-3.2324839990621559</v>
      </c>
      <c r="AE398" s="328">
        <f t="shared" si="263"/>
        <v>-46.067290511670137</v>
      </c>
      <c r="AF398" s="328">
        <f t="shared" si="264"/>
        <v>2893.4866831216291</v>
      </c>
      <c r="AG398" s="328">
        <f t="shared" si="265"/>
        <v>2888.6332310619737</v>
      </c>
      <c r="AH398" s="328">
        <f t="shared" si="266"/>
        <v>3.708844231984723</v>
      </c>
      <c r="AI398" s="328">
        <f t="shared" si="267"/>
        <v>3.6180525568702961</v>
      </c>
      <c r="AJ398" s="328">
        <f t="shared" si="268"/>
        <v>10.304155222738524</v>
      </c>
      <c r="AK398" s="337">
        <f t="shared" si="269"/>
        <v>864.53388185602466</v>
      </c>
      <c r="AL398" s="42">
        <f t="shared" si="270"/>
        <v>31.527639636906557</v>
      </c>
    </row>
    <row r="399" spans="2:38" ht="15" x14ac:dyDescent="0.15">
      <c r="B399" s="328">
        <f t="shared" si="238"/>
        <v>2893.4866831216291</v>
      </c>
      <c r="C399" s="328">
        <f t="shared" si="239"/>
        <v>2888.6332310619737</v>
      </c>
      <c r="D399" s="328">
        <f t="shared" si="240"/>
        <v>3.708844231984723</v>
      </c>
      <c r="E399" s="328">
        <f t="shared" si="241"/>
        <v>222.02922360085694</v>
      </c>
      <c r="F399" s="328">
        <f t="shared" si="242"/>
        <v>222.14158355759258</v>
      </c>
      <c r="G399" s="328">
        <f t="shared" si="243"/>
        <v>3148.2300847874017</v>
      </c>
      <c r="H399" s="313">
        <f t="shared" si="244"/>
        <v>0.02</v>
      </c>
      <c r="I399" s="328">
        <f t="shared" si="245"/>
        <v>3.8827616477243283</v>
      </c>
      <c r="J399" s="328">
        <f t="shared" si="246"/>
        <v>850</v>
      </c>
      <c r="K399" s="335">
        <f t="shared" si="247"/>
        <v>-1</v>
      </c>
      <c r="L399" s="323">
        <f t="shared" si="248"/>
        <v>3.688844231984723</v>
      </c>
      <c r="M399" s="323">
        <f t="shared" si="249"/>
        <v>3.6988442319847232</v>
      </c>
      <c r="N399" s="328">
        <f t="shared" si="250"/>
        <v>-5.1450886940374474E-2</v>
      </c>
      <c r="O399" s="328">
        <f t="shared" si="251"/>
        <v>0.13272649062855457</v>
      </c>
      <c r="P399" s="332">
        <f t="shared" si="271"/>
        <v>53.340160039449501</v>
      </c>
      <c r="Q399" s="328">
        <f t="shared" si="252"/>
        <v>2321.8222304996661</v>
      </c>
      <c r="R399" s="277">
        <f>IF(H399&gt;0, rate1(1,$L$52,$L$51,$L$54,L399,$L$53,$L$50,P399),"")</f>
        <v>1705.833737325753</v>
      </c>
      <c r="S399" s="323">
        <f t="shared" si="253"/>
        <v>10.254976136026098</v>
      </c>
      <c r="T399" s="323">
        <f t="shared" si="254"/>
        <v>5.5592673805063379E-3</v>
      </c>
      <c r="U399" s="328">
        <f t="shared" si="255"/>
        <v>3.708844231984723</v>
      </c>
      <c r="V399" s="336">
        <f t="shared" si="256"/>
        <v>3.708844231984723</v>
      </c>
      <c r="W399" s="328">
        <f t="shared" si="257"/>
        <v>8.2763366118854265E-4</v>
      </c>
      <c r="X399" s="328">
        <f t="shared" si="258"/>
        <v>2349.2355407815721</v>
      </c>
      <c r="Y399" s="328">
        <f t="shared" si="272"/>
        <v>53.628965193221504</v>
      </c>
      <c r="Z399" s="108">
        <f>IF(H399&gt;0, rate1(1,$L$52,$L$51,$L$54,U399,$L$53,$L$50,Y399),"")</f>
        <v>1709.071468719701</v>
      </c>
      <c r="AA399" s="336">
        <f t="shared" si="259"/>
        <v>10.356397873586014</v>
      </c>
      <c r="AB399" s="336">
        <f t="shared" si="260"/>
        <v>-8.8456441503522403E-5</v>
      </c>
      <c r="AC399" s="328">
        <f t="shared" si="261"/>
        <v>5.5592673805063379E-3</v>
      </c>
      <c r="AD399" s="328">
        <f t="shared" si="262"/>
        <v>-3.5975963433833615</v>
      </c>
      <c r="AE399" s="328">
        <f t="shared" si="263"/>
        <v>-62.165512894748126</v>
      </c>
      <c r="AF399" s="328">
        <f t="shared" si="264"/>
        <v>2893.4296729673083</v>
      </c>
      <c r="AG399" s="328">
        <f t="shared" si="265"/>
        <v>2888.627671794593</v>
      </c>
      <c r="AH399" s="328">
        <f t="shared" si="266"/>
        <v>3.6891333390583787</v>
      </c>
      <c r="AI399" s="328">
        <f t="shared" si="267"/>
        <v>3.2589737550985709</v>
      </c>
      <c r="AJ399" s="328">
        <f t="shared" si="268"/>
        <v>10.305060493226051</v>
      </c>
      <c r="AK399" s="337">
        <f t="shared" si="269"/>
        <v>864.54546757888772</v>
      </c>
      <c r="AL399" s="42">
        <f t="shared" si="270"/>
        <v>31.530714981579898</v>
      </c>
    </row>
    <row r="400" spans="2:38" ht="15" x14ac:dyDescent="0.15">
      <c r="B400" s="328">
        <f t="shared" si="238"/>
        <v>2893.4296729673083</v>
      </c>
      <c r="C400" s="328">
        <f t="shared" si="239"/>
        <v>2888.627671794593</v>
      </c>
      <c r="D400" s="328">
        <f t="shared" si="240"/>
        <v>3.6891333390583787</v>
      </c>
      <c r="E400" s="328">
        <f t="shared" si="241"/>
        <v>221.80447449219824</v>
      </c>
      <c r="F400" s="328">
        <f t="shared" si="242"/>
        <v>221.9168490465276</v>
      </c>
      <c r="G400" s="328">
        <f t="shared" si="243"/>
        <v>3094.8978005175318</v>
      </c>
      <c r="H400" s="313">
        <f t="shared" si="244"/>
        <v>0.02</v>
      </c>
      <c r="I400" s="328">
        <f t="shared" si="245"/>
        <v>3.8416009381722689</v>
      </c>
      <c r="J400" s="328">
        <f t="shared" si="246"/>
        <v>850</v>
      </c>
      <c r="K400" s="335">
        <f t="shared" si="247"/>
        <v>-1</v>
      </c>
      <c r="L400" s="323">
        <f t="shared" si="248"/>
        <v>3.6691333390583787</v>
      </c>
      <c r="M400" s="323">
        <f t="shared" si="249"/>
        <v>3.6791333390583789</v>
      </c>
      <c r="N400" s="328">
        <f t="shared" si="250"/>
        <v>-5.1181447938807523E-2</v>
      </c>
      <c r="O400" s="328">
        <f t="shared" si="251"/>
        <v>0.11723817893171251</v>
      </c>
      <c r="P400" s="332">
        <f t="shared" si="271"/>
        <v>52.960804034658942</v>
      </c>
      <c r="Q400" s="328">
        <f t="shared" si="252"/>
        <v>2268.2250601619348</v>
      </c>
      <c r="R400" s="277">
        <f>IF(H400&gt;0, rate1(1,$L$52,$L$51,$L$54,L400,$L$53,$L$50,P400),"")</f>
        <v>1701.5461675533268</v>
      </c>
      <c r="S400" s="323">
        <f t="shared" si="253"/>
        <v>11.370337172181946</v>
      </c>
      <c r="T400" s="323">
        <f t="shared" si="254"/>
        <v>4.9353697077564561E-3</v>
      </c>
      <c r="U400" s="328">
        <f t="shared" si="255"/>
        <v>3.6891333390583787</v>
      </c>
      <c r="V400" s="336">
        <f t="shared" si="256"/>
        <v>3.6891333390583787</v>
      </c>
      <c r="W400" s="328">
        <f t="shared" si="257"/>
        <v>8.1886001196096458E-4</v>
      </c>
      <c r="X400" s="328">
        <f t="shared" si="258"/>
        <v>2295.3132612755248</v>
      </c>
      <c r="Y400" s="328">
        <f t="shared" si="272"/>
        <v>53.249093551302707</v>
      </c>
      <c r="Z400" s="108">
        <f>IF(H400&gt;0, rate1(1,$L$52,$L$51,$L$54,U400,$L$53,$L$50,Y400),"")</f>
        <v>1704.8080926304176</v>
      </c>
      <c r="AA400" s="336">
        <f t="shared" si="259"/>
        <v>11.484111585425914</v>
      </c>
      <c r="AB400" s="336">
        <f t="shared" si="260"/>
        <v>-7.8104854692625684E-5</v>
      </c>
      <c r="AC400" s="328">
        <f t="shared" si="261"/>
        <v>4.9353697077564561E-3</v>
      </c>
      <c r="AD400" s="328">
        <f t="shared" si="262"/>
        <v>-4.0523813177699504</v>
      </c>
      <c r="AE400" s="328">
        <f t="shared" si="263"/>
        <v>-86.669976400655244</v>
      </c>
      <c r="AF400" s="328">
        <f t="shared" si="264"/>
        <v>2893.3735561496619</v>
      </c>
      <c r="AG400" s="328">
        <f t="shared" si="265"/>
        <v>2888.6227364248853</v>
      </c>
      <c r="AH400" s="328">
        <f t="shared" si="266"/>
        <v>3.6694206199989385</v>
      </c>
      <c r="AI400" s="328">
        <f t="shared" si="267"/>
        <v>2.9005205981881068</v>
      </c>
      <c r="AJ400" s="328">
        <f t="shared" si="268"/>
        <v>10.305866193392214</v>
      </c>
      <c r="AK400" s="337">
        <f t="shared" si="269"/>
        <v>864.5557275781091</v>
      </c>
      <c r="AL400" s="42">
        <f t="shared" si="270"/>
        <v>31.53348510927173</v>
      </c>
    </row>
    <row r="401" spans="2:38" ht="15" x14ac:dyDescent="0.15">
      <c r="B401" s="328">
        <f t="shared" si="238"/>
        <v>2893.3735561496619</v>
      </c>
      <c r="C401" s="328">
        <f t="shared" si="239"/>
        <v>2888.6227364248853</v>
      </c>
      <c r="D401" s="328">
        <f t="shared" si="240"/>
        <v>3.6694206199989385</v>
      </c>
      <c r="E401" s="328">
        <f t="shared" si="241"/>
        <v>221.57970485598341</v>
      </c>
      <c r="F401" s="328">
        <f t="shared" si="242"/>
        <v>221.69208967409082</v>
      </c>
      <c r="G401" s="328">
        <f t="shared" si="243"/>
        <v>3042.1975442104308</v>
      </c>
      <c r="H401" s="313">
        <f t="shared" si="244"/>
        <v>0.02</v>
      </c>
      <c r="I401" s="328">
        <f t="shared" si="245"/>
        <v>3.8006557798213181</v>
      </c>
      <c r="J401" s="328">
        <f t="shared" si="246"/>
        <v>850</v>
      </c>
      <c r="K401" s="335">
        <f t="shared" si="247"/>
        <v>-1</v>
      </c>
      <c r="L401" s="323">
        <f t="shared" si="248"/>
        <v>3.6494206199989385</v>
      </c>
      <c r="M401" s="323">
        <f t="shared" si="249"/>
        <v>3.6594206199989383</v>
      </c>
      <c r="N401" s="328">
        <f t="shared" si="250"/>
        <v>-5.0911937215962766E-2</v>
      </c>
      <c r="O401" s="328">
        <f t="shared" si="251"/>
        <v>0.10198986298938184</v>
      </c>
      <c r="P401" s="332">
        <f t="shared" si="271"/>
        <v>52.582092121762976</v>
      </c>
      <c r="Q401" s="328">
        <f t="shared" si="252"/>
        <v>2215.2615910136556</v>
      </c>
      <c r="R401" s="277">
        <f>IF(H401&gt;0, rate1(1,$L$52,$L$51,$L$54,L401,$L$53,$L$50,P401),"")</f>
        <v>1697.2260789527802</v>
      </c>
      <c r="S401" s="323">
        <f t="shared" si="253"/>
        <v>12.797593549445493</v>
      </c>
      <c r="T401" s="323">
        <f t="shared" si="254"/>
        <v>4.3154510284307696E-3</v>
      </c>
      <c r="U401" s="328">
        <f t="shared" si="255"/>
        <v>3.6694206199989385</v>
      </c>
      <c r="V401" s="336">
        <f t="shared" si="256"/>
        <v>3.6694206199989385</v>
      </c>
      <c r="W401" s="328">
        <f t="shared" si="257"/>
        <v>8.101323087466028E-4</v>
      </c>
      <c r="X401" s="328">
        <f t="shared" si="258"/>
        <v>2242.0268713705345</v>
      </c>
      <c r="Y401" s="328">
        <f t="shared" si="272"/>
        <v>52.869864107668441</v>
      </c>
      <c r="Z401" s="108">
        <f>IF(H401&gt;0, rate1(1,$L$52,$L$51,$L$54,U401,$L$53,$L$50,Y401),"")</f>
        <v>1700.5124352883611</v>
      </c>
      <c r="AA401" s="336">
        <f t="shared" si="259"/>
        <v>12.927185861258925</v>
      </c>
      <c r="AB401" s="336">
        <f t="shared" si="260"/>
        <v>-6.7923173007475255E-5</v>
      </c>
      <c r="AC401" s="328">
        <f t="shared" si="261"/>
        <v>4.3154510284307696E-3</v>
      </c>
      <c r="AD401" s="328">
        <f t="shared" si="262"/>
        <v>-4.6345097808403617</v>
      </c>
      <c r="AE401" s="328">
        <f t="shared" si="263"/>
        <v>-125.85444679373144</v>
      </c>
      <c r="AF401" s="328">
        <f t="shared" si="264"/>
        <v>2893.3183287614174</v>
      </c>
      <c r="AG401" s="328">
        <f t="shared" si="265"/>
        <v>2888.6184209738567</v>
      </c>
      <c r="AH401" s="328">
        <f t="shared" si="266"/>
        <v>3.6497060730641482</v>
      </c>
      <c r="AI401" s="328">
        <f t="shared" si="267"/>
        <v>2.542649492572894</v>
      </c>
      <c r="AJ401" s="328">
        <f t="shared" si="268"/>
        <v>10.306572484917929</v>
      </c>
      <c r="AK401" s="337">
        <f t="shared" si="269"/>
        <v>864.56470439292877</v>
      </c>
      <c r="AL401" s="42">
        <f t="shared" si="270"/>
        <v>31.535950551780189</v>
      </c>
    </row>
    <row r="402" spans="2:38" ht="15" x14ac:dyDescent="0.15">
      <c r="B402" s="328">
        <f t="shared" si="238"/>
        <v>2893.3183287614174</v>
      </c>
      <c r="C402" s="328">
        <f t="shared" si="239"/>
        <v>2888.6184209738567</v>
      </c>
      <c r="D402" s="328">
        <f t="shared" si="240"/>
        <v>3.6497060730641482</v>
      </c>
      <c r="E402" s="328">
        <f t="shared" si="241"/>
        <v>221.3549232583168</v>
      </c>
      <c r="F402" s="328">
        <f t="shared" si="242"/>
        <v>221.46731405715011</v>
      </c>
      <c r="G402" s="328">
        <f t="shared" si="243"/>
        <v>2990.125104480192</v>
      </c>
      <c r="H402" s="313">
        <f t="shared" si="244"/>
        <v>0.02</v>
      </c>
      <c r="I402" s="328">
        <f t="shared" si="245"/>
        <v>3.7599262300485865</v>
      </c>
      <c r="J402" s="328">
        <f t="shared" si="246"/>
        <v>850</v>
      </c>
      <c r="K402" s="335">
        <f t="shared" si="247"/>
        <v>-1</v>
      </c>
      <c r="L402" s="323">
        <f t="shared" si="248"/>
        <v>3.6297060730641482</v>
      </c>
      <c r="M402" s="323">
        <f t="shared" si="249"/>
        <v>3.639706073064148</v>
      </c>
      <c r="N402" s="328">
        <f t="shared" si="250"/>
        <v>-5.0642354735035866E-2</v>
      </c>
      <c r="O402" s="328">
        <f t="shared" si="251"/>
        <v>8.6980484829558335E-2</v>
      </c>
      <c r="P402" s="332">
        <f t="shared" si="271"/>
        <v>52.20402689469023</v>
      </c>
      <c r="Q402" s="328">
        <f t="shared" si="252"/>
        <v>2162.9276071638606</v>
      </c>
      <c r="R402" s="277">
        <f>IF(H402&gt;0, rate1(1,$L$52,$L$51,$L$54,L402,$L$53,$L$50,P402),"")</f>
        <v>1692.8731491234259</v>
      </c>
      <c r="S402" s="323">
        <f t="shared" si="253"/>
        <v>14.689118797440225</v>
      </c>
      <c r="T402" s="323">
        <f t="shared" si="254"/>
        <v>3.6994605339027123E-3</v>
      </c>
      <c r="U402" s="328">
        <f t="shared" si="255"/>
        <v>3.6497060730641482</v>
      </c>
      <c r="V402" s="336">
        <f t="shared" si="256"/>
        <v>3.6497060730641482</v>
      </c>
      <c r="W402" s="328">
        <f t="shared" si="257"/>
        <v>8.0145056377389778E-4</v>
      </c>
      <c r="X402" s="328">
        <f t="shared" si="258"/>
        <v>2189.3721545592489</v>
      </c>
      <c r="Y402" s="328">
        <f t="shared" si="272"/>
        <v>52.491279439067959</v>
      </c>
      <c r="Z402" s="108">
        <f>IF(H402&gt;0, rate1(1,$L$52,$L$51,$L$54,U402,$L$53,$L$50,Y402),"")</f>
        <v>1696.1841769468635</v>
      </c>
      <c r="AA402" s="336">
        <f t="shared" si="259"/>
        <v>14.839687606332879</v>
      </c>
      <c r="AB402" s="336">
        <f t="shared" si="260"/>
        <v>-5.7909584852707473E-5</v>
      </c>
      <c r="AC402" s="328">
        <f t="shared" si="261"/>
        <v>3.6994605339027123E-3</v>
      </c>
      <c r="AD402" s="328">
        <f t="shared" si="262"/>
        <v>-5.4061936373466812</v>
      </c>
      <c r="AE402" s="328">
        <f t="shared" si="263"/>
        <v>-192.56203902059016</v>
      </c>
      <c r="AF402" s="328">
        <f t="shared" si="264"/>
        <v>2893.2639869461486</v>
      </c>
      <c r="AG402" s="328">
        <f t="shared" si="265"/>
        <v>2888.6147215133228</v>
      </c>
      <c r="AH402" s="328">
        <f t="shared" si="266"/>
        <v>3.6299896964855249</v>
      </c>
      <c r="AI402" s="328">
        <f t="shared" si="267"/>
        <v>2.1853146739425235</v>
      </c>
      <c r="AJ402" s="328">
        <f t="shared" si="268"/>
        <v>10.307179516771802</v>
      </c>
      <c r="AK402" s="337">
        <f t="shared" si="269"/>
        <v>864.57243963497092</v>
      </c>
      <c r="AL402" s="42">
        <f t="shared" si="270"/>
        <v>31.538111803848878</v>
      </c>
    </row>
    <row r="403" spans="2:38" ht="15" x14ac:dyDescent="0.15">
      <c r="B403" s="328">
        <f t="shared" si="238"/>
        <v>2893.2639869461486</v>
      </c>
      <c r="C403" s="328">
        <f t="shared" si="239"/>
        <v>2888.6147215133228</v>
      </c>
      <c r="D403" s="328">
        <f t="shared" si="240"/>
        <v>3.6299896964855249</v>
      </c>
      <c r="E403" s="328">
        <f t="shared" si="241"/>
        <v>221.13013815864326</v>
      </c>
      <c r="F403" s="328">
        <f t="shared" si="242"/>
        <v>221.24253070848005</v>
      </c>
      <c r="G403" s="328">
        <f t="shared" si="243"/>
        <v>2938.6762702834985</v>
      </c>
      <c r="H403" s="313">
        <f t="shared" si="244"/>
        <v>0.02</v>
      </c>
      <c r="I403" s="328">
        <f t="shared" si="245"/>
        <v>3.7194123462606514</v>
      </c>
      <c r="J403" s="328">
        <f t="shared" si="246"/>
        <v>850</v>
      </c>
      <c r="K403" s="335">
        <f t="shared" si="247"/>
        <v>-1</v>
      </c>
      <c r="L403" s="323">
        <f t="shared" si="248"/>
        <v>3.6099896964855249</v>
      </c>
      <c r="M403" s="323">
        <f t="shared" si="249"/>
        <v>3.6199896964855247</v>
      </c>
      <c r="N403" s="328">
        <f t="shared" si="250"/>
        <v>-5.0372700458808595E-2</v>
      </c>
      <c r="O403" s="328">
        <f t="shared" si="251"/>
        <v>7.2208999387103123E-2</v>
      </c>
      <c r="P403" s="332">
        <f t="shared" si="271"/>
        <v>51.826610970504724</v>
      </c>
      <c r="Q403" s="328">
        <f t="shared" si="252"/>
        <v>2111.2188930819852</v>
      </c>
      <c r="R403" s="277">
        <f>IF(H403&gt;0, rate1(1,$L$52,$L$51,$L$54,L403,$L$53,$L$50,P403),"")</f>
        <v>1688.4870520281529</v>
      </c>
      <c r="S403" s="323">
        <f t="shared" si="253"/>
        <v>17.31586543233103</v>
      </c>
      <c r="T403" s="323">
        <f t="shared" si="254"/>
        <v>3.0873446871528838E-3</v>
      </c>
      <c r="U403" s="328">
        <f t="shared" si="255"/>
        <v>3.6299896964855249</v>
      </c>
      <c r="V403" s="336">
        <f t="shared" si="256"/>
        <v>3.6299896964855249</v>
      </c>
      <c r="W403" s="328">
        <f t="shared" si="257"/>
        <v>7.9281478928372451E-4</v>
      </c>
      <c r="X403" s="328">
        <f t="shared" si="258"/>
        <v>2137.3448945654309</v>
      </c>
      <c r="Y403" s="328">
        <f t="shared" si="272"/>
        <v>52.113342145134581</v>
      </c>
      <c r="Z403" s="108">
        <f>IF(H403&gt;0, rate1(1,$L$52,$L$51,$L$54,U403,$L$53,$L$50,Y403),"")</f>
        <v>1691.8229942502981</v>
      </c>
      <c r="AA403" s="336">
        <f t="shared" si="259"/>
        <v>17.495580540023731</v>
      </c>
      <c r="AB403" s="336">
        <f t="shared" si="260"/>
        <v>-4.8062254454160841E-5</v>
      </c>
      <c r="AC403" s="328">
        <f t="shared" si="261"/>
        <v>3.0873446871528838E-3</v>
      </c>
      <c r="AD403" s="328">
        <f t="shared" si="262"/>
        <v>-6.4780586642056432</v>
      </c>
      <c r="AE403" s="328">
        <f t="shared" si="263"/>
        <v>-315.86733137222637</v>
      </c>
      <c r="AF403" s="328">
        <f t="shared" si="264"/>
        <v>2893.2105269010026</v>
      </c>
      <c r="AG403" s="328">
        <f t="shared" si="265"/>
        <v>2888.6116341686356</v>
      </c>
      <c r="AH403" s="328">
        <f t="shared" si="266"/>
        <v>3.6102714884676326</v>
      </c>
      <c r="AI403" s="328">
        <f t="shared" si="267"/>
        <v>1.8284680853456772</v>
      </c>
      <c r="AJ403" s="328">
        <f t="shared" si="268"/>
        <v>10.307687424573286</v>
      </c>
      <c r="AK403" s="337">
        <f t="shared" si="269"/>
        <v>864.57897399923866</v>
      </c>
      <c r="AL403" s="42">
        <f t="shared" si="270"/>
        <v>31.539969321321728</v>
      </c>
    </row>
    <row r="404" spans="2:38" ht="15" x14ac:dyDescent="0.15">
      <c r="B404" s="328">
        <f t="shared" si="238"/>
        <v>2893.2105269010026</v>
      </c>
      <c r="C404" s="328">
        <f t="shared" si="239"/>
        <v>2888.6116341686356</v>
      </c>
      <c r="D404" s="328">
        <f t="shared" si="240"/>
        <v>3.6102714884676326</v>
      </c>
      <c r="E404" s="328">
        <f t="shared" si="241"/>
        <v>220.9053579043441</v>
      </c>
      <c r="F404" s="328">
        <f t="shared" si="242"/>
        <v>221.01774803149368</v>
      </c>
      <c r="G404" s="328">
        <f t="shared" si="243"/>
        <v>2887.8468311758716</v>
      </c>
      <c r="H404" s="313">
        <f t="shared" si="244"/>
        <v>0.02</v>
      </c>
      <c r="I404" s="328">
        <f t="shared" si="245"/>
        <v>3.679114185893559</v>
      </c>
      <c r="J404" s="328">
        <f t="shared" si="246"/>
        <v>850</v>
      </c>
      <c r="K404" s="335">
        <f t="shared" si="247"/>
        <v>-1</v>
      </c>
      <c r="L404" s="323">
        <f t="shared" si="248"/>
        <v>3.5902714884676326</v>
      </c>
      <c r="M404" s="323">
        <f t="shared" si="249"/>
        <v>3.6002714884676328</v>
      </c>
      <c r="N404" s="328">
        <f t="shared" si="250"/>
        <v>-5.0102974349700347E-2</v>
      </c>
      <c r="O404" s="328">
        <f t="shared" si="251"/>
        <v>5.7674375196541394E-2</v>
      </c>
      <c r="P404" s="332">
        <f t="shared" si="271"/>
        <v>51.449846989739704</v>
      </c>
      <c r="Q404" s="328">
        <f t="shared" si="252"/>
        <v>2060.1312338539969</v>
      </c>
      <c r="R404" s="277">
        <f>IF(H404&gt;0, rate1(1,$L$52,$L$51,$L$54,L404,$L$53,$L$50,P404),"")</f>
        <v>1684.0674579551485</v>
      </c>
      <c r="S404" s="323">
        <f t="shared" si="253"/>
        <v>21.210578042346743</v>
      </c>
      <c r="T404" s="323">
        <f t="shared" si="254"/>
        <v>2.4790470735038244E-3</v>
      </c>
      <c r="U404" s="328">
        <f t="shared" si="255"/>
        <v>3.6102714884676326</v>
      </c>
      <c r="V404" s="336">
        <f t="shared" si="256"/>
        <v>3.6102714884676326</v>
      </c>
      <c r="W404" s="328">
        <f t="shared" si="257"/>
        <v>7.842249975276161E-4</v>
      </c>
      <c r="X404" s="328">
        <f t="shared" si="258"/>
        <v>2085.9408756014345</v>
      </c>
      <c r="Y404" s="328">
        <f t="shared" si="272"/>
        <v>51.736054848714183</v>
      </c>
      <c r="Z404" s="108">
        <f>IF(H404&gt;0, rate1(1,$L$52,$L$51,$L$54,U404,$L$53,$L$50,Y404),"")</f>
        <v>1687.42856019584</v>
      </c>
      <c r="AA404" s="336">
        <f t="shared" si="259"/>
        <v>21.433529881279838</v>
      </c>
      <c r="AB404" s="336">
        <f t="shared" si="260"/>
        <v>-3.837932075779443E-5</v>
      </c>
      <c r="AC404" s="328">
        <f t="shared" si="261"/>
        <v>2.4790470735038244E-3</v>
      </c>
      <c r="AD404" s="328">
        <f t="shared" si="262"/>
        <v>-8.0676160665769405</v>
      </c>
      <c r="AE404" s="328">
        <f t="shared" si="263"/>
        <v>-571.1266726162894</v>
      </c>
      <c r="AF404" s="328">
        <f t="shared" si="264"/>
        <v>2893.1579448795792</v>
      </c>
      <c r="AG404" s="328">
        <f t="shared" si="265"/>
        <v>2888.6091551215623</v>
      </c>
      <c r="AH404" s="328">
        <f t="shared" si="266"/>
        <v>3.5905514471876905</v>
      </c>
      <c r="AI404" s="328">
        <f t="shared" si="267"/>
        <v>1.4720592466729134</v>
      </c>
      <c r="AJ404" s="328">
        <f t="shared" si="268"/>
        <v>10.308096329919584</v>
      </c>
      <c r="AK404" s="337">
        <f t="shared" si="269"/>
        <v>864.58434727501208</v>
      </c>
      <c r="AL404" s="42">
        <f t="shared" si="270"/>
        <v>31.541523519194271</v>
      </c>
    </row>
    <row r="405" spans="2:38" ht="15" x14ac:dyDescent="0.15">
      <c r="B405" s="328">
        <f t="shared" si="238"/>
        <v>2893.1579448795792</v>
      </c>
      <c r="C405" s="328">
        <f t="shared" si="239"/>
        <v>2888.6091551215623</v>
      </c>
      <c r="D405" s="328">
        <f t="shared" si="240"/>
        <v>3.5905514471876905</v>
      </c>
      <c r="E405" s="328">
        <f t="shared" si="241"/>
        <v>220.68059072503257</v>
      </c>
      <c r="F405" s="328">
        <f t="shared" si="242"/>
        <v>220.79297431468834</v>
      </c>
      <c r="G405" s="328">
        <f t="shared" si="243"/>
        <v>2837.6325775661649</v>
      </c>
      <c r="H405" s="313">
        <f t="shared" si="244"/>
        <v>0.02</v>
      </c>
      <c r="I405" s="328">
        <f t="shared" si="245"/>
        <v>3.6390318064135503</v>
      </c>
      <c r="J405" s="328">
        <f t="shared" si="246"/>
        <v>850</v>
      </c>
      <c r="K405" s="335">
        <f t="shared" si="247"/>
        <v>-1</v>
      </c>
      <c r="L405" s="323">
        <f t="shared" si="248"/>
        <v>3.5705514471876905</v>
      </c>
      <c r="M405" s="323">
        <f t="shared" si="249"/>
        <v>3.5805514471876903</v>
      </c>
      <c r="N405" s="328">
        <f t="shared" si="250"/>
        <v>-4.9833176369741494E-2</v>
      </c>
      <c r="O405" s="328">
        <f t="shared" si="251"/>
        <v>4.3375595121480703E-2</v>
      </c>
      <c r="P405" s="332">
        <f t="shared" si="271"/>
        <v>51.073737616744779</v>
      </c>
      <c r="Q405" s="328">
        <f t="shared" si="252"/>
        <v>2009.6604154366237</v>
      </c>
      <c r="R405" s="277">
        <f>IF(H405&gt;0, rate1(1,$L$52,$L$51,$L$54,L405,$L$53,$L$50,P405),"")</f>
        <v>1679.6140334796057</v>
      </c>
      <c r="S405" s="323">
        <f t="shared" si="253"/>
        <v>27.584666469426857</v>
      </c>
      <c r="T405" s="323">
        <f t="shared" si="254"/>
        <v>1.8745082405698451E-3</v>
      </c>
      <c r="U405" s="328">
        <f t="shared" si="255"/>
        <v>3.5905514471876905</v>
      </c>
      <c r="V405" s="336">
        <f t="shared" si="256"/>
        <v>3.5905514471876905</v>
      </c>
      <c r="W405" s="328">
        <f t="shared" si="257"/>
        <v>7.7568120074467117E-4</v>
      </c>
      <c r="X405" s="328">
        <f t="shared" si="258"/>
        <v>2035.1558826238497</v>
      </c>
      <c r="Y405" s="328">
        <f t="shared" si="272"/>
        <v>51.359420196207346</v>
      </c>
      <c r="Z405" s="108">
        <f>IF(H405&gt;0, rate1(1,$L$52,$L$51,$L$54,U405,$L$53,$L$50,Y405),"")</f>
        <v>1683.0005440952123</v>
      </c>
      <c r="AA405" s="336">
        <f t="shared" si="259"/>
        <v>27.878408454244656</v>
      </c>
      <c r="AB405" s="336">
        <f t="shared" si="260"/>
        <v>-2.8858896242503342E-5</v>
      </c>
      <c r="AC405" s="328">
        <f t="shared" si="261"/>
        <v>1.8745082405698451E-3</v>
      </c>
      <c r="AD405" s="328">
        <f t="shared" si="262"/>
        <v>-10.66946496533942</v>
      </c>
      <c r="AE405" s="328">
        <f t="shared" si="263"/>
        <v>-1195.2754523878561</v>
      </c>
      <c r="AF405" s="328">
        <f t="shared" si="264"/>
        <v>2893.1062371949688</v>
      </c>
      <c r="AG405" s="328">
        <f t="shared" si="265"/>
        <v>2888.6072806133216</v>
      </c>
      <c r="AH405" s="328">
        <f t="shared" si="266"/>
        <v>3.5708295707951692</v>
      </c>
      <c r="AI405" s="328">
        <f t="shared" si="267"/>
        <v>1.1160351147379275</v>
      </c>
      <c r="AJ405" s="328">
        <f t="shared" si="268"/>
        <v>10.308406339673677</v>
      </c>
      <c r="AK405" s="337">
        <f t="shared" si="269"/>
        <v>864.58859835664293</v>
      </c>
      <c r="AL405" s="42">
        <f t="shared" si="270"/>
        <v>31.542774769553944</v>
      </c>
    </row>
    <row r="406" spans="2:38" ht="15" x14ac:dyDescent="0.15">
      <c r="B406" s="328">
        <f t="shared" si="238"/>
        <v>2893.1062371949688</v>
      </c>
      <c r="C406" s="328">
        <f t="shared" si="239"/>
        <v>2888.6072806133216</v>
      </c>
      <c r="D406" s="328">
        <f t="shared" si="240"/>
        <v>3.5708295707951692</v>
      </c>
      <c r="E406" s="328">
        <f t="shared" si="241"/>
        <v>220.4558447265328</v>
      </c>
      <c r="F406" s="328">
        <f t="shared" si="242"/>
        <v>220.56821772578269</v>
      </c>
      <c r="G406" s="328">
        <f t="shared" si="243"/>
        <v>2788.029300968286</v>
      </c>
      <c r="H406" s="313">
        <f t="shared" si="244"/>
        <v>0.02</v>
      </c>
      <c r="I406" s="328">
        <f t="shared" si="245"/>
        <v>3.5991652653177884</v>
      </c>
      <c r="J406" s="328">
        <f t="shared" si="246"/>
        <v>850</v>
      </c>
      <c r="K406" s="335">
        <f t="shared" si="247"/>
        <v>-1</v>
      </c>
      <c r="L406" s="323">
        <f t="shared" si="248"/>
        <v>3.5508295707951691</v>
      </c>
      <c r="M406" s="323">
        <f t="shared" si="249"/>
        <v>3.5608295707951694</v>
      </c>
      <c r="N406" s="328">
        <f t="shared" si="250"/>
        <v>-4.9563306480541414E-2</v>
      </c>
      <c r="O406" s="328">
        <f t="shared" si="251"/>
        <v>2.9311657124767354E-2</v>
      </c>
      <c r="P406" s="332">
        <f t="shared" si="271"/>
        <v>50.698285540040338</v>
      </c>
      <c r="Q406" s="328">
        <f t="shared" si="252"/>
        <v>1959.8022249087976</v>
      </c>
      <c r="R406" s="277">
        <f>IF(H406&gt;0, rate1(1,$L$52,$L$51,$L$54,L406,$L$53,$L$50,P406),"")</f>
        <v>1675.1264414253815</v>
      </c>
      <c r="S406" s="323">
        <f t="shared" si="253"/>
        <v>39.913910636439695</v>
      </c>
      <c r="T406" s="323">
        <f t="shared" si="254"/>
        <v>1.2736655265412834E-3</v>
      </c>
      <c r="U406" s="328">
        <f t="shared" si="255"/>
        <v>3.5708295707951692</v>
      </c>
      <c r="V406" s="336">
        <f t="shared" si="256"/>
        <v>3.5708295707951692</v>
      </c>
      <c r="W406" s="328">
        <f t="shared" si="257"/>
        <v>7.6718341119175193E-4</v>
      </c>
      <c r="X406" s="328">
        <f t="shared" si="258"/>
        <v>1984.9857015863568</v>
      </c>
      <c r="Y406" s="328">
        <f t="shared" si="272"/>
        <v>50.983440857918126</v>
      </c>
      <c r="Z406" s="108">
        <f>IF(H406&gt;0, rate1(1,$L$52,$L$51,$L$54,U406,$L$53,$L$50,Y406),"")</f>
        <v>1678.5386115363492</v>
      </c>
      <c r="AA406" s="336">
        <f t="shared" si="259"/>
        <v>40.344624260957126</v>
      </c>
      <c r="AB406" s="336">
        <f t="shared" si="260"/>
        <v>-1.9499065643716199E-5</v>
      </c>
      <c r="AC406" s="328">
        <f t="shared" si="261"/>
        <v>1.2736655265412834E-3</v>
      </c>
      <c r="AD406" s="328">
        <f t="shared" si="262"/>
        <v>-15.702709685729834</v>
      </c>
      <c r="AE406" s="328">
        <f t="shared" si="263"/>
        <v>-3197.5647424373847</v>
      </c>
      <c r="AF406" s="328">
        <f t="shared" si="264"/>
        <v>2893.0554002229619</v>
      </c>
      <c r="AG406" s="328">
        <f t="shared" si="265"/>
        <v>2888.6060069477949</v>
      </c>
      <c r="AH406" s="328">
        <f t="shared" si="266"/>
        <v>3.5511058574106502</v>
      </c>
      <c r="AI406" s="328">
        <f t="shared" si="267"/>
        <v>0.76033993317991511</v>
      </c>
      <c r="AJ406" s="328">
        <f t="shared" si="268"/>
        <v>10.308617545210671</v>
      </c>
      <c r="AK406" s="337">
        <f t="shared" si="269"/>
        <v>864.5917652542422</v>
      </c>
      <c r="AL406" s="42">
        <f t="shared" si="270"/>
        <v>31.543723399401472</v>
      </c>
    </row>
    <row r="407" spans="2:38" ht="15" x14ac:dyDescent="0.15">
      <c r="B407" s="328">
        <f t="shared" si="238"/>
        <v>2893.0554002229619</v>
      </c>
      <c r="C407" s="328">
        <f t="shared" si="239"/>
        <v>2888.6060069477949</v>
      </c>
      <c r="D407" s="328">
        <f t="shared" si="240"/>
        <v>3.5511058574106502</v>
      </c>
      <c r="E407" s="328">
        <f t="shared" si="241"/>
        <v>220.23112788450121</v>
      </c>
      <c r="F407" s="328">
        <f t="shared" si="242"/>
        <v>220.34348630551699</v>
      </c>
      <c r="G407" s="328">
        <f t="shared" si="243"/>
        <v>2739.032794248199</v>
      </c>
      <c r="H407" s="313">
        <f t="shared" si="244"/>
        <v>0.02</v>
      </c>
      <c r="I407" s="328">
        <f t="shared" si="245"/>
        <v>3.5595146201336321</v>
      </c>
      <c r="J407" s="328">
        <f t="shared" si="246"/>
        <v>850</v>
      </c>
      <c r="K407" s="335">
        <f t="shared" si="247"/>
        <v>-1</v>
      </c>
      <c r="L407" s="323">
        <f t="shared" si="248"/>
        <v>3.5311058574106502</v>
      </c>
      <c r="M407" s="323">
        <f t="shared" si="249"/>
        <v>3.54110585741065</v>
      </c>
      <c r="N407" s="328">
        <f t="shared" si="250"/>
        <v>-4.9293364643334669E-2</v>
      </c>
      <c r="O407" s="328">
        <f t="shared" si="251"/>
        <v>1.5481575080974697E-2</v>
      </c>
      <c r="P407" s="332">
        <f t="shared" si="271"/>
        <v>50.323493472664921</v>
      </c>
      <c r="Q407" s="328">
        <f t="shared" si="252"/>
        <v>1910.5524507182945</v>
      </c>
      <c r="R407" s="277">
        <f>IF(H407&gt;0, rate1(1,$L$52,$L$51,$L$54,L407,$L$53,$L$50,P407),"")</f>
        <v>1670.6043408264322</v>
      </c>
      <c r="S407" s="323">
        <f t="shared" si="253"/>
        <v>73.870360101554141</v>
      </c>
      <c r="T407" s="323">
        <f t="shared" si="254"/>
        <v>6.7645287569099532E-4</v>
      </c>
      <c r="U407" s="328">
        <f t="shared" si="255"/>
        <v>3.5511058574106502</v>
      </c>
      <c r="V407" s="336">
        <f t="shared" si="256"/>
        <v>3.5511058574106502</v>
      </c>
      <c r="W407" s="328">
        <f t="shared" si="257"/>
        <v>7.5873164113104963E-4</v>
      </c>
      <c r="X407" s="328">
        <f t="shared" si="258"/>
        <v>1935.4261196879329</v>
      </c>
      <c r="Y407" s="328">
        <f t="shared" si="272"/>
        <v>50.608119528396287</v>
      </c>
      <c r="Z407" s="108">
        <f>IF(H407&gt;0, rate1(1,$L$52,$L$51,$L$54,U407,$L$53,$L$50,Y407),"")</f>
        <v>1674.0424243448419</v>
      </c>
      <c r="AA407" s="336">
        <f t="shared" si="259"/>
        <v>74.678398294972837</v>
      </c>
      <c r="AB407" s="336">
        <f t="shared" si="260"/>
        <v>-1.0297884572537168E-5</v>
      </c>
      <c r="AC407" s="328">
        <f t="shared" si="261"/>
        <v>6.7645287569099532E-4</v>
      </c>
      <c r="AD407" s="328">
        <f t="shared" si="262"/>
        <v>-29.565991540164624</v>
      </c>
      <c r="AE407" s="328">
        <f t="shared" si="263"/>
        <v>-14217.887322703735</v>
      </c>
      <c r="AF407" s="328">
        <f t="shared" si="264"/>
        <v>2893.0054304054429</v>
      </c>
      <c r="AG407" s="328">
        <f t="shared" si="265"/>
        <v>2888.6053304949191</v>
      </c>
      <c r="AH407" s="328">
        <f t="shared" si="266"/>
        <v>3.53138030512519</v>
      </c>
      <c r="AI407" s="328">
        <f t="shared" si="267"/>
        <v>0.40491507124682824</v>
      </c>
      <c r="AJ407" s="328">
        <f t="shared" si="268"/>
        <v>10.30873002161935</v>
      </c>
      <c r="AK407" s="337">
        <f t="shared" si="269"/>
        <v>864.59388510425458</v>
      </c>
      <c r="AL407" s="42">
        <f t="shared" si="270"/>
        <v>31.544369688344673</v>
      </c>
    </row>
    <row r="408" spans="2:38" ht="15" x14ac:dyDescent="0.15">
      <c r="B408" s="328">
        <f t="shared" si="238"/>
        <v>2893.0054304054429</v>
      </c>
      <c r="C408" s="328">
        <f t="shared" si="239"/>
        <v>2888.6053304949191</v>
      </c>
      <c r="D408" s="328">
        <f t="shared" si="240"/>
        <v>3.53138030512519</v>
      </c>
      <c r="E408" s="328">
        <f t="shared" si="241"/>
        <v>220.00644803768756</v>
      </c>
      <c r="F408" s="328">
        <f t="shared" si="242"/>
        <v>220.11878796109437</v>
      </c>
      <c r="G408" s="328">
        <f t="shared" si="243"/>
        <v>2690.6388518694584</v>
      </c>
      <c r="H408" s="313">
        <f t="shared" si="244"/>
        <v>0.02</v>
      </c>
      <c r="I408" s="328">
        <f t="shared" si="245"/>
        <v>3.5200799284189999</v>
      </c>
      <c r="J408" s="328">
        <f t="shared" si="246"/>
        <v>850</v>
      </c>
      <c r="K408" s="335">
        <f t="shared" si="247"/>
        <v>-1</v>
      </c>
      <c r="L408" s="323">
        <f t="shared" si="248"/>
        <v>3.5113803051251899</v>
      </c>
      <c r="M408" s="323">
        <f t="shared" si="249"/>
        <v>3.5213803051251897</v>
      </c>
      <c r="N408" s="328">
        <f t="shared" si="250"/>
        <v>-4.9023350818892197E-2</v>
      </c>
      <c r="O408" s="328">
        <f t="shared" si="251"/>
        <v>1.8843796348648745E-3</v>
      </c>
      <c r="P408" s="332">
        <f t="shared" si="271"/>
        <v>49.949364152540625</v>
      </c>
      <c r="Q408" s="328">
        <f t="shared" si="252"/>
        <v>1861.9068829269322</v>
      </c>
      <c r="R408" s="277">
        <f>IF(H408&gt;0, rate1(1,$L$52,$L$51,$L$54,L408,$L$53,$L$50,P408),"")</f>
        <v>1666.0473868883598</v>
      </c>
      <c r="S408" s="323">
        <f t="shared" si="253"/>
        <v>593.0648783470574</v>
      </c>
      <c r="T408" s="323">
        <f t="shared" si="254"/>
        <v>8.2800639949724608E-5</v>
      </c>
      <c r="U408" s="328">
        <f t="shared" si="255"/>
        <v>3.53138030512519</v>
      </c>
      <c r="V408" s="336">
        <f t="shared" si="256"/>
        <v>3.53138030512519</v>
      </c>
      <c r="W408" s="328">
        <f t="shared" si="257"/>
        <v>7.5032590283363731E-4</v>
      </c>
      <c r="X408" s="328">
        <f t="shared" si="258"/>
        <v>1886.4729256194482</v>
      </c>
      <c r="Y408" s="328">
        <f t="shared" si="272"/>
        <v>50.233458926796672</v>
      </c>
      <c r="Z408" s="108">
        <f>IF(H408&gt;0, rate1(1,$L$52,$L$51,$L$54,U408,$L$53,$L$50,Y408),"")</f>
        <v>1669.511640545456</v>
      </c>
      <c r="AA408" s="336">
        <f t="shared" si="259"/>
        <v>599.6429377032581</v>
      </c>
      <c r="AB408" s="336">
        <f t="shared" si="260"/>
        <v>-1.2533780248244858E-6</v>
      </c>
      <c r="AC408" s="328">
        <f t="shared" si="261"/>
        <v>8.2800639949724608E-5</v>
      </c>
      <c r="AD408" s="328">
        <f t="shared" si="262"/>
        <v>-241.54402685949916</v>
      </c>
      <c r="AE408" s="328">
        <f t="shared" si="263"/>
        <v>-558385.39026177628</v>
      </c>
      <c r="AF408" s="328">
        <f t="shared" si="264"/>
        <v>2892.9563242539839</v>
      </c>
      <c r="AG408" s="328">
        <f t="shared" si="265"/>
        <v>2888.6052476942791</v>
      </c>
      <c r="AH408" s="328">
        <f t="shared" si="266"/>
        <v>3.5116529120002165</v>
      </c>
      <c r="AI408" s="328">
        <f t="shared" si="267"/>
        <v>4.9698850465693861E-2</v>
      </c>
      <c r="AJ408" s="328">
        <f t="shared" si="268"/>
        <v>10.308743826855592</v>
      </c>
      <c r="AK408" s="337">
        <f t="shared" si="269"/>
        <v>864.59499417991356</v>
      </c>
      <c r="AL408" s="42">
        <f t="shared" si="270"/>
        <v>31.544713866155234</v>
      </c>
    </row>
    <row r="409" spans="2:38" ht="15" x14ac:dyDescent="0.15">
      <c r="B409" s="328">
        <f t="shared" si="238"/>
        <v>2892.9563242539839</v>
      </c>
      <c r="C409" s="328">
        <f t="shared" si="239"/>
        <v>2888.6052476942791</v>
      </c>
      <c r="D409" s="328">
        <f t="shared" si="240"/>
        <v>3.5116529120002165</v>
      </c>
      <c r="E409" s="328">
        <f t="shared" si="241"/>
        <v>219.78181288080407</v>
      </c>
      <c r="F409" s="328">
        <f t="shared" si="242"/>
        <v>219.89413045924582</v>
      </c>
      <c r="G409" s="328">
        <f t="shared" si="243"/>
        <v>2642.8432701370157</v>
      </c>
      <c r="H409" s="313">
        <f t="shared" si="244"/>
        <v>0.02</v>
      </c>
      <c r="I409" s="328">
        <f t="shared" si="245"/>
        <v>3.4808612477638237</v>
      </c>
      <c r="J409" s="328">
        <f t="shared" si="246"/>
        <v>850</v>
      </c>
      <c r="K409" s="335">
        <f t="shared" si="247"/>
        <v>-1</v>
      </c>
      <c r="L409" s="323">
        <f t="shared" si="248"/>
        <v>3.4916529120002164</v>
      </c>
      <c r="M409" s="323">
        <f t="shared" si="249"/>
        <v>3.5016529120002167</v>
      </c>
      <c r="N409" s="328">
        <f t="shared" si="250"/>
        <v>-4.8753264967571042E-2</v>
      </c>
      <c r="O409" s="328">
        <f t="shared" si="251"/>
        <v>1.8843796348648745E-3</v>
      </c>
      <c r="P409" s="332">
        <f t="shared" si="271"/>
        <v>49.575900342855803</v>
      </c>
      <c r="Q409" s="328">
        <f t="shared" si="252"/>
        <v>1813.8613134540401</v>
      </c>
      <c r="R409" s="277">
        <f>IF(H409&gt;0, rate1(1,$L$52,$L$51,$L$54,L409,$L$53,$L$50,P409),"")</f>
        <v>1661.4552309500739</v>
      </c>
      <c r="S409" s="323">
        <f t="shared" si="253"/>
        <v>579.35803263669993</v>
      </c>
      <c r="T409" s="323">
        <f t="shared" si="254"/>
        <v>8.4295993513408646E-5</v>
      </c>
      <c r="U409" s="328">
        <f t="shared" si="255"/>
        <v>3.5116529120002165</v>
      </c>
      <c r="V409" s="336">
        <f t="shared" si="256"/>
        <v>3.5116529120002165</v>
      </c>
      <c r="W409" s="328">
        <f t="shared" si="257"/>
        <v>7.4196620857591711E-4</v>
      </c>
      <c r="X409" s="328">
        <f t="shared" si="258"/>
        <v>1838.121909808654</v>
      </c>
      <c r="Y409" s="328">
        <f t="shared" si="272"/>
        <v>49.859461797256401</v>
      </c>
      <c r="Z409" s="108">
        <f>IF(H409&gt;0, rate1(1,$L$52,$L$51,$L$54,U409,$L$53,$L$50,Y409),"")</f>
        <v>1664.9459143237618</v>
      </c>
      <c r="AA409" s="336">
        <f t="shared" si="259"/>
        <v>585.87609694866285</v>
      </c>
      <c r="AB409" s="336">
        <f t="shared" si="260"/>
        <v>-1.2685869920942295E-6</v>
      </c>
      <c r="AC409" s="328">
        <f t="shared" si="261"/>
        <v>8.4295993513408646E-5</v>
      </c>
      <c r="AD409" s="328">
        <f t="shared" si="262"/>
        <v>-237.25920018747601</v>
      </c>
      <c r="AE409" s="328">
        <f t="shared" si="263"/>
        <v>51285.613398890055</v>
      </c>
      <c r="AF409" s="328">
        <f t="shared" si="264"/>
        <v>2892.9074866930227</v>
      </c>
      <c r="AG409" s="328">
        <f t="shared" si="265"/>
        <v>2888.6051633982856</v>
      </c>
      <c r="AH409" s="328">
        <f t="shared" si="266"/>
        <v>3.4919236760664947</v>
      </c>
      <c r="AI409" s="328">
        <f t="shared" si="267"/>
        <v>5.0736241304079839E-2</v>
      </c>
      <c r="AJ409" s="328">
        <f t="shared" si="268"/>
        <v>10.308757920255953</v>
      </c>
      <c r="AK409" s="337">
        <f t="shared" si="269"/>
        <v>864.59512790157146</v>
      </c>
      <c r="AL409" s="42">
        <f t="shared" si="270"/>
        <v>31.544756110178131</v>
      </c>
    </row>
    <row r="410" spans="2:38" ht="15" x14ac:dyDescent="0.15">
      <c r="B410" s="328">
        <f t="shared" si="238"/>
        <v>2892.9074866930227</v>
      </c>
      <c r="C410" s="328">
        <f t="shared" si="239"/>
        <v>2888.6051633982856</v>
      </c>
      <c r="D410" s="328">
        <f t="shared" si="240"/>
        <v>3.4919236760664947</v>
      </c>
      <c r="E410" s="328">
        <f t="shared" si="241"/>
        <v>219.55841921714665</v>
      </c>
      <c r="F410" s="328">
        <f t="shared" si="242"/>
        <v>219.67011604897536</v>
      </c>
      <c r="G410" s="328">
        <f t="shared" si="243"/>
        <v>2595.648873657567</v>
      </c>
      <c r="H410" s="313">
        <f t="shared" si="244"/>
        <v>0.02</v>
      </c>
      <c r="I410" s="328">
        <f t="shared" si="245"/>
        <v>3.4418586357896856</v>
      </c>
      <c r="J410" s="328">
        <f t="shared" si="246"/>
        <v>850</v>
      </c>
      <c r="K410" s="335">
        <f t="shared" si="247"/>
        <v>-1</v>
      </c>
      <c r="L410" s="323">
        <f t="shared" si="248"/>
        <v>3.4719236760664947</v>
      </c>
      <c r="M410" s="323">
        <f t="shared" si="249"/>
        <v>3.4819236760664944</v>
      </c>
      <c r="N410" s="328">
        <f t="shared" si="250"/>
        <v>-4.8483107049312579E-2</v>
      </c>
      <c r="O410" s="328">
        <f t="shared" si="251"/>
        <v>1.8843796348648745E-3</v>
      </c>
      <c r="P410" s="332">
        <f t="shared" si="271"/>
        <v>49.203104832438477</v>
      </c>
      <c r="Q410" s="328">
        <f t="shared" si="252"/>
        <v>1766.4257084467954</v>
      </c>
      <c r="R410" s="277">
        <f>IF(H410&gt;0, rate1(1,$L$52,$L$51,$L$54,L410,$L$53,$L$50,P410),"")</f>
        <v>1656.8275204452755</v>
      </c>
      <c r="S410" s="323">
        <f t="shared" si="253"/>
        <v>565.7827145839949</v>
      </c>
      <c r="T410" s="323">
        <f t="shared" si="254"/>
        <v>8.5843822407036743E-5</v>
      </c>
      <c r="U410" s="328">
        <f t="shared" si="255"/>
        <v>3.4919236760664947</v>
      </c>
      <c r="V410" s="336">
        <f t="shared" si="256"/>
        <v>3.4919236760664947</v>
      </c>
      <c r="W410" s="328">
        <f t="shared" si="257"/>
        <v>7.3365257063784384E-4</v>
      </c>
      <c r="X410" s="328">
        <f t="shared" si="258"/>
        <v>1790.3760119545836</v>
      </c>
      <c r="Y410" s="328">
        <f t="shared" si="272"/>
        <v>49.486130909262222</v>
      </c>
      <c r="Z410" s="108">
        <f>IF(H410&gt;0, rate1(1,$L$52,$L$51,$L$54,U410,$L$53,$L$50,Y410),"")</f>
        <v>1660.3448959875625</v>
      </c>
      <c r="AA410" s="336">
        <f t="shared" si="259"/>
        <v>572.2391104560005</v>
      </c>
      <c r="AB410" s="336">
        <f t="shared" si="260"/>
        <v>-1.2843178227978722E-6</v>
      </c>
      <c r="AC410" s="328">
        <f t="shared" si="261"/>
        <v>8.5843822407036743E-5</v>
      </c>
      <c r="AD410" s="328">
        <f t="shared" si="262"/>
        <v>-232.98123777816039</v>
      </c>
      <c r="AE410" s="328">
        <f t="shared" si="263"/>
        <v>50287.61064742101</v>
      </c>
      <c r="AF410" s="328">
        <f t="shared" si="264"/>
        <v>2892.8589177421509</v>
      </c>
      <c r="AG410" s="328">
        <f t="shared" si="265"/>
        <v>2888.6050775544632</v>
      </c>
      <c r="AH410" s="328">
        <f t="shared" si="266"/>
        <v>3.4721925953234329</v>
      </c>
      <c r="AI410" s="328">
        <f t="shared" si="267"/>
        <v>5.1812165930202596E-2</v>
      </c>
      <c r="AJ410" s="328">
        <f t="shared" si="268"/>
        <v>10.308772312524267</v>
      </c>
      <c r="AK410" s="337">
        <f t="shared" si="269"/>
        <v>864.59526198950539</v>
      </c>
      <c r="AL410" s="42">
        <f t="shared" si="270"/>
        <v>31.544799235983241</v>
      </c>
    </row>
    <row r="411" spans="2:38" ht="15" x14ac:dyDescent="0.15">
      <c r="B411" s="328">
        <f t="shared" si="238"/>
        <v>2892.8589177421509</v>
      </c>
      <c r="C411" s="328">
        <f t="shared" si="239"/>
        <v>2888.6050775544632</v>
      </c>
      <c r="D411" s="328">
        <f t="shared" si="240"/>
        <v>3.4721925953234329</v>
      </c>
      <c r="E411" s="328">
        <f t="shared" si="241"/>
        <v>219.33626748230697</v>
      </c>
      <c r="F411" s="328">
        <f t="shared" si="242"/>
        <v>219.44734334972679</v>
      </c>
      <c r="G411" s="328">
        <f t="shared" si="243"/>
        <v>2549.0579725484272</v>
      </c>
      <c r="H411" s="313">
        <f t="shared" si="244"/>
        <v>0.02</v>
      </c>
      <c r="I411" s="328">
        <f t="shared" si="245"/>
        <v>3.4030721501501833</v>
      </c>
      <c r="J411" s="328">
        <f t="shared" si="246"/>
        <v>850</v>
      </c>
      <c r="K411" s="335">
        <f t="shared" si="247"/>
        <v>-1</v>
      </c>
      <c r="L411" s="323">
        <f t="shared" si="248"/>
        <v>3.4521925953234329</v>
      </c>
      <c r="M411" s="323">
        <f t="shared" si="249"/>
        <v>3.4621925953234332</v>
      </c>
      <c r="N411" s="328">
        <f t="shared" si="250"/>
        <v>-4.8212877023571465E-2</v>
      </c>
      <c r="O411" s="328">
        <f t="shared" si="251"/>
        <v>1.8843796348648745E-3</v>
      </c>
      <c r="P411" s="332">
        <f t="shared" si="271"/>
        <v>48.830980436144621</v>
      </c>
      <c r="Q411" s="328">
        <f t="shared" si="252"/>
        <v>1719.5950641579402</v>
      </c>
      <c r="R411" s="277">
        <f>IF(H411&gt;0, rate1(1,$L$52,$L$51,$L$54,L411,$L$53,$L$50,P411),"")</f>
        <v>1652.163898864078</v>
      </c>
      <c r="S411" s="323">
        <f t="shared" si="253"/>
        <v>552.33766496440467</v>
      </c>
      <c r="T411" s="323">
        <f t="shared" si="254"/>
        <v>8.7447094743081224E-5</v>
      </c>
      <c r="U411" s="328">
        <f t="shared" si="255"/>
        <v>3.4721925953234329</v>
      </c>
      <c r="V411" s="336">
        <f t="shared" si="256"/>
        <v>3.4721925953234329</v>
      </c>
      <c r="W411" s="328">
        <f t="shared" si="257"/>
        <v>7.2538500130647776E-4</v>
      </c>
      <c r="X411" s="328">
        <f t="shared" si="258"/>
        <v>1743.2376510230465</v>
      </c>
      <c r="Y411" s="328">
        <f t="shared" si="272"/>
        <v>49.113469058032628</v>
      </c>
      <c r="Z411" s="108">
        <f>IF(H411&gt;0, rate1(1,$L$52,$L$51,$L$54,U411,$L$53,$L$50,Y411),"")</f>
        <v>1655.7082319284327</v>
      </c>
      <c r="AA411" s="336">
        <f t="shared" si="259"/>
        <v>558.73308338197182</v>
      </c>
      <c r="AB411" s="336">
        <f t="shared" si="260"/>
        <v>-1.3005952541095487E-6</v>
      </c>
      <c r="AC411" s="328">
        <f t="shared" si="261"/>
        <v>8.7447094743081224E-5</v>
      </c>
      <c r="AD411" s="328">
        <f t="shared" si="262"/>
        <v>-228.70971367041776</v>
      </c>
      <c r="AE411" s="328">
        <f t="shared" si="263"/>
        <v>49298.880495188467</v>
      </c>
      <c r="AF411" s="328">
        <f t="shared" si="264"/>
        <v>2892.8106174180325</v>
      </c>
      <c r="AG411" s="328">
        <f t="shared" si="265"/>
        <v>2888.6049901073684</v>
      </c>
      <c r="AH411" s="328">
        <f t="shared" si="266"/>
        <v>3.4524596677383639</v>
      </c>
      <c r="AI411" s="328">
        <f t="shared" si="267"/>
        <v>5.2928825525847795E-2</v>
      </c>
      <c r="AJ411" s="328">
        <f t="shared" si="268"/>
        <v>10.308787014975803</v>
      </c>
      <c r="AK411" s="337">
        <f t="shared" si="269"/>
        <v>864.59539647569557</v>
      </c>
      <c r="AL411" s="42">
        <f t="shared" si="270"/>
        <v>31.544843276324283</v>
      </c>
    </row>
    <row r="412" spans="2:38" ht="15" x14ac:dyDescent="0.15">
      <c r="B412" s="328">
        <f t="shared" si="238"/>
        <v>2892.8106174180325</v>
      </c>
      <c r="C412" s="328">
        <f t="shared" si="239"/>
        <v>2888.6049901073684</v>
      </c>
      <c r="D412" s="328">
        <f t="shared" si="240"/>
        <v>3.4524596677383639</v>
      </c>
      <c r="E412" s="328">
        <f t="shared" si="241"/>
        <v>219.1153581180088</v>
      </c>
      <c r="F412" s="328">
        <f t="shared" si="242"/>
        <v>219.22581280015788</v>
      </c>
      <c r="G412" s="328">
        <f t="shared" si="243"/>
        <v>2503.0655911968538</v>
      </c>
      <c r="H412" s="313">
        <f t="shared" si="244"/>
        <v>0.02</v>
      </c>
      <c r="I412" s="328">
        <f t="shared" si="245"/>
        <v>3.3645018485312903</v>
      </c>
      <c r="J412" s="328">
        <f t="shared" si="246"/>
        <v>850</v>
      </c>
      <c r="K412" s="335">
        <f t="shared" si="247"/>
        <v>-1</v>
      </c>
      <c r="L412" s="323">
        <f t="shared" si="248"/>
        <v>3.4324596677383639</v>
      </c>
      <c r="M412" s="323">
        <f t="shared" si="249"/>
        <v>3.4424596677383636</v>
      </c>
      <c r="N412" s="328">
        <f t="shared" si="250"/>
        <v>-4.79425748493707E-2</v>
      </c>
      <c r="O412" s="328">
        <f t="shared" si="251"/>
        <v>1.8843796348648745E-3</v>
      </c>
      <c r="P412" s="332">
        <f t="shared" si="271"/>
        <v>48.459529995254265</v>
      </c>
      <c r="Q412" s="328">
        <f t="shared" si="252"/>
        <v>1673.3644031053241</v>
      </c>
      <c r="R412" s="277">
        <f>IF(H412&gt;0, rate1(1,$L$52,$L$51,$L$54,L412,$L$53,$L$50,P412),"")</f>
        <v>1647.4640057146976</v>
      </c>
      <c r="S412" s="323">
        <f t="shared" si="253"/>
        <v>539.02162545564943</v>
      </c>
      <c r="T412" s="323">
        <f t="shared" si="254"/>
        <v>8.9109010829756569E-5</v>
      </c>
      <c r="U412" s="328">
        <f t="shared" si="255"/>
        <v>3.4524596677383639</v>
      </c>
      <c r="V412" s="336">
        <f t="shared" si="256"/>
        <v>3.4524596677383639</v>
      </c>
      <c r="W412" s="328">
        <f t="shared" si="257"/>
        <v>7.1716351288308999E-4</v>
      </c>
      <c r="X412" s="328">
        <f t="shared" si="258"/>
        <v>1696.70183577947</v>
      </c>
      <c r="Y412" s="328">
        <f t="shared" si="272"/>
        <v>48.7414790649078</v>
      </c>
      <c r="Z412" s="108">
        <f>IF(H412&gt;0, rate1(1,$L$52,$L$51,$L$54,U412,$L$53,$L$50,Y412),"")</f>
        <v>1651.0355645833181</v>
      </c>
      <c r="AA412" s="336">
        <f t="shared" si="259"/>
        <v>545.35675809561349</v>
      </c>
      <c r="AB412" s="336">
        <f t="shared" si="260"/>
        <v>-1.3174512894669048E-6</v>
      </c>
      <c r="AC412" s="328">
        <f t="shared" si="261"/>
        <v>8.9109010829756569E-5</v>
      </c>
      <c r="AD412" s="328">
        <f t="shared" si="262"/>
        <v>-224.44419272266583</v>
      </c>
      <c r="AE412" s="328">
        <f t="shared" si="263"/>
        <v>48319.15536324733</v>
      </c>
      <c r="AF412" s="328">
        <f t="shared" si="264"/>
        <v>2892.7625857341723</v>
      </c>
      <c r="AG412" s="328">
        <f t="shared" si="265"/>
        <v>2888.6049009983576</v>
      </c>
      <c r="AH412" s="328">
        <f t="shared" si="266"/>
        <v>3.432724891245797</v>
      </c>
      <c r="AI412" s="328">
        <f t="shared" si="267"/>
        <v>5.4088593450695506E-2</v>
      </c>
      <c r="AJ412" s="328">
        <f t="shared" si="268"/>
        <v>10.308802039585094</v>
      </c>
      <c r="AK412" s="337">
        <f t="shared" si="269"/>
        <v>864.59553139434024</v>
      </c>
      <c r="AL412" s="42">
        <f t="shared" si="270"/>
        <v>31.544888265825978</v>
      </c>
    </row>
    <row r="413" spans="2:38" ht="15" x14ac:dyDescent="0.15">
      <c r="B413" s="328">
        <f t="shared" si="238"/>
        <v>2892.7625857341723</v>
      </c>
      <c r="C413" s="328">
        <f t="shared" si="239"/>
        <v>2888.6049009983576</v>
      </c>
      <c r="D413" s="328">
        <f t="shared" si="240"/>
        <v>3.432724891245797</v>
      </c>
      <c r="E413" s="328">
        <f t="shared" si="241"/>
        <v>218.89569157257677</v>
      </c>
      <c r="F413" s="328">
        <f t="shared" si="242"/>
        <v>219.00552484529277</v>
      </c>
      <c r="G413" s="328">
        <f t="shared" si="243"/>
        <v>2457.6667801027465</v>
      </c>
      <c r="H413" s="313">
        <f t="shared" si="244"/>
        <v>0.02</v>
      </c>
      <c r="I413" s="328">
        <f t="shared" si="245"/>
        <v>3.3261477886517241</v>
      </c>
      <c r="J413" s="328">
        <f t="shared" si="246"/>
        <v>850</v>
      </c>
      <c r="K413" s="335">
        <f t="shared" si="247"/>
        <v>-1</v>
      </c>
      <c r="L413" s="323">
        <f t="shared" si="248"/>
        <v>3.412724891245797</v>
      </c>
      <c r="M413" s="323">
        <f t="shared" si="249"/>
        <v>3.4227248912457968</v>
      </c>
      <c r="N413" s="328">
        <f t="shared" si="250"/>
        <v>-4.7672200485253668E-2</v>
      </c>
      <c r="O413" s="328">
        <f t="shared" si="251"/>
        <v>1.8843796348648745E-3</v>
      </c>
      <c r="P413" s="332">
        <f t="shared" si="271"/>
        <v>48.088756377875988</v>
      </c>
      <c r="Q413" s="328">
        <f t="shared" si="252"/>
        <v>1627.7287739337471</v>
      </c>
      <c r="R413" s="277">
        <f>IF(H413&gt;0, rate1(1,$L$52,$L$51,$L$54,L413,$L$53,$L$50,P413),"")</f>
        <v>1642.7274764852568</v>
      </c>
      <c r="S413" s="323">
        <f t="shared" si="253"/>
        <v>525.83333846317601</v>
      </c>
      <c r="T413" s="323">
        <f t="shared" si="254"/>
        <v>9.0833026394336995E-5</v>
      </c>
      <c r="U413" s="328">
        <f t="shared" si="255"/>
        <v>3.432724891245797</v>
      </c>
      <c r="V413" s="336">
        <f t="shared" si="256"/>
        <v>3.432724891245797</v>
      </c>
      <c r="W413" s="328">
        <f t="shared" si="257"/>
        <v>7.0898811766895165E-4</v>
      </c>
      <c r="X413" s="328">
        <f t="shared" si="258"/>
        <v>1650.7636011886921</v>
      </c>
      <c r="Y413" s="328">
        <f t="shared" si="272"/>
        <v>48.37016377774755</v>
      </c>
      <c r="Z413" s="108">
        <f>IF(H413&gt;0, rate1(1,$L$52,$L$51,$L$54,U413,$L$53,$L$50,Y413),"")</f>
        <v>1646.32653239621</v>
      </c>
      <c r="AA413" s="336">
        <f t="shared" si="259"/>
        <v>532.10887781981398</v>
      </c>
      <c r="AB413" s="336">
        <f t="shared" si="260"/>
        <v>-1.3349204791667702E-6</v>
      </c>
      <c r="AC413" s="328">
        <f t="shared" si="261"/>
        <v>9.0833026394336995E-5</v>
      </c>
      <c r="AD413" s="328">
        <f t="shared" si="262"/>
        <v>-220.18423027295395</v>
      </c>
      <c r="AE413" s="328">
        <f t="shared" si="263"/>
        <v>47348.162946567834</v>
      </c>
      <c r="AF413" s="328">
        <f t="shared" si="264"/>
        <v>2892.7148227006605</v>
      </c>
      <c r="AG413" s="328">
        <f t="shared" si="265"/>
        <v>2888.6048101653314</v>
      </c>
      <c r="AH413" s="328">
        <f t="shared" si="266"/>
        <v>3.4129882637466467</v>
      </c>
      <c r="AI413" s="328">
        <f t="shared" si="267"/>
        <v>5.5294032451859459E-2</v>
      </c>
      <c r="AJ413" s="328">
        <f t="shared" si="268"/>
        <v>10.308817399038553</v>
      </c>
      <c r="AK413" s="337">
        <f t="shared" si="269"/>
        <v>864.59566678163742</v>
      </c>
      <c r="AL413" s="42">
        <f t="shared" si="270"/>
        <v>31.544934241130413</v>
      </c>
    </row>
    <row r="414" spans="2:38" ht="15" x14ac:dyDescent="0.15">
      <c r="B414" s="328">
        <f t="shared" si="238"/>
        <v>2892.7148227006605</v>
      </c>
      <c r="C414" s="328">
        <f t="shared" si="239"/>
        <v>2888.6048101653314</v>
      </c>
      <c r="D414" s="328">
        <f t="shared" si="240"/>
        <v>3.4129882637466467</v>
      </c>
      <c r="E414" s="328">
        <f t="shared" si="241"/>
        <v>218.67726830144974</v>
      </c>
      <c r="F414" s="328">
        <f t="shared" si="242"/>
        <v>218.78647993701327</v>
      </c>
      <c r="G414" s="328">
        <f t="shared" si="243"/>
        <v>2412.856615740257</v>
      </c>
      <c r="H414" s="313">
        <f t="shared" si="244"/>
        <v>0.02</v>
      </c>
      <c r="I414" s="328">
        <f t="shared" si="245"/>
        <v>3.2880100282633067</v>
      </c>
      <c r="J414" s="328">
        <f t="shared" si="246"/>
        <v>850</v>
      </c>
      <c r="K414" s="335">
        <f t="shared" si="247"/>
        <v>-1</v>
      </c>
      <c r="L414" s="323">
        <f t="shared" si="248"/>
        <v>3.3929882637466466</v>
      </c>
      <c r="M414" s="323">
        <f t="shared" si="249"/>
        <v>3.4029882637466464</v>
      </c>
      <c r="N414" s="328">
        <f t="shared" si="250"/>
        <v>-4.7401753889280585E-2</v>
      </c>
      <c r="O414" s="328">
        <f t="shared" si="251"/>
        <v>1.8843796348648745E-3</v>
      </c>
      <c r="P414" s="332">
        <f t="shared" si="271"/>
        <v>47.718662479359885</v>
      </c>
      <c r="Q414" s="328">
        <f t="shared" si="252"/>
        <v>1582.6832512766905</v>
      </c>
      <c r="R414" s="277">
        <f>IF(H414&gt;0, rate1(1,$L$52,$L$51,$L$54,L414,$L$53,$L$50,P414),"")</f>
        <v>1637.9539426057227</v>
      </c>
      <c r="S414" s="323">
        <f t="shared" si="253"/>
        <v>512.77154694010551</v>
      </c>
      <c r="T414" s="323">
        <f t="shared" si="254"/>
        <v>9.2622878651024695E-5</v>
      </c>
      <c r="U414" s="328">
        <f t="shared" si="255"/>
        <v>3.4129882637466467</v>
      </c>
      <c r="V414" s="336">
        <f t="shared" si="256"/>
        <v>3.4129882637466467</v>
      </c>
      <c r="W414" s="328">
        <f t="shared" si="257"/>
        <v>7.0085882796888654E-4</v>
      </c>
      <c r="X414" s="328">
        <f t="shared" si="258"/>
        <v>1605.4180082767311</v>
      </c>
      <c r="Y414" s="328">
        <f t="shared" si="272"/>
        <v>47.999526071337733</v>
      </c>
      <c r="Z414" s="108">
        <f>IF(H414&gt;0, rate1(1,$L$52,$L$51,$L$54,U414,$L$53,$L$50,Y414),"")</f>
        <v>1641.5807697799405</v>
      </c>
      <c r="AA414" s="336">
        <f t="shared" si="259"/>
        <v>518.98818645542349</v>
      </c>
      <c r="AB414" s="336">
        <f t="shared" si="260"/>
        <v>-1.3530401779330934E-6</v>
      </c>
      <c r="AC414" s="328">
        <f t="shared" si="261"/>
        <v>9.2622878651024695E-5</v>
      </c>
      <c r="AD414" s="328">
        <f t="shared" si="262"/>
        <v>-215.92937178463237</v>
      </c>
      <c r="AE414" s="328">
        <f t="shared" si="263"/>
        <v>46385.625878540384</v>
      </c>
      <c r="AF414" s="328">
        <f t="shared" si="264"/>
        <v>2892.6673283238924</v>
      </c>
      <c r="AG414" s="328">
        <f t="shared" si="265"/>
        <v>2888.6047175424528</v>
      </c>
      <c r="AH414" s="328">
        <f t="shared" si="266"/>
        <v>3.3932497831076289</v>
      </c>
      <c r="AI414" s="328">
        <f t="shared" si="267"/>
        <v>5.6547913980826904E-2</v>
      </c>
      <c r="AJ414" s="328">
        <f t="shared" si="268"/>
        <v>10.308833106792436</v>
      </c>
      <c r="AK414" s="337">
        <f t="shared" si="269"/>
        <v>864.59580267594413</v>
      </c>
      <c r="AL414" s="42">
        <f t="shared" si="270"/>
        <v>31.544981241057997</v>
      </c>
    </row>
    <row r="415" spans="2:38" ht="15" x14ac:dyDescent="0.15">
      <c r="B415" s="328">
        <f t="shared" si="238"/>
        <v>2892.6673283238924</v>
      </c>
      <c r="C415" s="328">
        <f t="shared" si="239"/>
        <v>2888.6047175424528</v>
      </c>
      <c r="D415" s="328">
        <f t="shared" si="240"/>
        <v>3.3932497831076289</v>
      </c>
      <c r="E415" s="328">
        <f t="shared" si="241"/>
        <v>218.46008876774991</v>
      </c>
      <c r="F415" s="328">
        <f t="shared" si="242"/>
        <v>218.56867853459983</v>
      </c>
      <c r="G415" s="328">
        <f t="shared" si="243"/>
        <v>2368.6302004197501</v>
      </c>
      <c r="H415" s="313">
        <f t="shared" si="244"/>
        <v>0.02</v>
      </c>
      <c r="I415" s="328">
        <f t="shared" si="245"/>
        <v>3.2500886251516934</v>
      </c>
      <c r="J415" s="328">
        <f t="shared" si="246"/>
        <v>850</v>
      </c>
      <c r="K415" s="335">
        <f t="shared" si="247"/>
        <v>-1</v>
      </c>
      <c r="L415" s="323">
        <f t="shared" si="248"/>
        <v>3.3732497831076289</v>
      </c>
      <c r="M415" s="323">
        <f t="shared" si="249"/>
        <v>3.3832497831076287</v>
      </c>
      <c r="N415" s="328">
        <f t="shared" si="250"/>
        <v>-4.7131235019019613E-2</v>
      </c>
      <c r="O415" s="328">
        <f t="shared" si="251"/>
        <v>1.8843796348648745E-3</v>
      </c>
      <c r="P415" s="332">
        <f t="shared" si="271"/>
        <v>47.349251222723034</v>
      </c>
      <c r="Q415" s="328">
        <f t="shared" si="252"/>
        <v>1538.2229356184675</v>
      </c>
      <c r="R415" s="277">
        <f>IF(H415&gt;0, rate1(1,$L$52,$L$51,$L$54,L415,$L$53,$L$50,P415),"")</f>
        <v>1633.1430314100635</v>
      </c>
      <c r="S415" s="323">
        <f t="shared" si="253"/>
        <v>499.83499420157892</v>
      </c>
      <c r="T415" s="323">
        <f t="shared" si="254"/>
        <v>9.4482615628152807E-5</v>
      </c>
      <c r="U415" s="328">
        <f t="shared" si="255"/>
        <v>3.3932497831076289</v>
      </c>
      <c r="V415" s="336">
        <f t="shared" si="256"/>
        <v>3.3932497831076289</v>
      </c>
      <c r="W415" s="328">
        <f t="shared" si="257"/>
        <v>6.9277565610548208E-4</v>
      </c>
      <c r="X415" s="328">
        <f t="shared" si="258"/>
        <v>1560.6601439929113</v>
      </c>
      <c r="Y415" s="328">
        <f t="shared" si="272"/>
        <v>47.629568847808883</v>
      </c>
      <c r="Z415" s="108">
        <f>IF(H415&gt;0, rate1(1,$L$52,$L$51,$L$54,U415,$L$53,$L$50,Y415),"")</f>
        <v>1636.7979070781671</v>
      </c>
      <c r="AA415" s="336">
        <f t="shared" si="259"/>
        <v>505.99342839991942</v>
      </c>
      <c r="AB415" s="336">
        <f t="shared" si="260"/>
        <v>-1.3718508343772987E-6</v>
      </c>
      <c r="AC415" s="328">
        <f t="shared" si="261"/>
        <v>9.4482615628152807E-5</v>
      </c>
      <c r="AD415" s="328">
        <f t="shared" si="262"/>
        <v>-211.67915247723772</v>
      </c>
      <c r="AE415" s="328">
        <f t="shared" si="263"/>
        <v>45431.26137229248</v>
      </c>
      <c r="AF415" s="328">
        <f t="shared" si="264"/>
        <v>2892.6201026062577</v>
      </c>
      <c r="AG415" s="328">
        <f t="shared" si="265"/>
        <v>2888.6046230598372</v>
      </c>
      <c r="AH415" s="328">
        <f t="shared" si="266"/>
        <v>3.3735094471602434</v>
      </c>
      <c r="AI415" s="328">
        <f t="shared" si="267"/>
        <v>5.7853239925088534E-2</v>
      </c>
      <c r="AJ415" s="328">
        <f t="shared" si="268"/>
        <v>10.30884917713686</v>
      </c>
      <c r="AK415" s="337">
        <f t="shared" si="269"/>
        <v>864.59593911795253</v>
      </c>
      <c r="AL415" s="42">
        <f t="shared" si="270"/>
        <v>31.54502930678488</v>
      </c>
    </row>
    <row r="416" spans="2:38" ht="15" x14ac:dyDescent="0.15">
      <c r="B416" s="328">
        <f t="shared" ref="B416:B479" si="273">IF(H416&gt;0, AF415,"")</f>
        <v>2892.6201026062577</v>
      </c>
      <c r="C416" s="328">
        <f t="shared" ref="C416:C479" si="274">IF(H416&gt;0, AG415,"")</f>
        <v>2888.6046230598372</v>
      </c>
      <c r="D416" s="328">
        <f t="shared" ref="D416:D479" si="275">IF(H416&gt;0, AH415,"")</f>
        <v>3.3735094471602434</v>
      </c>
      <c r="E416" s="328">
        <f t="shared" si="241"/>
        <v>218.24415344290432</v>
      </c>
      <c r="F416" s="328">
        <f t="shared" ref="F416:F479" si="276">IF(H416&gt;0, (E416+E415)/2,"")</f>
        <v>218.35212110532711</v>
      </c>
      <c r="G416" s="328">
        <f t="shared" ref="G416:G479" si="277">IF(H416&gt;0, F416*$S$53*$C$55*(B416-C416+N416)^1.5,"")</f>
        <v>2324.9826621488983</v>
      </c>
      <c r="H416" s="313">
        <f t="shared" ref="H416:H479" si="278">dv(S415)</f>
        <v>0.02</v>
      </c>
      <c r="I416" s="328">
        <f t="shared" ref="I416:I479" si="279">IF(H416&gt;0, (B416-C416)*B$19,"")</f>
        <v>3.2123836371363725</v>
      </c>
      <c r="J416" s="328">
        <f t="shared" si="246"/>
        <v>850</v>
      </c>
      <c r="K416" s="335">
        <f t="shared" ref="K416:K479" si="280">IF(H416&gt;0, IF((1-S415-0.015)&gt;0,1,-1),"")</f>
        <v>-1</v>
      </c>
      <c r="L416" s="323">
        <f t="shared" ref="L416:L479" si="281">IF(H416&gt;0, D416+K416*H416,"")</f>
        <v>3.3535094471602434</v>
      </c>
      <c r="M416" s="323">
        <f t="shared" ref="M416:M479" si="282">IF(H416&gt;0, (D416+L416)/2,"")</f>
        <v>3.3635094471602436</v>
      </c>
      <c r="N416" s="328">
        <f t="shared" ref="N416:N479" si="283">IF(H416&gt;0, 2*($P$53*M416/$S$52/$S$51)^2-(B416-C416)*2,"")</f>
        <v>-4.6860643831538873E-2</v>
      </c>
      <c r="O416" s="328">
        <f t="shared" ref="O416:O479" si="284">IF(wh(B415,$F$51,$F$52,$F$53)&gt;0,wh(B415,$F$51,$F$52,$F$53),O415)</f>
        <v>1.8843796348648745E-3</v>
      </c>
      <c r="P416" s="332">
        <f t="shared" si="271"/>
        <v>46.980525559076511</v>
      </c>
      <c r="Q416" s="328">
        <f t="shared" ref="Q416:Q479" si="285">IF(H416&gt;0, M416/$S$54*(B416-C416+N416/2)*E416-J416,"")</f>
        <v>1494.3429531554402</v>
      </c>
      <c r="R416" s="277">
        <f>IF(H416&gt;0, rate1(1,$L$52,$L$51,$L$54,L416,$L$53,$L$50,P416),"")</f>
        <v>1628.2943660985168</v>
      </c>
      <c r="S416" s="323">
        <f t="shared" ref="S416:S479" si="286">IF(H416&gt;0, Q416/O416/R416,"")</f>
        <v>487.02242373285452</v>
      </c>
      <c r="T416" s="323">
        <f t="shared" ref="T416:T479" si="287">IF(H416&gt;0, N416/(1-S416),"")</f>
        <v>9.6416629240333443E-5</v>
      </c>
      <c r="U416" s="328">
        <f t="shared" ref="U416:U479" si="288">L416-K416*H416</f>
        <v>3.3735094471602434</v>
      </c>
      <c r="V416" s="336">
        <f t="shared" ref="V416:V479" si="289">IF(H416&gt;0, (D416+U416)/2,"")</f>
        <v>3.3735094471602434</v>
      </c>
      <c r="W416" s="328">
        <f t="shared" ref="W416:W479" si="290">IF(H416&gt;0, 2*($P$53*V416/$S$52/$S$51)^2-(B416-C416)*2,"")</f>
        <v>6.8473861440843109E-4</v>
      </c>
      <c r="X416" s="328">
        <f t="shared" ref="X416:X479" si="291">IF(H416&gt;0, V416/$S$54*(B416-C416+W416/2)*F416-J416,"")</f>
        <v>1516.4851210711104</v>
      </c>
      <c r="Y416" s="328">
        <f t="shared" si="272"/>
        <v>47.260295037056203</v>
      </c>
      <c r="Z416" s="108">
        <f>IF(H416&gt;0, rate1(1,$L$52,$L$51,$L$54,U416,$L$53,$L$50,Y416),"")</f>
        <v>1631.9775705274417</v>
      </c>
      <c r="AA416" s="336">
        <f t="shared" ref="AA416:AA479" si="292">IF(H416&gt;0, X416/O416/Z416,"")</f>
        <v>493.12334836003413</v>
      </c>
      <c r="AB416" s="336">
        <f t="shared" ref="AB416:AB479" si="293">IF(H416&gt;0, W416/(1-AA416),"")</f>
        <v>-1.3913963169808414E-6</v>
      </c>
      <c r="AC416" s="328">
        <f t="shared" ref="AC416:AC479" si="294">IF(H416&gt;0, delta_z(N416,S416,H416,AE415,AB416),"")</f>
        <v>9.6416629240333443E-5</v>
      </c>
      <c r="AD416" s="328">
        <f t="shared" ref="AD416:AD479" si="295">IF(H416&gt;0, H416/AC416*K416,"")</f>
        <v>-207.43309694167891</v>
      </c>
      <c r="AE416" s="328">
        <f t="shared" ref="AE416:AE479" si="296">IF(H416&gt;0, (AD416-AD415)/(AC416+AC415)*2,"")</f>
        <v>44484.780843255721</v>
      </c>
      <c r="AF416" s="328">
        <f t="shared" ref="AF416:AF479" si="297">IF(H416&gt;0, B416-(AC416-N416),"")</f>
        <v>2892.5731455457967</v>
      </c>
      <c r="AG416" s="328">
        <f t="shared" ref="AG416:AG479" si="298">IF(H416&gt;0, C416-AC416,"")</f>
        <v>2888.6045266432079</v>
      </c>
      <c r="AH416" s="328">
        <f t="shared" ref="AH416:AH479" si="299">IF(H416&gt;0, $S$54*$S$53*$C$55*SQRT(AF416-AG416),"")</f>
        <v>3.3537672536999197</v>
      </c>
      <c r="AI416" s="328">
        <f t="shared" ref="AI416:AI479" si="300">IF(H416&gt;0, AC416/R416*1000000,"")</f>
        <v>5.9213267114196937E-2</v>
      </c>
      <c r="AJ416" s="328">
        <f t="shared" ref="AJ416:AJ479" si="301">IF(H416&gt;0, AJ415+AI416/3600,"")</f>
        <v>10.308865625266614</v>
      </c>
      <c r="AK416" s="337">
        <f t="shared" ref="AK416:AK479" si="302">IF(H416&gt;0, AK415+AI415*G415/1000000,"")</f>
        <v>864.59607615088385</v>
      </c>
      <c r="AL416" s="42">
        <f t="shared" ref="AL416:AL447" si="303">IF(H416&gt;0, AL415+AI415*J415/1000000,"")</f>
        <v>31.545078482038814</v>
      </c>
    </row>
    <row r="417" spans="2:38" ht="15" x14ac:dyDescent="0.15">
      <c r="B417" s="328">
        <f t="shared" si="273"/>
        <v>2892.5731455457967</v>
      </c>
      <c r="C417" s="328">
        <f t="shared" si="274"/>
        <v>2888.6045266432079</v>
      </c>
      <c r="D417" s="328">
        <f t="shared" si="275"/>
        <v>3.3537672536999197</v>
      </c>
      <c r="E417" s="328">
        <f t="shared" si="241"/>
        <v>218.02946280733698</v>
      </c>
      <c r="F417" s="328">
        <f t="shared" si="276"/>
        <v>218.13680812512064</v>
      </c>
      <c r="G417" s="328">
        <f t="shared" si="277"/>
        <v>2281.9091544941589</v>
      </c>
      <c r="H417" s="313">
        <f t="shared" si="278"/>
        <v>0.02</v>
      </c>
      <c r="I417" s="328">
        <f t="shared" si="279"/>
        <v>3.17489512207103</v>
      </c>
      <c r="J417" s="328">
        <f t="shared" si="246"/>
        <v>850</v>
      </c>
      <c r="K417" s="335">
        <f t="shared" si="280"/>
        <v>-1</v>
      </c>
      <c r="L417" s="323">
        <f t="shared" si="281"/>
        <v>3.3337672536999197</v>
      </c>
      <c r="M417" s="323">
        <f t="shared" si="282"/>
        <v>3.3437672536999195</v>
      </c>
      <c r="N417" s="328">
        <f t="shared" si="283"/>
        <v>-4.6589980283397558E-2</v>
      </c>
      <c r="O417" s="328">
        <f t="shared" si="284"/>
        <v>1.8843796348648745E-3</v>
      </c>
      <c r="P417" s="332">
        <f t="shared" si="271"/>
        <v>46.612488468065408</v>
      </c>
      <c r="Q417" s="328">
        <f t="shared" si="285"/>
        <v>1451.0384556577123</v>
      </c>
      <c r="R417" s="277">
        <f>IF(H417&gt;0, rate1(1,$L$52,$L$51,$L$54,L417,$L$53,$L$50,P417),"")</f>
        <v>1623.407565700142</v>
      </c>
      <c r="S417" s="323">
        <f t="shared" si="286"/>
        <v>474.33257899130848</v>
      </c>
      <c r="T417" s="323">
        <f t="shared" si="287"/>
        <v>9.8429692675460354E-5</v>
      </c>
      <c r="U417" s="328">
        <f t="shared" si="288"/>
        <v>3.3537672536999197</v>
      </c>
      <c r="V417" s="336">
        <f t="shared" si="289"/>
        <v>3.3537672536999197</v>
      </c>
      <c r="W417" s="328">
        <f t="shared" si="290"/>
        <v>6.767477151985446E-4</v>
      </c>
      <c r="X417" s="328">
        <f t="shared" si="291"/>
        <v>1472.8880778914036</v>
      </c>
      <c r="Y417" s="328">
        <f t="shared" si="272"/>
        <v>46.89170759717252</v>
      </c>
      <c r="Z417" s="108">
        <f>IF(H417&gt;0, rate1(1,$L$52,$L$51,$L$54,U417,$L$53,$L$50,Y417),"")</f>
        <v>1627.1193822195373</v>
      </c>
      <c r="AA417" s="336">
        <f t="shared" si="292"/>
        <v>480.37669115845466</v>
      </c>
      <c r="AB417" s="336">
        <f t="shared" si="293"/>
        <v>-1.4117242821363009E-6</v>
      </c>
      <c r="AC417" s="328">
        <f t="shared" si="294"/>
        <v>9.8429692675460354E-5</v>
      </c>
      <c r="AD417" s="328">
        <f t="shared" si="295"/>
        <v>-203.19071873914555</v>
      </c>
      <c r="AE417" s="328">
        <f t="shared" si="296"/>
        <v>43545.889507391126</v>
      </c>
      <c r="AF417" s="328">
        <f t="shared" si="297"/>
        <v>2892.5264571358207</v>
      </c>
      <c r="AG417" s="328">
        <f t="shared" si="298"/>
        <v>2888.6044282135153</v>
      </c>
      <c r="AH417" s="328">
        <f t="shared" si="299"/>
        <v>3.3340232004853245</v>
      </c>
      <c r="AI417" s="328">
        <f t="shared" si="300"/>
        <v>6.0631535022451166E-2</v>
      </c>
      <c r="AJ417" s="328">
        <f t="shared" si="301"/>
        <v>10.308882467359677</v>
      </c>
      <c r="AK417" s="337">
        <f t="shared" si="302"/>
        <v>864.59621382070327</v>
      </c>
      <c r="AL417" s="42">
        <f t="shared" si="303"/>
        <v>31.545128813315863</v>
      </c>
    </row>
    <row r="418" spans="2:38" ht="15" x14ac:dyDescent="0.15">
      <c r="B418" s="328">
        <f t="shared" si="273"/>
        <v>2892.5264571358207</v>
      </c>
      <c r="C418" s="328">
        <f t="shared" si="274"/>
        <v>2888.6044282135153</v>
      </c>
      <c r="D418" s="328">
        <f t="shared" si="275"/>
        <v>3.3340232004853245</v>
      </c>
      <c r="E418" s="328">
        <f t="shared" si="241"/>
        <v>217.81601735123658</v>
      </c>
      <c r="F418" s="328">
        <f t="shared" si="276"/>
        <v>217.92274007928677</v>
      </c>
      <c r="G418" s="328">
        <f t="shared" si="277"/>
        <v>2239.4048564427076</v>
      </c>
      <c r="H418" s="313">
        <f t="shared" si="278"/>
        <v>0.02</v>
      </c>
      <c r="I418" s="328">
        <f t="shared" si="279"/>
        <v>3.1376231378442756</v>
      </c>
      <c r="J418" s="328">
        <f t="shared" si="246"/>
        <v>850</v>
      </c>
      <c r="K418" s="335">
        <f t="shared" si="280"/>
        <v>-1</v>
      </c>
      <c r="L418" s="323">
        <f t="shared" si="281"/>
        <v>3.3140232004853245</v>
      </c>
      <c r="M418" s="323">
        <f t="shared" si="282"/>
        <v>3.3240232004853247</v>
      </c>
      <c r="N418" s="328">
        <f t="shared" si="283"/>
        <v>-4.6319244330612186E-2</v>
      </c>
      <c r="O418" s="328">
        <f t="shared" si="284"/>
        <v>1.8843796348648745E-3</v>
      </c>
      <c r="P418" s="332">
        <f t="shared" si="271"/>
        <v>46.245142958321978</v>
      </c>
      <c r="Q418" s="328">
        <f t="shared" si="285"/>
        <v>1408.3046203312661</v>
      </c>
      <c r="R418" s="277">
        <f>IF(H418&gt;0, rate1(1,$L$52,$L$51,$L$54,L418,$L$53,$L$50,P418),"")</f>
        <v>1618.4822450357062</v>
      </c>
      <c r="S418" s="323">
        <f t="shared" si="286"/>
        <v>461.76420320205148</v>
      </c>
      <c r="T418" s="323">
        <f t="shared" si="287"/>
        <v>1.0052700276783558E-4</v>
      </c>
      <c r="U418" s="328">
        <f t="shared" si="288"/>
        <v>3.3340232004853245</v>
      </c>
      <c r="V418" s="336">
        <f t="shared" si="289"/>
        <v>3.3340232004853245</v>
      </c>
      <c r="W418" s="328">
        <f t="shared" si="290"/>
        <v>6.6880297082594353E-4</v>
      </c>
      <c r="X418" s="328">
        <f t="shared" si="291"/>
        <v>1429.864178342159</v>
      </c>
      <c r="Y418" s="328">
        <f t="shared" si="272"/>
        <v>46.523809514893827</v>
      </c>
      <c r="Z418" s="108">
        <f>IF(H418&gt;0, rate1(1,$L$52,$L$51,$L$54,U418,$L$53,$L$50,Y418),"")</f>
        <v>1622.2229600640703</v>
      </c>
      <c r="AA418" s="336">
        <f t="shared" si="292"/>
        <v>467.7522015343506</v>
      </c>
      <c r="AB418" s="336">
        <f t="shared" si="293"/>
        <v>-1.4328865908449775E-6</v>
      </c>
      <c r="AC418" s="328">
        <f t="shared" si="294"/>
        <v>1.0052700276783558E-4</v>
      </c>
      <c r="AD418" s="328">
        <f t="shared" si="295"/>
        <v>-198.95151998303842</v>
      </c>
      <c r="AE418" s="328">
        <f t="shared" si="296"/>
        <v>42614.285954657207</v>
      </c>
      <c r="AF418" s="328">
        <f t="shared" si="297"/>
        <v>2892.4800373644871</v>
      </c>
      <c r="AG418" s="328">
        <f t="shared" si="298"/>
        <v>2888.6043276865125</v>
      </c>
      <c r="AH418" s="328">
        <f t="shared" si="299"/>
        <v>3.3142772852372522</v>
      </c>
      <c r="AI418" s="328">
        <f t="shared" si="300"/>
        <v>6.2111897165493965E-2</v>
      </c>
      <c r="AJ418" s="328">
        <f t="shared" si="301"/>
        <v>10.308899720664446</v>
      </c>
      <c r="AK418" s="337">
        <f t="shared" si="302"/>
        <v>864.5963521763581</v>
      </c>
      <c r="AL418" s="42">
        <f t="shared" si="303"/>
        <v>31.545180350120631</v>
      </c>
    </row>
    <row r="419" spans="2:38" ht="15" x14ac:dyDescent="0.15">
      <c r="B419" s="328">
        <f t="shared" si="273"/>
        <v>2892.4800373644871</v>
      </c>
      <c r="C419" s="328">
        <f t="shared" si="274"/>
        <v>2888.6043276865125</v>
      </c>
      <c r="D419" s="328">
        <f t="shared" si="275"/>
        <v>3.3142772852372522</v>
      </c>
      <c r="E419" s="328">
        <f t="shared" si="241"/>
        <v>217.60381757540674</v>
      </c>
      <c r="F419" s="328">
        <f t="shared" si="276"/>
        <v>217.70991746332166</v>
      </c>
      <c r="G419" s="328">
        <f t="shared" si="277"/>
        <v>2197.4649722635641</v>
      </c>
      <c r="H419" s="313">
        <f t="shared" si="278"/>
        <v>0.02</v>
      </c>
      <c r="I419" s="328">
        <f t="shared" si="279"/>
        <v>3.1005677423796443</v>
      </c>
      <c r="J419" s="328">
        <f t="shared" si="246"/>
        <v>850</v>
      </c>
      <c r="K419" s="335">
        <f t="shared" si="280"/>
        <v>-1</v>
      </c>
      <c r="L419" s="323">
        <f t="shared" si="281"/>
        <v>3.2942772852372522</v>
      </c>
      <c r="M419" s="323">
        <f t="shared" si="282"/>
        <v>3.3042772852372524</v>
      </c>
      <c r="N419" s="328">
        <f t="shared" si="283"/>
        <v>-4.604843592867347E-2</v>
      </c>
      <c r="O419" s="328">
        <f t="shared" si="284"/>
        <v>1.8843796348648745E-3</v>
      </c>
      <c r="P419" s="332">
        <f t="shared" si="271"/>
        <v>45.878492067921066</v>
      </c>
      <c r="Q419" s="328">
        <f t="shared" si="285"/>
        <v>1366.1366496793062</v>
      </c>
      <c r="R419" s="277">
        <f>IF(H419&gt;0, rate1(1,$L$52,$L$51,$L$54,L419,$L$53,$L$50,P419),"")</f>
        <v>1613.5180146807841</v>
      </c>
      <c r="S419" s="323">
        <f t="shared" si="286"/>
        <v>449.31603914651731</v>
      </c>
      <c r="T419" s="323">
        <f t="shared" si="287"/>
        <v>1.0271422815105676E-4</v>
      </c>
      <c r="U419" s="328">
        <f t="shared" si="288"/>
        <v>3.3142772852372522</v>
      </c>
      <c r="V419" s="336">
        <f t="shared" si="289"/>
        <v>3.3142772852372522</v>
      </c>
      <c r="W419" s="328">
        <f t="shared" si="290"/>
        <v>6.6090439362831432E-4</v>
      </c>
      <c r="X419" s="328">
        <f t="shared" si="291"/>
        <v>1387.4086116813478</v>
      </c>
      <c r="Y419" s="328">
        <f t="shared" si="272"/>
        <v>46.156603806047329</v>
      </c>
      <c r="Z419" s="108">
        <f>IF(H419&gt;0, rate1(1,$L$52,$L$51,$L$54,U419,$L$53,$L$50,Y419),"")</f>
        <v>1617.2879177513178</v>
      </c>
      <c r="AA419" s="336">
        <f t="shared" si="292"/>
        <v>455.24862393709265</v>
      </c>
      <c r="AB419" s="336">
        <f t="shared" si="293"/>
        <v>-1.454939781435289E-6</v>
      </c>
      <c r="AC419" s="328">
        <f t="shared" si="294"/>
        <v>1.0271422815105676E-4</v>
      </c>
      <c r="AD419" s="328">
        <f t="shared" si="295"/>
        <v>-194.7149909025942</v>
      </c>
      <c r="AE419" s="328">
        <f t="shared" si="296"/>
        <v>41689.661701910314</v>
      </c>
      <c r="AF419" s="328">
        <f t="shared" si="297"/>
        <v>2892.4338862143304</v>
      </c>
      <c r="AG419" s="328">
        <f t="shared" si="298"/>
        <v>2888.6042249722846</v>
      </c>
      <c r="AH419" s="328">
        <f t="shared" si="299"/>
        <v>3.2945295056380659</v>
      </c>
      <c r="AI419" s="328">
        <f t="shared" si="300"/>
        <v>6.365855677872774E-2</v>
      </c>
      <c r="AJ419" s="328">
        <f t="shared" si="301"/>
        <v>10.308917403596885</v>
      </c>
      <c r="AK419" s="337">
        <f t="shared" si="302"/>
        <v>864.59649127004229</v>
      </c>
      <c r="AL419" s="42">
        <f t="shared" si="303"/>
        <v>31.545233145233222</v>
      </c>
    </row>
    <row r="420" spans="2:38" ht="15" x14ac:dyDescent="0.15">
      <c r="B420" s="328">
        <f t="shared" si="273"/>
        <v>2892.4338862143304</v>
      </c>
      <c r="C420" s="328">
        <f t="shared" si="274"/>
        <v>2888.6042249722846</v>
      </c>
      <c r="D420" s="328">
        <f t="shared" si="275"/>
        <v>3.2945295056380659</v>
      </c>
      <c r="E420" s="328">
        <f t="shared" si="241"/>
        <v>217.39286399221572</v>
      </c>
      <c r="F420" s="328">
        <f t="shared" si="276"/>
        <v>217.49834078381122</v>
      </c>
      <c r="G420" s="328">
        <f t="shared" si="277"/>
        <v>2156.084731370006</v>
      </c>
      <c r="H420" s="313">
        <f t="shared" si="278"/>
        <v>0.02</v>
      </c>
      <c r="I420" s="328">
        <f t="shared" si="279"/>
        <v>3.0637289936366869</v>
      </c>
      <c r="J420" s="328">
        <f t="shared" si="246"/>
        <v>850</v>
      </c>
      <c r="K420" s="335">
        <f t="shared" si="280"/>
        <v>-1</v>
      </c>
      <c r="L420" s="323">
        <f t="shared" si="281"/>
        <v>3.2745295056380659</v>
      </c>
      <c r="M420" s="323">
        <f t="shared" si="282"/>
        <v>3.2845295056380657</v>
      </c>
      <c r="N420" s="328">
        <f t="shared" si="283"/>
        <v>-4.5777555032511685E-2</v>
      </c>
      <c r="O420" s="328">
        <f t="shared" si="284"/>
        <v>1.8843796348648745E-3</v>
      </c>
      <c r="P420" s="332">
        <f t="shared" si="271"/>
        <v>45.512538864856644</v>
      </c>
      <c r="Q420" s="328">
        <f t="shared" si="285"/>
        <v>1324.5297713649525</v>
      </c>
      <c r="R420" s="277">
        <f>IF(H420&gt;0, rate1(1,$L$52,$L$51,$L$54,L420,$L$53,$L$50,P420),"")</f>
        <v>1608.5144809293754</v>
      </c>
      <c r="S420" s="323">
        <f t="shared" si="286"/>
        <v>436.98682894434444</v>
      </c>
      <c r="T420" s="323">
        <f t="shared" si="287"/>
        <v>1.0499756413135908E-4</v>
      </c>
      <c r="U420" s="328">
        <f t="shared" si="288"/>
        <v>3.2945295056380659</v>
      </c>
      <c r="V420" s="336">
        <f t="shared" si="289"/>
        <v>3.2945295056380659</v>
      </c>
      <c r="W420" s="328">
        <f t="shared" si="290"/>
        <v>6.5305199596465968E-4</v>
      </c>
      <c r="X420" s="328">
        <f t="shared" si="291"/>
        <v>1345.516592399149</v>
      </c>
      <c r="Y420" s="328">
        <f t="shared" si="272"/>
        <v>45.790093516020093</v>
      </c>
      <c r="Z420" s="108">
        <f>IF(H420&gt;0, rate1(1,$L$52,$L$51,$L$54,U420,$L$53,$L$50,Y420),"")</f>
        <v>1612.3138647155056</v>
      </c>
      <c r="AA420" s="336">
        <f t="shared" si="292"/>
        <v>442.86470231347624</v>
      </c>
      <c r="AB420" s="336">
        <f t="shared" si="293"/>
        <v>-1.4779456076610502E-6</v>
      </c>
      <c r="AC420" s="328">
        <f t="shared" si="294"/>
        <v>1.0499756413135908E-4</v>
      </c>
      <c r="AD420" s="328">
        <f t="shared" si="295"/>
        <v>-190.48060938802962</v>
      </c>
      <c r="AE420" s="328">
        <f t="shared" si="296"/>
        <v>40771.700711217083</v>
      </c>
      <c r="AF420" s="328">
        <f t="shared" si="297"/>
        <v>2892.3880036617338</v>
      </c>
      <c r="AG420" s="328">
        <f t="shared" si="298"/>
        <v>2888.6041199747206</v>
      </c>
      <c r="AH420" s="328">
        <f t="shared" si="299"/>
        <v>3.2747798593303274</v>
      </c>
      <c r="AI420" s="328">
        <f t="shared" si="300"/>
        <v>6.5276107474452491E-2</v>
      </c>
      <c r="AJ420" s="328">
        <f t="shared" si="301"/>
        <v>10.308935535848962</v>
      </c>
      <c r="AK420" s="337">
        <f t="shared" si="302"/>
        <v>864.59663115749095</v>
      </c>
      <c r="AL420" s="42">
        <f t="shared" si="303"/>
        <v>31.545287255006485</v>
      </c>
    </row>
    <row r="421" spans="2:38" ht="15" x14ac:dyDescent="0.15">
      <c r="B421" s="328">
        <f t="shared" si="273"/>
        <v>2892.3880036617338</v>
      </c>
      <c r="C421" s="328">
        <f t="shared" si="274"/>
        <v>2888.6041199747206</v>
      </c>
      <c r="D421" s="328">
        <f t="shared" si="275"/>
        <v>3.2747798593303274</v>
      </c>
      <c r="E421" s="328">
        <f t="shared" si="241"/>
        <v>217.18315712665228</v>
      </c>
      <c r="F421" s="328">
        <f t="shared" si="276"/>
        <v>217.28801055943399</v>
      </c>
      <c r="G421" s="328">
        <f t="shared" si="277"/>
        <v>2115.259388180521</v>
      </c>
      <c r="H421" s="313">
        <f t="shared" si="278"/>
        <v>0.02</v>
      </c>
      <c r="I421" s="328">
        <f t="shared" si="279"/>
        <v>3.0271069496106069</v>
      </c>
      <c r="J421" s="328">
        <f t="shared" si="246"/>
        <v>850</v>
      </c>
      <c r="K421" s="335">
        <f t="shared" si="280"/>
        <v>-1</v>
      </c>
      <c r="L421" s="323">
        <f t="shared" si="281"/>
        <v>3.2547798593303274</v>
      </c>
      <c r="M421" s="323">
        <f t="shared" si="282"/>
        <v>3.2647798593303277</v>
      </c>
      <c r="N421" s="328">
        <f t="shared" si="283"/>
        <v>-4.5506601596484231E-2</v>
      </c>
      <c r="O421" s="328">
        <f t="shared" si="284"/>
        <v>1.8843796348648745E-3</v>
      </c>
      <c r="P421" s="332">
        <f t="shared" si="271"/>
        <v>45.147286447514169</v>
      </c>
      <c r="Q421" s="328">
        <f t="shared" si="285"/>
        <v>1283.4792380724439</v>
      </c>
      <c r="R421" s="277">
        <f>IF(H421&gt;0, rate1(1,$L$52,$L$51,$L$54,L421,$L$53,$L$50,P421),"")</f>
        <v>1603.4712457577309</v>
      </c>
      <c r="S421" s="323">
        <f t="shared" si="286"/>
        <v>424.77531382740204</v>
      </c>
      <c r="T421" s="323">
        <f t="shared" si="287"/>
        <v>1.0738379540205699E-4</v>
      </c>
      <c r="U421" s="328">
        <f t="shared" si="288"/>
        <v>3.2747798593303274</v>
      </c>
      <c r="V421" s="336">
        <f t="shared" si="289"/>
        <v>3.2747798593303274</v>
      </c>
      <c r="W421" s="328">
        <f t="shared" si="290"/>
        <v>6.4524579019309414E-4</v>
      </c>
      <c r="X421" s="328">
        <f t="shared" si="291"/>
        <v>1304.1833600790756</v>
      </c>
      <c r="Y421" s="328">
        <f t="shared" si="272"/>
        <v>45.424281720223256</v>
      </c>
      <c r="Z421" s="108">
        <f>IF(H421&gt;0, rate1(1,$L$52,$L$51,$L$54,U421,$L$53,$L$50,Y421),"")</f>
        <v>1607.3004060982769</v>
      </c>
      <c r="AA421" s="336">
        <f t="shared" si="292"/>
        <v>430.59917988733366</v>
      </c>
      <c r="AB421" s="336">
        <f t="shared" si="293"/>
        <v>-1.5019716526514688E-6</v>
      </c>
      <c r="AC421" s="328">
        <f t="shared" si="294"/>
        <v>1.0738379540205699E-4</v>
      </c>
      <c r="AD421" s="328">
        <f t="shared" si="295"/>
        <v>-186.24784051558015</v>
      </c>
      <c r="AE421" s="328">
        <f t="shared" si="296"/>
        <v>39860.078885910756</v>
      </c>
      <c r="AF421" s="328">
        <f t="shared" si="297"/>
        <v>2892.342389676342</v>
      </c>
      <c r="AG421" s="328">
        <f t="shared" si="298"/>
        <v>2888.6040125909253</v>
      </c>
      <c r="AH421" s="328">
        <f t="shared" si="299"/>
        <v>3.2550283439161718</v>
      </c>
      <c r="AI421" s="328">
        <f t="shared" si="300"/>
        <v>6.6969579707874385E-2</v>
      </c>
      <c r="AJ421" s="328">
        <f t="shared" si="301"/>
        <v>10.308954138509991</v>
      </c>
      <c r="AK421" s="337">
        <f t="shared" si="302"/>
        <v>864.59677189830961</v>
      </c>
      <c r="AL421" s="42">
        <f t="shared" si="303"/>
        <v>31.545342739697837</v>
      </c>
    </row>
    <row r="422" spans="2:38" ht="15" x14ac:dyDescent="0.15">
      <c r="B422" s="328">
        <f t="shared" si="273"/>
        <v>2892.342389676342</v>
      </c>
      <c r="C422" s="328">
        <f t="shared" si="274"/>
        <v>2888.6040125909253</v>
      </c>
      <c r="D422" s="328">
        <f t="shared" si="275"/>
        <v>3.2550283439161718</v>
      </c>
      <c r="E422" s="328">
        <f t="shared" si="241"/>
        <v>216.97469751751115</v>
      </c>
      <c r="F422" s="328">
        <f t="shared" si="276"/>
        <v>217.07892732208171</v>
      </c>
      <c r="G422" s="328">
        <f t="shared" si="277"/>
        <v>2074.9842219814473</v>
      </c>
      <c r="H422" s="313">
        <f t="shared" si="278"/>
        <v>0.02</v>
      </c>
      <c r="I422" s="328">
        <f t="shared" si="279"/>
        <v>2.9907016683333496</v>
      </c>
      <c r="J422" s="328">
        <f t="shared" si="246"/>
        <v>850</v>
      </c>
      <c r="K422" s="335">
        <f t="shared" si="280"/>
        <v>-1</v>
      </c>
      <c r="L422" s="323">
        <f t="shared" si="281"/>
        <v>3.2350283439161718</v>
      </c>
      <c r="M422" s="323">
        <f t="shared" si="282"/>
        <v>3.2450283439161716</v>
      </c>
      <c r="N422" s="328">
        <f t="shared" si="283"/>
        <v>-4.5235575574386289E-2</v>
      </c>
      <c r="O422" s="328">
        <f t="shared" si="284"/>
        <v>1.8843796348648745E-3</v>
      </c>
      <c r="P422" s="332">
        <f t="shared" si="271"/>
        <v>44.782737945167803</v>
      </c>
      <c r="Q422" s="328">
        <f t="shared" si="285"/>
        <v>1242.9803273701482</v>
      </c>
      <c r="R422" s="277">
        <f>IF(H422&gt;0, rate1(1,$L$52,$L$51,$L$54,L422,$L$53,$L$50,P422),"")</f>
        <v>1598.3879067888254</v>
      </c>
      <c r="S422" s="323">
        <f t="shared" si="286"/>
        <v>412.68023390659749</v>
      </c>
      <c r="T422" s="323">
        <f t="shared" si="287"/>
        <v>1.0988036793782378E-4</v>
      </c>
      <c r="U422" s="328">
        <f t="shared" si="288"/>
        <v>3.2550283439161718</v>
      </c>
      <c r="V422" s="336">
        <f t="shared" si="289"/>
        <v>3.2550283439161718</v>
      </c>
      <c r="W422" s="328">
        <f t="shared" si="290"/>
        <v>6.3748578868594308E-4</v>
      </c>
      <c r="X422" s="328">
        <f t="shared" si="291"/>
        <v>1263.4041792608587</v>
      </c>
      <c r="Y422" s="328">
        <f t="shared" si="272"/>
        <v>45.059171524581238</v>
      </c>
      <c r="Z422" s="108">
        <f>IF(H422&gt;0, rate1(1,$L$52,$L$51,$L$54,U422,$L$53,$L$50,Y422),"")</f>
        <v>1602.2471427127737</v>
      </c>
      <c r="AA422" s="336">
        <f t="shared" si="292"/>
        <v>418.45079893216189</v>
      </c>
      <c r="AB422" s="336">
        <f t="shared" si="293"/>
        <v>-1.5270920317235711E-6</v>
      </c>
      <c r="AC422" s="328">
        <f t="shared" si="294"/>
        <v>1.0988036793782378E-4</v>
      </c>
      <c r="AD422" s="328">
        <f t="shared" si="295"/>
        <v>-182.01613605186577</v>
      </c>
      <c r="AE422" s="328">
        <f t="shared" si="296"/>
        <v>38954.46353105591</v>
      </c>
      <c r="AF422" s="328">
        <f t="shared" si="297"/>
        <v>2892.2970442203996</v>
      </c>
      <c r="AG422" s="328">
        <f t="shared" si="298"/>
        <v>2888.6039027105576</v>
      </c>
      <c r="AH422" s="328">
        <f t="shared" si="299"/>
        <v>3.2352749569560579</v>
      </c>
      <c r="AI422" s="328">
        <f t="shared" si="300"/>
        <v>6.8744494043735824E-2</v>
      </c>
      <c r="AJ422" s="328">
        <f t="shared" si="301"/>
        <v>10.308973234202782</v>
      </c>
      <c r="AK422" s="337">
        <f t="shared" si="302"/>
        <v>864.59691355634186</v>
      </c>
      <c r="AL422" s="42">
        <f t="shared" si="303"/>
        <v>31.545399663840588</v>
      </c>
    </row>
    <row r="423" spans="2:38" ht="15" x14ac:dyDescent="0.15">
      <c r="B423" s="328">
        <f t="shared" si="273"/>
        <v>2892.2970442203996</v>
      </c>
      <c r="C423" s="328">
        <f t="shared" si="274"/>
        <v>2888.6039027105576</v>
      </c>
      <c r="D423" s="328">
        <f t="shared" si="275"/>
        <v>3.2352749569560579</v>
      </c>
      <c r="E423" s="328">
        <f t="shared" si="241"/>
        <v>216.76748571871934</v>
      </c>
      <c r="F423" s="328">
        <f t="shared" si="276"/>
        <v>216.87109161811526</v>
      </c>
      <c r="G423" s="328">
        <f t="shared" si="277"/>
        <v>2035.2545367887406</v>
      </c>
      <c r="H423" s="313">
        <f t="shared" si="278"/>
        <v>0.02</v>
      </c>
      <c r="I423" s="328">
        <f t="shared" si="279"/>
        <v>2.9545132078736063</v>
      </c>
      <c r="J423" s="328">
        <f t="shared" si="246"/>
        <v>850</v>
      </c>
      <c r="K423" s="335">
        <f t="shared" si="280"/>
        <v>-1</v>
      </c>
      <c r="L423" s="323">
        <f t="shared" si="281"/>
        <v>3.2152749569560579</v>
      </c>
      <c r="M423" s="323">
        <f t="shared" si="282"/>
        <v>3.2252749569560581</v>
      </c>
      <c r="N423" s="328">
        <f t="shared" si="283"/>
        <v>-4.4964476919394869E-2</v>
      </c>
      <c r="O423" s="328">
        <f t="shared" si="284"/>
        <v>1.8843796348648745E-3</v>
      </c>
      <c r="P423" s="332">
        <f t="shared" si="271"/>
        <v>44.418896518477979</v>
      </c>
      <c r="Q423" s="328">
        <f t="shared" si="285"/>
        <v>1203.0283415726485</v>
      </c>
      <c r="R423" s="277">
        <f>IF(H423&gt;0, rate1(1,$L$52,$L$51,$L$54,L423,$L$53,$L$50,P423),"")</f>
        <v>1593.2640572571986</v>
      </c>
      <c r="S423" s="323">
        <f t="shared" si="286"/>
        <v>400.70032793030856</v>
      </c>
      <c r="T423" s="323">
        <f t="shared" si="287"/>
        <v>1.12495471675557E-4</v>
      </c>
      <c r="U423" s="328">
        <f t="shared" si="288"/>
        <v>3.2352749569560579</v>
      </c>
      <c r="V423" s="336">
        <f t="shared" si="289"/>
        <v>3.2352749569560579</v>
      </c>
      <c r="W423" s="328">
        <f t="shared" si="290"/>
        <v>6.2977200382263732E-4</v>
      </c>
      <c r="X423" s="328">
        <f t="shared" si="291"/>
        <v>1223.1743393023789</v>
      </c>
      <c r="Y423" s="328">
        <f t="shared" si="272"/>
        <v>44.694766066020541</v>
      </c>
      <c r="Z423" s="108">
        <f>IF(H423&gt;0, rate1(1,$L$52,$L$51,$L$54,U423,$L$53,$L$50,Y423),"")</f>
        <v>1597.1536710080322</v>
      </c>
      <c r="AA423" s="336">
        <f t="shared" si="292"/>
        <v>406.41830053563564</v>
      </c>
      <c r="AB423" s="336">
        <f t="shared" si="293"/>
        <v>-1.5533881992761235E-6</v>
      </c>
      <c r="AC423" s="328">
        <f t="shared" si="294"/>
        <v>1.12495471675557E-4</v>
      </c>
      <c r="AD423" s="328">
        <f t="shared" si="295"/>
        <v>-177.7849339365506</v>
      </c>
      <c r="AE423" s="328">
        <f t="shared" si="296"/>
        <v>38054.512780448393</v>
      </c>
      <c r="AF423" s="328">
        <f t="shared" si="297"/>
        <v>2892.2519672480084</v>
      </c>
      <c r="AG423" s="328">
        <f t="shared" si="298"/>
        <v>2888.6037902150861</v>
      </c>
      <c r="AH423" s="328">
        <f t="shared" si="299"/>
        <v>3.2155196959680756</v>
      </c>
      <c r="AI423" s="328">
        <f t="shared" si="300"/>
        <v>7.0606922413863876E-2</v>
      </c>
      <c r="AJ423" s="328">
        <f t="shared" si="301"/>
        <v>10.308992847236786</v>
      </c>
      <c r="AK423" s="337">
        <f t="shared" si="302"/>
        <v>864.59705620008231</v>
      </c>
      <c r="AL423" s="42">
        <f t="shared" si="303"/>
        <v>31.545458096660525</v>
      </c>
    </row>
    <row r="424" spans="2:38" ht="15" x14ac:dyDescent="0.15">
      <c r="B424" s="328">
        <f t="shared" si="273"/>
        <v>2892.2519672480084</v>
      </c>
      <c r="C424" s="328">
        <f t="shared" si="274"/>
        <v>2888.6037902150861</v>
      </c>
      <c r="D424" s="328">
        <f t="shared" si="275"/>
        <v>3.2155196959680756</v>
      </c>
      <c r="E424" s="328">
        <f t="shared" si="241"/>
        <v>216.56152230083319</v>
      </c>
      <c r="F424" s="328">
        <f t="shared" si="276"/>
        <v>216.66450400977627</v>
      </c>
      <c r="G424" s="328">
        <f t="shared" si="277"/>
        <v>1996.0656612110911</v>
      </c>
      <c r="H424" s="313">
        <f t="shared" si="278"/>
        <v>0.02</v>
      </c>
      <c r="I424" s="328">
        <f t="shared" si="279"/>
        <v>2.9185416263379014</v>
      </c>
      <c r="J424" s="328">
        <f t="shared" si="246"/>
        <v>850</v>
      </c>
      <c r="K424" s="335">
        <f t="shared" si="280"/>
        <v>-1</v>
      </c>
      <c r="L424" s="323">
        <f t="shared" si="281"/>
        <v>3.1955196959680756</v>
      </c>
      <c r="M424" s="323">
        <f t="shared" si="282"/>
        <v>3.2055196959680758</v>
      </c>
      <c r="N424" s="328">
        <f t="shared" si="283"/>
        <v>-4.4693305584106113E-2</v>
      </c>
      <c r="O424" s="328">
        <f t="shared" si="284"/>
        <v>1.8843796348648745E-3</v>
      </c>
      <c r="P424" s="332">
        <f t="shared" si="271"/>
        <v>44.055765360010767</v>
      </c>
      <c r="Q424" s="328">
        <f t="shared" si="285"/>
        <v>1163.6186076043311</v>
      </c>
      <c r="R424" s="277">
        <f>IF(H424&gt;0, rate1(1,$L$52,$L$51,$L$54,L424,$L$53,$L$50,P424),"")</f>
        <v>1588.0992859744945</v>
      </c>
      <c r="S424" s="323">
        <f t="shared" si="286"/>
        <v>388.83433303479785</v>
      </c>
      <c r="T424" s="323">
        <f t="shared" si="287"/>
        <v>1.1523813591845174E-4</v>
      </c>
      <c r="U424" s="328">
        <f t="shared" si="288"/>
        <v>3.2155196959680756</v>
      </c>
      <c r="V424" s="336">
        <f t="shared" si="289"/>
        <v>3.2155196959680756</v>
      </c>
      <c r="W424" s="328">
        <f t="shared" si="290"/>
        <v>6.2210444798971309E-4</v>
      </c>
      <c r="X424" s="328">
        <f t="shared" si="291"/>
        <v>1183.4891542430712</v>
      </c>
      <c r="Y424" s="328">
        <f t="shared" si="272"/>
        <v>44.331068512980494</v>
      </c>
      <c r="Z424" s="108">
        <f>IF(H424&gt;0, rate1(1,$L$52,$L$51,$L$54,U424,$L$53,$L$50,Y424),"")</f>
        <v>1592.0195830340529</v>
      </c>
      <c r="AA424" s="336">
        <f t="shared" si="292"/>
        <v>394.50042435636561</v>
      </c>
      <c r="AB424" s="336">
        <f t="shared" si="293"/>
        <v>-1.5809498782809874E-6</v>
      </c>
      <c r="AC424" s="328">
        <f t="shared" si="294"/>
        <v>1.1523813591845174E-4</v>
      </c>
      <c r="AD424" s="328">
        <f t="shared" si="295"/>
        <v>-173.55365774185205</v>
      </c>
      <c r="AE424" s="328">
        <f t="shared" si="296"/>
        <v>37159.87499079929</v>
      </c>
      <c r="AF424" s="328">
        <f t="shared" si="297"/>
        <v>2892.2071587042883</v>
      </c>
      <c r="AG424" s="328">
        <f t="shared" si="298"/>
        <v>2888.6036749769501</v>
      </c>
      <c r="AH424" s="328">
        <f t="shared" si="299"/>
        <v>3.1957625584266243</v>
      </c>
      <c r="AI424" s="328">
        <f t="shared" si="300"/>
        <v>7.2563558800254072E-2</v>
      </c>
      <c r="AJ424" s="328">
        <f t="shared" si="301"/>
        <v>10.309013003780898</v>
      </c>
      <c r="AK424" s="337">
        <f t="shared" si="302"/>
        <v>864.59719990314147</v>
      </c>
      <c r="AL424" s="42">
        <f t="shared" si="303"/>
        <v>31.545518112544578</v>
      </c>
    </row>
    <row r="425" spans="2:38" ht="15" x14ac:dyDescent="0.15">
      <c r="B425" s="328">
        <f t="shared" si="273"/>
        <v>2892.2071587042883</v>
      </c>
      <c r="C425" s="328">
        <f t="shared" si="274"/>
        <v>2888.6036749769501</v>
      </c>
      <c r="D425" s="328">
        <f t="shared" si="275"/>
        <v>3.1957625584266243</v>
      </c>
      <c r="E425" s="328">
        <f t="shared" si="241"/>
        <v>216.35680785272078</v>
      </c>
      <c r="F425" s="328">
        <f t="shared" si="276"/>
        <v>216.45916507677697</v>
      </c>
      <c r="G425" s="328">
        <f t="shared" si="277"/>
        <v>1957.4129483123361</v>
      </c>
      <c r="H425" s="313">
        <f t="shared" si="278"/>
        <v>0.02</v>
      </c>
      <c r="I425" s="328">
        <f t="shared" si="279"/>
        <v>2.8827869818705949</v>
      </c>
      <c r="J425" s="328">
        <f t="shared" si="246"/>
        <v>850</v>
      </c>
      <c r="K425" s="335">
        <f t="shared" si="280"/>
        <v>-1</v>
      </c>
      <c r="L425" s="323">
        <f t="shared" si="281"/>
        <v>3.1757625584266242</v>
      </c>
      <c r="M425" s="323">
        <f t="shared" si="282"/>
        <v>3.1857625584266245</v>
      </c>
      <c r="N425" s="328">
        <f t="shared" si="283"/>
        <v>-4.4422061520467793E-2</v>
      </c>
      <c r="O425" s="328">
        <f t="shared" si="284"/>
        <v>1.8843796348648745E-3</v>
      </c>
      <c r="P425" s="332">
        <f t="shared" si="271"/>
        <v>43.693347694758181</v>
      </c>
      <c r="Q425" s="328">
        <f t="shared" si="285"/>
        <v>1124.7464768622167</v>
      </c>
      <c r="R425" s="277">
        <f>IF(H425&gt;0, rate1(1,$L$52,$L$51,$L$54,L425,$L$53,$L$50,P425),"")</f>
        <v>1582.8931772954716</v>
      </c>
      <c r="S425" s="323">
        <f t="shared" si="286"/>
        <v>377.08098448554557</v>
      </c>
      <c r="T425" s="323">
        <f t="shared" si="287"/>
        <v>1.18118339807141E-4</v>
      </c>
      <c r="U425" s="328">
        <f t="shared" si="288"/>
        <v>3.1957625584266243</v>
      </c>
      <c r="V425" s="336">
        <f t="shared" si="289"/>
        <v>3.1957625584266243</v>
      </c>
      <c r="W425" s="328">
        <f t="shared" si="290"/>
        <v>6.1448313357814754E-4</v>
      </c>
      <c r="X425" s="328">
        <f t="shared" si="291"/>
        <v>1144.343962666534</v>
      </c>
      <c r="Y425" s="328">
        <f t="shared" si="272"/>
        <v>43.968082065924598</v>
      </c>
      <c r="Z425" s="108">
        <f>IF(H425&gt;0, rate1(1,$L$52,$L$51,$L$54,U425,$L$53,$L$50,Y425),"")</f>
        <v>1586.8444664072852</v>
      </c>
      <c r="AA425" s="336">
        <f t="shared" si="292"/>
        <v>382.69590837186121</v>
      </c>
      <c r="AB425" s="336">
        <f t="shared" si="293"/>
        <v>-1.6098761346414463E-6</v>
      </c>
      <c r="AC425" s="328">
        <f t="shared" si="294"/>
        <v>1.18118339807141E-4</v>
      </c>
      <c r="AD425" s="328">
        <f t="shared" si="295"/>
        <v>-169.32171610822854</v>
      </c>
      <c r="AE425" s="328">
        <f t="shared" si="296"/>
        <v>36270.188092829339</v>
      </c>
      <c r="AF425" s="328">
        <f t="shared" si="297"/>
        <v>2892.1626185244281</v>
      </c>
      <c r="AG425" s="328">
        <f t="shared" si="298"/>
        <v>2888.6035568586103</v>
      </c>
      <c r="AH425" s="328">
        <f t="shared" si="299"/>
        <v>3.1760035417612378</v>
      </c>
      <c r="AI425" s="328">
        <f t="shared" si="300"/>
        <v>7.4621801080068953E-2</v>
      </c>
      <c r="AJ425" s="328">
        <f t="shared" si="301"/>
        <v>10.309033732058975</v>
      </c>
      <c r="AK425" s="337">
        <f t="shared" si="302"/>
        <v>864.59734474476943</v>
      </c>
      <c r="AL425" s="42">
        <f t="shared" si="303"/>
        <v>31.545579791569558</v>
      </c>
    </row>
    <row r="426" spans="2:38" ht="15" x14ac:dyDescent="0.15">
      <c r="B426" s="328">
        <f t="shared" si="273"/>
        <v>2892.1626185244281</v>
      </c>
      <c r="C426" s="328">
        <f t="shared" si="274"/>
        <v>2888.6035568586103</v>
      </c>
      <c r="D426" s="328">
        <f t="shared" si="275"/>
        <v>3.1760035417612378</v>
      </c>
      <c r="E426" s="328">
        <f t="shared" si="241"/>
        <v>216.1533429834663</v>
      </c>
      <c r="F426" s="328">
        <f t="shared" si="276"/>
        <v>216.25507541809355</v>
      </c>
      <c r="G426" s="328">
        <f t="shared" si="277"/>
        <v>1919.291775474624</v>
      </c>
      <c r="H426" s="313">
        <f t="shared" si="278"/>
        <v>0.02</v>
      </c>
      <c r="I426" s="328">
        <f t="shared" si="279"/>
        <v>2.8472493326542465</v>
      </c>
      <c r="J426" s="328">
        <f t="shared" si="246"/>
        <v>850</v>
      </c>
      <c r="K426" s="335">
        <f t="shared" si="280"/>
        <v>-1</v>
      </c>
      <c r="L426" s="323">
        <f t="shared" si="281"/>
        <v>3.1560035417612378</v>
      </c>
      <c r="M426" s="323">
        <f t="shared" si="282"/>
        <v>3.1660035417612375</v>
      </c>
      <c r="N426" s="328">
        <f t="shared" si="283"/>
        <v>-4.4150744679804177E-2</v>
      </c>
      <c r="O426" s="328">
        <f t="shared" si="284"/>
        <v>1.8843796348648745E-3</v>
      </c>
      <c r="P426" s="332">
        <f t="shared" si="271"/>
        <v>43.33164678067363</v>
      </c>
      <c r="Q426" s="328">
        <f t="shared" si="285"/>
        <v>1086.4073250796864</v>
      </c>
      <c r="R426" s="277">
        <f>IF(H426&gt;0, rate1(1,$L$52,$L$51,$L$54,L426,$L$53,$L$50,P426),"")</f>
        <v>1577.6453110847294</v>
      </c>
      <c r="S426" s="323">
        <f t="shared" si="286"/>
        <v>365.43901540959126</v>
      </c>
      <c r="T426" s="323">
        <f t="shared" si="287"/>
        <v>1.2114714070935398E-4</v>
      </c>
      <c r="U426" s="328">
        <f t="shared" si="288"/>
        <v>3.1760035417612378</v>
      </c>
      <c r="V426" s="336">
        <f t="shared" si="289"/>
        <v>3.1760035417612378</v>
      </c>
      <c r="W426" s="328">
        <f t="shared" si="290"/>
        <v>6.0690807298957594E-4</v>
      </c>
      <c r="X426" s="328">
        <f t="shared" si="291"/>
        <v>1105.7341275639828</v>
      </c>
      <c r="Y426" s="328">
        <f t="shared" si="272"/>
        <v>43.605809957866633</v>
      </c>
      <c r="Z426" s="108">
        <f>IF(H426&gt;0, rate1(1,$L$52,$L$51,$L$54,U426,$L$53,$L$50,Y426),"")</f>
        <v>1581.6279042767885</v>
      </c>
      <c r="AA426" s="336">
        <f t="shared" si="292"/>
        <v>371.00348861778986</v>
      </c>
      <c r="AB426" s="336">
        <f t="shared" si="293"/>
        <v>-1.6402766234901809E-6</v>
      </c>
      <c r="AC426" s="328">
        <f t="shared" si="294"/>
        <v>1.2114714070935398E-4</v>
      </c>
      <c r="AD426" s="328">
        <f t="shared" si="295"/>
        <v>-165.08850215443644</v>
      </c>
      <c r="AE426" s="328">
        <f t="shared" si="296"/>
        <v>35385.078906108763</v>
      </c>
      <c r="AF426" s="328">
        <f t="shared" si="297"/>
        <v>2892.1183466326074</v>
      </c>
      <c r="AG426" s="328">
        <f t="shared" si="298"/>
        <v>2888.6034357114695</v>
      </c>
      <c r="AH426" s="328">
        <f t="shared" si="299"/>
        <v>3.1562426433555775</v>
      </c>
      <c r="AI426" s="328">
        <f t="shared" si="300"/>
        <v>7.678984614485862E-2</v>
      </c>
      <c r="AJ426" s="328">
        <f t="shared" si="301"/>
        <v>10.309055062571792</v>
      </c>
      <c r="AK426" s="337">
        <f t="shared" si="302"/>
        <v>864.59749081044913</v>
      </c>
      <c r="AL426" s="42">
        <f t="shared" si="303"/>
        <v>31.545643220100477</v>
      </c>
    </row>
    <row r="427" spans="2:38" ht="15" x14ac:dyDescent="0.15">
      <c r="B427" s="328">
        <f t="shared" si="273"/>
        <v>2892.1183466326074</v>
      </c>
      <c r="C427" s="328">
        <f t="shared" si="274"/>
        <v>2888.6034357114695</v>
      </c>
      <c r="D427" s="328">
        <f t="shared" si="275"/>
        <v>3.1562426433555775</v>
      </c>
      <c r="E427" s="328">
        <f t="shared" si="241"/>
        <v>215.95112832453762</v>
      </c>
      <c r="F427" s="328">
        <f t="shared" si="276"/>
        <v>216.05223565400195</v>
      </c>
      <c r="G427" s="328">
        <f t="shared" si="277"/>
        <v>1881.6975442625915</v>
      </c>
      <c r="H427" s="313">
        <f t="shared" si="278"/>
        <v>0.02</v>
      </c>
      <c r="I427" s="328">
        <f t="shared" si="279"/>
        <v>2.8119287369103407</v>
      </c>
      <c r="J427" s="328">
        <f t="shared" si="246"/>
        <v>850</v>
      </c>
      <c r="K427" s="335">
        <f t="shared" si="280"/>
        <v>-1</v>
      </c>
      <c r="L427" s="323">
        <f t="shared" si="281"/>
        <v>3.1362426433555775</v>
      </c>
      <c r="M427" s="323">
        <f t="shared" si="282"/>
        <v>3.1462426433555777</v>
      </c>
      <c r="N427" s="328">
        <f t="shared" si="283"/>
        <v>-4.3879355012767185E-2</v>
      </c>
      <c r="O427" s="328">
        <f t="shared" si="284"/>
        <v>1.8843796348648745E-3</v>
      </c>
      <c r="P427" s="332">
        <f t="shared" si="271"/>
        <v>42.970665909223612</v>
      </c>
      <c r="Q427" s="328">
        <f t="shared" si="285"/>
        <v>1048.596552191306</v>
      </c>
      <c r="R427" s="277">
        <f>IF(H427&gt;0, rate1(1,$L$52,$L$51,$L$54,L427,$L$53,$L$50,P427),"")</f>
        <v>1572.355262684227</v>
      </c>
      <c r="S427" s="323">
        <f t="shared" si="286"/>
        <v>353.90715651852486</v>
      </c>
      <c r="T427" s="323">
        <f t="shared" si="287"/>
        <v>1.2433682401241942E-4</v>
      </c>
      <c r="U427" s="328">
        <f t="shared" si="288"/>
        <v>3.1562426433555775</v>
      </c>
      <c r="V427" s="336">
        <f t="shared" si="289"/>
        <v>3.1562426433555775</v>
      </c>
      <c r="W427" s="328">
        <f t="shared" si="290"/>
        <v>5.9937927863451534E-4</v>
      </c>
      <c r="X427" s="328">
        <f t="shared" si="291"/>
        <v>1067.6550361986988</v>
      </c>
      <c r="Y427" s="328">
        <f t="shared" si="272"/>
        <v>43.244255454912775</v>
      </c>
      <c r="Z427" s="108">
        <f>IF(H427&gt;0, rate1(1,$L$52,$L$51,$L$54,U427,$L$53,$L$50,Y427),"")</f>
        <v>1576.3694752911333</v>
      </c>
      <c r="AA427" s="336">
        <f t="shared" si="292"/>
        <v>359.42189891817605</v>
      </c>
      <c r="AB427" s="336">
        <f t="shared" si="293"/>
        <v>-1.6722730403572447E-6</v>
      </c>
      <c r="AC427" s="328">
        <f t="shared" si="294"/>
        <v>1.2433682401241942E-4</v>
      </c>
      <c r="AD427" s="328">
        <f t="shared" si="295"/>
        <v>-160.853392861332</v>
      </c>
      <c r="AE427" s="328">
        <f t="shared" si="296"/>
        <v>34504.162403474555</v>
      </c>
      <c r="AF427" s="328">
        <f t="shared" si="297"/>
        <v>2892.0743429407707</v>
      </c>
      <c r="AG427" s="328">
        <f t="shared" si="298"/>
        <v>2888.6033113746453</v>
      </c>
      <c r="AH427" s="328">
        <f t="shared" si="299"/>
        <v>3.1364798605465851</v>
      </c>
      <c r="AI427" s="328">
        <f t="shared" si="300"/>
        <v>7.9076800875241979E-2</v>
      </c>
      <c r="AJ427" s="328">
        <f t="shared" si="301"/>
        <v>10.309077028349813</v>
      </c>
      <c r="AK427" s="337">
        <f t="shared" si="302"/>
        <v>864.59763819256932</v>
      </c>
      <c r="AL427" s="42">
        <f t="shared" si="303"/>
        <v>31.5457084914697</v>
      </c>
    </row>
    <row r="428" spans="2:38" ht="15" x14ac:dyDescent="0.15">
      <c r="B428" s="328">
        <f t="shared" si="273"/>
        <v>2892.0743429407707</v>
      </c>
      <c r="C428" s="328">
        <f t="shared" si="274"/>
        <v>2888.6033113746453</v>
      </c>
      <c r="D428" s="328">
        <f t="shared" si="275"/>
        <v>3.1364798605465851</v>
      </c>
      <c r="E428" s="328">
        <f t="shared" si="241"/>
        <v>215.75016453225172</v>
      </c>
      <c r="F428" s="328">
        <f t="shared" si="276"/>
        <v>215.85064642839467</v>
      </c>
      <c r="G428" s="328">
        <f t="shared" si="277"/>
        <v>1844.6256802885666</v>
      </c>
      <c r="H428" s="313">
        <f t="shared" si="278"/>
        <v>0.02</v>
      </c>
      <c r="I428" s="328">
        <f t="shared" si="279"/>
        <v>2.7768252529003803</v>
      </c>
      <c r="J428" s="328">
        <f t="shared" si="246"/>
        <v>850</v>
      </c>
      <c r="K428" s="335">
        <f t="shared" si="280"/>
        <v>-1</v>
      </c>
      <c r="L428" s="323">
        <f t="shared" si="281"/>
        <v>3.1164798605465851</v>
      </c>
      <c r="M428" s="323">
        <f t="shared" si="282"/>
        <v>3.1264798605465849</v>
      </c>
      <c r="N428" s="328">
        <f t="shared" si="283"/>
        <v>-4.3607892469362142E-2</v>
      </c>
      <c r="O428" s="328">
        <f t="shared" si="284"/>
        <v>1.8843796348648745E-3</v>
      </c>
      <c r="P428" s="332">
        <f t="shared" si="271"/>
        <v>42.610408405955368</v>
      </c>
      <c r="Q428" s="328">
        <f t="shared" si="285"/>
        <v>1011.3095821987438</v>
      </c>
      <c r="R428" s="277">
        <f>IF(H428&gt;0, rate1(1,$L$52,$L$51,$L$54,L428,$L$53,$L$50,P428),"")</f>
        <v>1567.0226028816535</v>
      </c>
      <c r="S428" s="323">
        <f t="shared" si="286"/>
        <v>342.48413582168115</v>
      </c>
      <c r="T428" s="323">
        <f t="shared" si="287"/>
        <v>1.2770107860042335E-4</v>
      </c>
      <c r="U428" s="328">
        <f t="shared" si="288"/>
        <v>3.1364798605465851</v>
      </c>
      <c r="V428" s="336">
        <f t="shared" si="289"/>
        <v>3.1364798605465851</v>
      </c>
      <c r="W428" s="328">
        <f t="shared" si="290"/>
        <v>5.9189676293502913E-4</v>
      </c>
      <c r="X428" s="328">
        <f t="shared" si="291"/>
        <v>1030.1020999715674</v>
      </c>
      <c r="Y428" s="328">
        <f t="shared" si="272"/>
        <v>42.883421856819602</v>
      </c>
      <c r="Z428" s="108">
        <f>IF(H428&gt;0, rate1(1,$L$52,$L$51,$L$54,U428,$L$53,$L$50,Y428),"")</f>
        <v>1571.0687535661084</v>
      </c>
      <c r="AA428" s="336">
        <f t="shared" si="292"/>
        <v>347.94987060614176</v>
      </c>
      <c r="AB428" s="336">
        <f t="shared" si="293"/>
        <v>-1.7060008176424761E-6</v>
      </c>
      <c r="AC428" s="328">
        <f t="shared" si="294"/>
        <v>1.2770107860042335E-4</v>
      </c>
      <c r="AD428" s="328">
        <f t="shared" si="295"/>
        <v>-156.61574842746629</v>
      </c>
      <c r="AE428" s="328">
        <f t="shared" si="296"/>
        <v>33627.04093261074</v>
      </c>
      <c r="AF428" s="328">
        <f t="shared" si="297"/>
        <v>2892.0306073472229</v>
      </c>
      <c r="AG428" s="328">
        <f t="shared" si="298"/>
        <v>2888.6031836735665</v>
      </c>
      <c r="AH428" s="328">
        <f t="shared" si="299"/>
        <v>3.1167151906225734</v>
      </c>
      <c r="AI428" s="328">
        <f t="shared" si="300"/>
        <v>8.1492812142970564E-2</v>
      </c>
      <c r="AJ428" s="328">
        <f t="shared" si="301"/>
        <v>10.309099665242075</v>
      </c>
      <c r="AK428" s="337">
        <f t="shared" si="302"/>
        <v>864.59778699119136</v>
      </c>
      <c r="AL428" s="42">
        <f t="shared" si="303"/>
        <v>31.545775706750444</v>
      </c>
    </row>
    <row r="429" spans="2:38" ht="15" x14ac:dyDescent="0.15">
      <c r="B429" s="328">
        <f t="shared" si="273"/>
        <v>2892.0306073472229</v>
      </c>
      <c r="C429" s="328">
        <f t="shared" si="274"/>
        <v>2888.6031836735665</v>
      </c>
      <c r="D429" s="328">
        <f t="shared" si="275"/>
        <v>3.1167151906225734</v>
      </c>
      <c r="E429" s="328">
        <f t="shared" si="241"/>
        <v>215.55045229058391</v>
      </c>
      <c r="F429" s="328">
        <f t="shared" si="276"/>
        <v>215.65030841141783</v>
      </c>
      <c r="G429" s="328">
        <f t="shared" si="277"/>
        <v>1808.0716330767909</v>
      </c>
      <c r="H429" s="313">
        <f t="shared" si="278"/>
        <v>0.02</v>
      </c>
      <c r="I429" s="328">
        <f t="shared" si="279"/>
        <v>2.7419389389251592</v>
      </c>
      <c r="J429" s="328">
        <f t="shared" si="246"/>
        <v>850</v>
      </c>
      <c r="K429" s="335">
        <f t="shared" si="280"/>
        <v>-1</v>
      </c>
      <c r="L429" s="323">
        <f t="shared" si="281"/>
        <v>3.0967151906225734</v>
      </c>
      <c r="M429" s="323">
        <f t="shared" si="282"/>
        <v>3.1067151906225732</v>
      </c>
      <c r="N429" s="328">
        <f t="shared" si="283"/>
        <v>-4.3336356998874059E-2</v>
      </c>
      <c r="O429" s="328">
        <f t="shared" si="284"/>
        <v>1.8843796348648745E-3</v>
      </c>
      <c r="P429" s="332">
        <f t="shared" si="271"/>
        <v>42.250877631059375</v>
      </c>
      <c r="Q429" s="328">
        <f t="shared" si="285"/>
        <v>974.54186303578331</v>
      </c>
      <c r="R429" s="277">
        <f>IF(H429&gt;0, rate1(1,$L$52,$L$51,$L$54,L429,$L$53,$L$50,P429),"")</f>
        <v>1561.6468978794035</v>
      </c>
      <c r="S429" s="323">
        <f t="shared" si="286"/>
        <v>331.16867832845941</v>
      </c>
      <c r="T429" s="323">
        <f t="shared" si="287"/>
        <v>1.3125520330478486E-4</v>
      </c>
      <c r="U429" s="328">
        <f t="shared" si="288"/>
        <v>3.1167151906225734</v>
      </c>
      <c r="V429" s="336">
        <f t="shared" si="289"/>
        <v>3.1167151906225734</v>
      </c>
      <c r="W429" s="328">
        <f t="shared" si="290"/>
        <v>5.8446053831318068E-4</v>
      </c>
      <c r="X429" s="328">
        <f t="shared" si="291"/>
        <v>993.07075428559233</v>
      </c>
      <c r="Y429" s="328">
        <f t="shared" si="272"/>
        <v>42.523312497546215</v>
      </c>
      <c r="Z429" s="108">
        <f>IF(H429&gt;0, rate1(1,$L$52,$L$51,$L$54,U429,$L$53,$L$50,Y429),"")</f>
        <v>1565.7253086529697</v>
      </c>
      <c r="AA429" s="336">
        <f t="shared" si="292"/>
        <v>336.58613223409316</v>
      </c>
      <c r="AB429" s="336">
        <f t="shared" si="293"/>
        <v>-1.7416111161157323E-6</v>
      </c>
      <c r="AC429" s="328">
        <f t="shared" si="294"/>
        <v>1.3125520330478486E-4</v>
      </c>
      <c r="AD429" s="328">
        <f t="shared" si="295"/>
        <v>-152.37491159537831</v>
      </c>
      <c r="AE429" s="328">
        <f t="shared" si="296"/>
        <v>32753.303383003858</v>
      </c>
      <c r="AF429" s="328">
        <f t="shared" si="297"/>
        <v>2891.9871397350207</v>
      </c>
      <c r="AG429" s="328">
        <f t="shared" si="298"/>
        <v>2888.6030524183634</v>
      </c>
      <c r="AH429" s="328">
        <f t="shared" si="299"/>
        <v>3.0969486308222818</v>
      </c>
      <c r="AI429" s="328">
        <f t="shared" si="300"/>
        <v>8.4049219758332919E-2</v>
      </c>
      <c r="AJ429" s="328">
        <f t="shared" si="301"/>
        <v>10.309123012247563</v>
      </c>
      <c r="AK429" s="337">
        <f t="shared" si="302"/>
        <v>864.59793731492539</v>
      </c>
      <c r="AL429" s="42">
        <f t="shared" si="303"/>
        <v>31.545844975640765</v>
      </c>
    </row>
    <row r="430" spans="2:38" ht="15" x14ac:dyDescent="0.15">
      <c r="B430" s="328">
        <f t="shared" si="273"/>
        <v>2891.9871397350207</v>
      </c>
      <c r="C430" s="328">
        <f t="shared" si="274"/>
        <v>2888.6030524183634</v>
      </c>
      <c r="D430" s="328">
        <f t="shared" si="275"/>
        <v>3.0969486308222818</v>
      </c>
      <c r="E430" s="328">
        <f t="shared" si="241"/>
        <v>215.3519923144006</v>
      </c>
      <c r="F430" s="328">
        <f t="shared" si="276"/>
        <v>215.45122230249225</v>
      </c>
      <c r="G430" s="328">
        <f t="shared" si="277"/>
        <v>1772.0308759304901</v>
      </c>
      <c r="H430" s="313">
        <f t="shared" si="278"/>
        <v>0.02</v>
      </c>
      <c r="I430" s="328">
        <f t="shared" si="279"/>
        <v>2.7072698533258519</v>
      </c>
      <c r="J430" s="328">
        <f t="shared" si="246"/>
        <v>850</v>
      </c>
      <c r="K430" s="335">
        <f t="shared" si="280"/>
        <v>-1</v>
      </c>
      <c r="L430" s="323">
        <f t="shared" si="281"/>
        <v>3.0769486308222818</v>
      </c>
      <c r="M430" s="323">
        <f t="shared" si="282"/>
        <v>3.086948630822282</v>
      </c>
      <c r="N430" s="328">
        <f t="shared" si="283"/>
        <v>-4.3064748549902276E-2</v>
      </c>
      <c r="O430" s="328">
        <f t="shared" si="284"/>
        <v>1.8843796348648745E-3</v>
      </c>
      <c r="P430" s="332">
        <f t="shared" si="271"/>
        <v>41.892076979963164</v>
      </c>
      <c r="Q430" s="328">
        <f t="shared" si="285"/>
        <v>938.28886643643114</v>
      </c>
      <c r="R430" s="277">
        <f>IF(H430&gt;0, rate1(1,$L$52,$L$51,$L$54,L430,$L$53,$L$50,P430),"")</f>
        <v>1556.2277092647525</v>
      </c>
      <c r="S430" s="323">
        <f t="shared" si="286"/>
        <v>319.95950574049624</v>
      </c>
      <c r="T430" s="323">
        <f t="shared" si="287"/>
        <v>1.3501635089985223E-4</v>
      </c>
      <c r="U430" s="328">
        <f t="shared" si="288"/>
        <v>3.0969486308222818</v>
      </c>
      <c r="V430" s="336">
        <f t="shared" si="289"/>
        <v>3.0969486308222818</v>
      </c>
      <c r="W430" s="328">
        <f t="shared" si="290"/>
        <v>5.7707061720879693E-4</v>
      </c>
      <c r="X430" s="328">
        <f t="shared" si="291"/>
        <v>956.55645841337855</v>
      </c>
      <c r="Y430" s="328">
        <f t="shared" si="272"/>
        <v>42.163930745837824</v>
      </c>
      <c r="Z430" s="108">
        <f>IF(H430&gt;0, rate1(1,$L$52,$L$51,$L$54,U430,$L$53,$L$50,Y430),"")</f>
        <v>1560.3387055078442</v>
      </c>
      <c r="AA430" s="336">
        <f t="shared" si="292"/>
        <v>325.32940927409106</v>
      </c>
      <c r="AB430" s="336">
        <f t="shared" si="293"/>
        <v>-1.7792731732234435E-6</v>
      </c>
      <c r="AC430" s="328">
        <f t="shared" si="294"/>
        <v>1.3501635089985223E-4</v>
      </c>
      <c r="AD430" s="328">
        <f t="shared" si="295"/>
        <v>-148.13020694682314</v>
      </c>
      <c r="AE430" s="328">
        <f t="shared" si="296"/>
        <v>31882.524299182161</v>
      </c>
      <c r="AF430" s="328">
        <f t="shared" si="297"/>
        <v>2891.94393997012</v>
      </c>
      <c r="AG430" s="328">
        <f t="shared" si="298"/>
        <v>2888.6029174020123</v>
      </c>
      <c r="AH430" s="328">
        <f t="shared" si="299"/>
        <v>3.0771801783345243</v>
      </c>
      <c r="AI430" s="328">
        <f t="shared" si="300"/>
        <v>8.6758737231096714E-2</v>
      </c>
      <c r="AJ430" s="328">
        <f t="shared" si="301"/>
        <v>10.309147111896793</v>
      </c>
      <c r="AK430" s="337">
        <f t="shared" si="302"/>
        <v>864.59808928193547</v>
      </c>
      <c r="AL430" s="42">
        <f t="shared" si="303"/>
        <v>31.54591641747756</v>
      </c>
    </row>
    <row r="431" spans="2:38" ht="15" x14ac:dyDescent="0.15">
      <c r="B431" s="328">
        <f t="shared" si="273"/>
        <v>2891.94393997012</v>
      </c>
      <c r="C431" s="328">
        <f t="shared" si="274"/>
        <v>2888.6029174020123</v>
      </c>
      <c r="D431" s="328">
        <f t="shared" si="275"/>
        <v>3.0771801783345243</v>
      </c>
      <c r="E431" s="328">
        <f t="shared" si="241"/>
        <v>215.15478535319039</v>
      </c>
      <c r="F431" s="328">
        <f t="shared" si="276"/>
        <v>215.2533888337955</v>
      </c>
      <c r="G431" s="328">
        <f t="shared" si="277"/>
        <v>1736.4989058014082</v>
      </c>
      <c r="H431" s="313">
        <f t="shared" si="278"/>
        <v>0.02</v>
      </c>
      <c r="I431" s="328">
        <f t="shared" si="279"/>
        <v>2.6728180544861972</v>
      </c>
      <c r="J431" s="328">
        <f t="shared" si="246"/>
        <v>850</v>
      </c>
      <c r="K431" s="335">
        <f t="shared" si="280"/>
        <v>-1</v>
      </c>
      <c r="L431" s="323">
        <f t="shared" si="281"/>
        <v>3.0571801783345243</v>
      </c>
      <c r="M431" s="323">
        <f t="shared" si="282"/>
        <v>3.0671801783345245</v>
      </c>
      <c r="N431" s="328">
        <f t="shared" si="283"/>
        <v>-4.2793067070317825E-2</v>
      </c>
      <c r="O431" s="328">
        <f t="shared" si="284"/>
        <v>1.8843796348648745E-3</v>
      </c>
      <c r="P431" s="332">
        <f t="shared" si="271"/>
        <v>41.534009883950766</v>
      </c>
      <c r="Q431" s="328">
        <f t="shared" si="285"/>
        <v>902.54608780562876</v>
      </c>
      <c r="R431" s="277">
        <f>IF(H431&gt;0, rate1(1,$L$52,$L$51,$L$54,L431,$L$53,$L$50,P431),"")</f>
        <v>1550.7645939812394</v>
      </c>
      <c r="S431" s="323">
        <f t="shared" si="286"/>
        <v>308.8553361330446</v>
      </c>
      <c r="T431" s="323">
        <f t="shared" si="287"/>
        <v>1.3900381785756708E-4</v>
      </c>
      <c r="U431" s="328">
        <f t="shared" si="288"/>
        <v>3.0771801783345243</v>
      </c>
      <c r="V431" s="336">
        <f t="shared" si="289"/>
        <v>3.0771801783345243</v>
      </c>
      <c r="W431" s="328">
        <f t="shared" si="290"/>
        <v>5.697270120634812E-4</v>
      </c>
      <c r="X431" s="328">
        <f t="shared" si="291"/>
        <v>920.55469536706846</v>
      </c>
      <c r="Y431" s="328">
        <f t="shared" si="272"/>
        <v>41.80528000583444</v>
      </c>
      <c r="Z431" s="108">
        <f>IF(H431&gt;0, rate1(1,$L$52,$L$51,$L$54,U431,$L$53,$L$50,Y431),"")</f>
        <v>1554.908504462272</v>
      </c>
      <c r="AA431" s="336">
        <f t="shared" si="292"/>
        <v>314.17842380777131</v>
      </c>
      <c r="AB431" s="336">
        <f t="shared" si="293"/>
        <v>-1.8191770848593939E-6</v>
      </c>
      <c r="AC431" s="328">
        <f t="shared" si="294"/>
        <v>1.3900381785756708E-4</v>
      </c>
      <c r="AD431" s="328">
        <f t="shared" si="295"/>
        <v>-143.88094016592683</v>
      </c>
      <c r="AE431" s="328">
        <f t="shared" si="296"/>
        <v>31014.262929368801</v>
      </c>
      <c r="AF431" s="328">
        <f t="shared" si="297"/>
        <v>2891.9010078992319</v>
      </c>
      <c r="AG431" s="328">
        <f t="shared" si="298"/>
        <v>2888.6027783981945</v>
      </c>
      <c r="AH431" s="328">
        <f t="shared" si="299"/>
        <v>3.0574098302950827</v>
      </c>
      <c r="AI431" s="328">
        <f t="shared" si="300"/>
        <v>8.9635666430006658E-2</v>
      </c>
      <c r="AJ431" s="328">
        <f t="shared" si="301"/>
        <v>10.309172010693024</v>
      </c>
      <c r="AK431" s="337">
        <f t="shared" si="302"/>
        <v>864.59824302109655</v>
      </c>
      <c r="AL431" s="42">
        <f t="shared" si="303"/>
        <v>31.545990162404205</v>
      </c>
    </row>
    <row r="432" spans="2:38" ht="15" x14ac:dyDescent="0.15">
      <c r="B432" s="328">
        <f t="shared" si="273"/>
        <v>2891.9010078992319</v>
      </c>
      <c r="C432" s="328">
        <f t="shared" si="274"/>
        <v>2888.6027783981945</v>
      </c>
      <c r="D432" s="328">
        <f t="shared" si="275"/>
        <v>3.0574098302950827</v>
      </c>
      <c r="E432" s="328">
        <f t="shared" si="241"/>
        <v>214.95883219534048</v>
      </c>
      <c r="F432" s="328">
        <f t="shared" si="276"/>
        <v>215.05680877426545</v>
      </c>
      <c r="G432" s="328">
        <f t="shared" si="277"/>
        <v>1701.4712431560661</v>
      </c>
      <c r="H432" s="313">
        <f t="shared" si="278"/>
        <v>0.02</v>
      </c>
      <c r="I432" s="328">
        <f t="shared" si="279"/>
        <v>2.6385836008299521</v>
      </c>
      <c r="J432" s="328">
        <f t="shared" si="246"/>
        <v>850</v>
      </c>
      <c r="K432" s="335">
        <f t="shared" si="280"/>
        <v>-1</v>
      </c>
      <c r="L432" s="323">
        <f t="shared" si="281"/>
        <v>3.0374098302950827</v>
      </c>
      <c r="M432" s="323">
        <f t="shared" si="282"/>
        <v>3.0474098302950825</v>
      </c>
      <c r="N432" s="328">
        <f t="shared" si="283"/>
        <v>-4.252131250724478E-2</v>
      </c>
      <c r="O432" s="328">
        <f t="shared" si="284"/>
        <v>1.8843796348648745E-3</v>
      </c>
      <c r="P432" s="332">
        <f t="shared" si="271"/>
        <v>41.176679810747117</v>
      </c>
      <c r="Q432" s="328">
        <f t="shared" si="285"/>
        <v>867.30904608671653</v>
      </c>
      <c r="R432" s="277">
        <f>IF(H432&gt;0, rate1(1,$L$52,$L$51,$L$54,L432,$L$53,$L$50,P432),"")</f>
        <v>1545.2571043003993</v>
      </c>
      <c r="S432" s="323">
        <f t="shared" si="286"/>
        <v>297.85488362319734</v>
      </c>
      <c r="T432" s="323">
        <f t="shared" si="287"/>
        <v>1.4323939019719064E-4</v>
      </c>
      <c r="U432" s="328">
        <f t="shared" si="288"/>
        <v>3.0574098302950827</v>
      </c>
      <c r="V432" s="336">
        <f t="shared" si="289"/>
        <v>3.0574098302950827</v>
      </c>
      <c r="W432" s="328">
        <f t="shared" si="290"/>
        <v>5.624297353383767E-4</v>
      </c>
      <c r="X432" s="328">
        <f t="shared" si="291"/>
        <v>885.06097176504613</v>
      </c>
      <c r="Y432" s="328">
        <f t="shared" si="272"/>
        <v>41.447363717644095</v>
      </c>
      <c r="Z432" s="108">
        <f>IF(H432&gt;0, rate1(1,$L$52,$L$51,$L$54,U432,$L$53,$L$50,Y432),"")</f>
        <v>1549.4342611940403</v>
      </c>
      <c r="AA432" s="336">
        <f t="shared" si="292"/>
        <v>303.13189420353734</v>
      </c>
      <c r="AB432" s="336">
        <f t="shared" si="293"/>
        <v>-1.8615371171620973E-6</v>
      </c>
      <c r="AC432" s="328">
        <f t="shared" si="294"/>
        <v>1.4323939019719064E-4</v>
      </c>
      <c r="AD432" s="328">
        <f t="shared" si="295"/>
        <v>-139.62639726730882</v>
      </c>
      <c r="AE432" s="328">
        <f t="shared" si="296"/>
        <v>30148.062218684769</v>
      </c>
      <c r="AF432" s="328">
        <f t="shared" si="297"/>
        <v>2891.8583433473345</v>
      </c>
      <c r="AG432" s="328">
        <f t="shared" si="298"/>
        <v>2888.6026351588043</v>
      </c>
      <c r="AH432" s="328">
        <f t="shared" si="299"/>
        <v>3.0376375837868714</v>
      </c>
      <c r="AI432" s="328">
        <f t="shared" si="300"/>
        <v>9.2696153797682063E-2</v>
      </c>
      <c r="AJ432" s="328">
        <f t="shared" si="301"/>
        <v>10.309197759624634</v>
      </c>
      <c r="AK432" s="337">
        <f t="shared" si="302"/>
        <v>864.59839867333324</v>
      </c>
      <c r="AL432" s="42">
        <f t="shared" si="303"/>
        <v>31.546066352720672</v>
      </c>
    </row>
    <row r="433" spans="2:40" ht="15" x14ac:dyDescent="0.15">
      <c r="B433" s="328">
        <f t="shared" si="273"/>
        <v>2891.8583433473345</v>
      </c>
      <c r="C433" s="328">
        <f t="shared" si="274"/>
        <v>2888.6026351588043</v>
      </c>
      <c r="D433" s="328">
        <f t="shared" si="275"/>
        <v>3.0376375837868714</v>
      </c>
      <c r="E433" s="328">
        <f t="shared" si="241"/>
        <v>214.76413367315018</v>
      </c>
      <c r="F433" s="328">
        <f t="shared" si="276"/>
        <v>214.86148293424532</v>
      </c>
      <c r="G433" s="328">
        <f t="shared" si="277"/>
        <v>1666.9434318497752</v>
      </c>
      <c r="H433" s="313">
        <f t="shared" si="278"/>
        <v>0.02</v>
      </c>
      <c r="I433" s="328">
        <f t="shared" si="279"/>
        <v>2.6045665508241655</v>
      </c>
      <c r="J433" s="328">
        <f t="shared" si="246"/>
        <v>850</v>
      </c>
      <c r="K433" s="335">
        <f t="shared" si="280"/>
        <v>-1</v>
      </c>
      <c r="L433" s="323">
        <f t="shared" si="281"/>
        <v>3.0176375837868714</v>
      </c>
      <c r="M433" s="323">
        <f t="shared" si="282"/>
        <v>3.0276375837868716</v>
      </c>
      <c r="N433" s="328">
        <f t="shared" si="283"/>
        <v>-4.2249484807042492E-2</v>
      </c>
      <c r="O433" s="328">
        <f t="shared" si="284"/>
        <v>1.8843796348648745E-3</v>
      </c>
      <c r="P433" s="332">
        <f t="shared" si="271"/>
        <v>40.820090265177413</v>
      </c>
      <c r="Q433" s="328">
        <f t="shared" si="285"/>
        <v>832.57328363723013</v>
      </c>
      <c r="R433" s="277">
        <f>IF(H433&gt;0, rate1(1,$L$52,$L$51,$L$54,L433,$L$53,$L$50,P433),"")</f>
        <v>1539.7047877955913</v>
      </c>
      <c r="S433" s="323">
        <f t="shared" si="286"/>
        <v>286.95685802798539</v>
      </c>
      <c r="T433" s="323">
        <f t="shared" si="287"/>
        <v>1.4774775851995029E-4</v>
      </c>
      <c r="U433" s="328">
        <f t="shared" si="288"/>
        <v>3.0376375837868714</v>
      </c>
      <c r="V433" s="336">
        <f t="shared" si="289"/>
        <v>3.0376375837868714</v>
      </c>
      <c r="W433" s="328">
        <f t="shared" si="290"/>
        <v>5.5517879948396853E-4</v>
      </c>
      <c r="X433" s="328">
        <f t="shared" si="291"/>
        <v>850.0708177064696</v>
      </c>
      <c r="Y433" s="328">
        <f t="shared" si="272"/>
        <v>41.090185357990876</v>
      </c>
      <c r="Z433" s="108">
        <f>IF(H433&gt;0, rate1(1,$L$52,$L$51,$L$54,U433,$L$53,$L$50,Y433),"")</f>
        <v>1543.9155267000483</v>
      </c>
      <c r="AA433" s="336">
        <f t="shared" si="292"/>
        <v>292.18853478388422</v>
      </c>
      <c r="AB433" s="336">
        <f t="shared" si="293"/>
        <v>-1.9065956696956285E-6</v>
      </c>
      <c r="AC433" s="328">
        <f t="shared" si="294"/>
        <v>1.4774775851995029E-4</v>
      </c>
      <c r="AD433" s="328">
        <f t="shared" si="295"/>
        <v>-135.36584378909149</v>
      </c>
      <c r="AE433" s="328">
        <f t="shared" si="296"/>
        <v>29283.447719259082</v>
      </c>
      <c r="AF433" s="328">
        <f t="shared" si="297"/>
        <v>2891.8159461147688</v>
      </c>
      <c r="AG433" s="328">
        <f t="shared" si="298"/>
        <v>2888.6024874110458</v>
      </c>
      <c r="AH433" s="328">
        <f t="shared" si="299"/>
        <v>3.0178634358377621</v>
      </c>
      <c r="AI433" s="328">
        <f t="shared" si="300"/>
        <v>9.595849781793693E-2</v>
      </c>
      <c r="AJ433" s="328">
        <f t="shared" si="301"/>
        <v>10.309224414762918</v>
      </c>
      <c r="AK433" s="337">
        <f t="shared" si="302"/>
        <v>864.59855639317323</v>
      </c>
      <c r="AL433" s="42">
        <f t="shared" si="303"/>
        <v>31.546145144451401</v>
      </c>
    </row>
    <row r="434" spans="2:40" ht="15" x14ac:dyDescent="0.15">
      <c r="B434" s="328">
        <f t="shared" si="273"/>
        <v>2891.8159461147688</v>
      </c>
      <c r="C434" s="328">
        <f t="shared" si="274"/>
        <v>2888.6024874110458</v>
      </c>
      <c r="D434" s="328">
        <f t="shared" si="275"/>
        <v>3.0178634358377621</v>
      </c>
      <c r="E434" s="328">
        <f t="shared" si="241"/>
        <v>214.57069066864639</v>
      </c>
      <c r="F434" s="328">
        <f t="shared" si="276"/>
        <v>214.66741217089827</v>
      </c>
      <c r="G434" s="328">
        <f t="shared" si="277"/>
        <v>1632.9110389990533</v>
      </c>
      <c r="H434" s="313">
        <f t="shared" si="278"/>
        <v>0.02</v>
      </c>
      <c r="I434" s="328">
        <f t="shared" si="279"/>
        <v>2.5707669629784506</v>
      </c>
      <c r="J434" s="328">
        <f t="shared" si="246"/>
        <v>850</v>
      </c>
      <c r="K434" s="335">
        <f t="shared" si="280"/>
        <v>-1</v>
      </c>
      <c r="L434" s="323">
        <f t="shared" si="281"/>
        <v>2.997863435837762</v>
      </c>
      <c r="M434" s="323">
        <f t="shared" si="282"/>
        <v>3.0078634358377618</v>
      </c>
      <c r="N434" s="328">
        <f t="shared" si="283"/>
        <v>-4.1977583915294048E-2</v>
      </c>
      <c r="O434" s="328">
        <f t="shared" si="284"/>
        <v>1.8843796348648745E-3</v>
      </c>
      <c r="P434" s="332">
        <f t="shared" si="271"/>
        <v>40.464244789799871</v>
      </c>
      <c r="Q434" s="328">
        <f t="shared" si="285"/>
        <v>798.33436610311333</v>
      </c>
      <c r="R434" s="277">
        <f>IF(H434&gt;0, rate1(1,$L$52,$L$51,$L$54,L434,$L$53,$L$50,P434),"")</f>
        <v>1534.1071873164699</v>
      </c>
      <c r="S434" s="323">
        <f t="shared" si="286"/>
        <v>276.15996450868528</v>
      </c>
      <c r="T434" s="323">
        <f t="shared" si="287"/>
        <v>1.5255701893350493E-4</v>
      </c>
      <c r="U434" s="328">
        <f t="shared" si="288"/>
        <v>3.0178634358377621</v>
      </c>
      <c r="V434" s="336">
        <f t="shared" si="289"/>
        <v>3.0178634358377621</v>
      </c>
      <c r="W434" s="328">
        <f t="shared" si="290"/>
        <v>5.4797421697649895E-4</v>
      </c>
      <c r="X434" s="328">
        <f t="shared" si="291"/>
        <v>815.57978664428447</v>
      </c>
      <c r="Y434" s="328">
        <f t="shared" si="272"/>
        <v>40.733748440835939</v>
      </c>
      <c r="Z434" s="108">
        <f>IF(H434&gt;0, rate1(1,$L$52,$L$51,$L$54,U434,$L$53,$L$50,Y434),"")</f>
        <v>1538.3518472697426</v>
      </c>
      <c r="AA434" s="336">
        <f t="shared" si="292"/>
        <v>281.34705547941974</v>
      </c>
      <c r="AB434" s="336">
        <f t="shared" si="293"/>
        <v>-1.9546280450116076E-6</v>
      </c>
      <c r="AC434" s="328">
        <f t="shared" si="294"/>
        <v>1.5255701893350493E-4</v>
      </c>
      <c r="AD434" s="328">
        <f t="shared" si="295"/>
        <v>-131.09852394741279</v>
      </c>
      <c r="AE434" s="328">
        <f t="shared" si="296"/>
        <v>28419.926435170339</v>
      </c>
      <c r="AF434" s="328">
        <f t="shared" si="297"/>
        <v>2891.7738159738346</v>
      </c>
      <c r="AG434" s="328">
        <f t="shared" si="298"/>
        <v>2888.602334854027</v>
      </c>
      <c r="AH434" s="328">
        <f t="shared" si="299"/>
        <v>2.998087383419394</v>
      </c>
      <c r="AI434" s="328">
        <f t="shared" si="300"/>
        <v>9.9443520110458913E-2</v>
      </c>
      <c r="AJ434" s="328">
        <f t="shared" si="301"/>
        <v>10.309252037962949</v>
      </c>
      <c r="AK434" s="337">
        <f t="shared" si="302"/>
        <v>864.59871635056095</v>
      </c>
      <c r="AL434" s="42">
        <f t="shared" si="303"/>
        <v>31.546226709174547</v>
      </c>
    </row>
    <row r="435" spans="2:40" ht="15" x14ac:dyDescent="0.15">
      <c r="B435" s="328">
        <f t="shared" si="273"/>
        <v>2891.7738159738346</v>
      </c>
      <c r="C435" s="328">
        <f t="shared" si="274"/>
        <v>2888.602334854027</v>
      </c>
      <c r="D435" s="328">
        <f t="shared" si="275"/>
        <v>2.998087383419394</v>
      </c>
      <c r="E435" s="328">
        <f t="shared" si="241"/>
        <v>214.37850412041465</v>
      </c>
      <c r="F435" s="328">
        <f t="shared" si="276"/>
        <v>214.47459739453052</v>
      </c>
      <c r="G435" s="328">
        <f t="shared" si="277"/>
        <v>1599.3696548586734</v>
      </c>
      <c r="H435" s="313">
        <f t="shared" si="278"/>
        <v>0.02</v>
      </c>
      <c r="I435" s="328">
        <f t="shared" si="279"/>
        <v>2.5371848958460763</v>
      </c>
      <c r="J435" s="328">
        <f t="shared" si="246"/>
        <v>850</v>
      </c>
      <c r="K435" s="335">
        <f t="shared" si="280"/>
        <v>-1</v>
      </c>
      <c r="L435" s="323">
        <f t="shared" si="281"/>
        <v>2.9780873834193939</v>
      </c>
      <c r="M435" s="323">
        <f t="shared" si="282"/>
        <v>2.9880873834193942</v>
      </c>
      <c r="N435" s="328">
        <f t="shared" si="283"/>
        <v>-4.1705609776766295E-2</v>
      </c>
      <c r="O435" s="328">
        <f t="shared" si="284"/>
        <v>1.8843796348648745E-3</v>
      </c>
      <c r="P435" s="332">
        <f t="shared" si="271"/>
        <v>40.109146965573146</v>
      </c>
      <c r="Q435" s="328">
        <f t="shared" si="285"/>
        <v>764.58788229810034</v>
      </c>
      <c r="R435" s="277">
        <f>IF(H435&gt;0, rate1(1,$L$52,$L$51,$L$54,L435,$L$53,$L$50,P435),"")</f>
        <v>1528.4638409651102</v>
      </c>
      <c r="S435" s="323">
        <f t="shared" si="286"/>
        <v>265.46290320282333</v>
      </c>
      <c r="T435" s="323">
        <f t="shared" si="287"/>
        <v>1.5769928134223499E-4</v>
      </c>
      <c r="U435" s="328">
        <f t="shared" si="288"/>
        <v>2.998087383419394</v>
      </c>
      <c r="V435" s="336">
        <f t="shared" si="289"/>
        <v>2.998087383419394</v>
      </c>
      <c r="W435" s="328">
        <f t="shared" si="290"/>
        <v>5.408160003055329E-4</v>
      </c>
      <c r="X435" s="328">
        <f t="shared" si="291"/>
        <v>781.58345526291623</v>
      </c>
      <c r="Y435" s="328">
        <f t="shared" si="272"/>
        <v>40.378056518032707</v>
      </c>
      <c r="Z435" s="108">
        <f>IF(H435&gt;0, rate1(1,$L$52,$L$51,$L$54,U435,$L$53,$L$50,Y435),"")</f>
        <v>1532.742764460133</v>
      </c>
      <c r="AA435" s="336">
        <f t="shared" si="292"/>
        <v>270.60616147089326</v>
      </c>
      <c r="AB435" s="336">
        <f t="shared" si="293"/>
        <v>-2.0059482222327455E-6</v>
      </c>
      <c r="AC435" s="328">
        <f t="shared" si="294"/>
        <v>1.5769928134223499E-4</v>
      </c>
      <c r="AD435" s="328">
        <f t="shared" si="295"/>
        <v>-126.82365975147665</v>
      </c>
      <c r="AE435" s="328">
        <f t="shared" si="296"/>
        <v>27556.985577001029</v>
      </c>
      <c r="AF435" s="328">
        <f t="shared" si="297"/>
        <v>2891.7319526647766</v>
      </c>
      <c r="AG435" s="328">
        <f t="shared" si="298"/>
        <v>2888.6021771547457</v>
      </c>
      <c r="AH435" s="328">
        <f t="shared" si="299"/>
        <v>2.9783094234457193</v>
      </c>
      <c r="AI435" s="328">
        <f t="shared" si="300"/>
        <v>0.1031750160623098</v>
      </c>
      <c r="AJ435" s="328">
        <f t="shared" si="301"/>
        <v>10.309280697689633</v>
      </c>
      <c r="AK435" s="337">
        <f t="shared" si="302"/>
        <v>864.59887873298271</v>
      </c>
      <c r="AL435" s="42">
        <f t="shared" si="303"/>
        <v>31.546311236166641</v>
      </c>
    </row>
    <row r="436" spans="2:40" ht="15" x14ac:dyDescent="0.15">
      <c r="B436" s="328">
        <f t="shared" si="273"/>
        <v>2891.7319526647766</v>
      </c>
      <c r="C436" s="328">
        <f t="shared" si="274"/>
        <v>2888.6021771547457</v>
      </c>
      <c r="D436" s="328">
        <f t="shared" si="275"/>
        <v>2.9783094234457193</v>
      </c>
      <c r="E436" s="328">
        <f t="shared" si="241"/>
        <v>214.18757503165074</v>
      </c>
      <c r="F436" s="328">
        <f t="shared" si="276"/>
        <v>214.28303957603271</v>
      </c>
      <c r="G436" s="328">
        <f t="shared" si="277"/>
        <v>1566.3148927019079</v>
      </c>
      <c r="H436" s="313">
        <f t="shared" si="278"/>
        <v>0.02</v>
      </c>
      <c r="I436" s="328">
        <f t="shared" si="279"/>
        <v>2.5038204080246942</v>
      </c>
      <c r="J436" s="328">
        <f t="shared" si="246"/>
        <v>850</v>
      </c>
      <c r="K436" s="335">
        <f t="shared" si="280"/>
        <v>-1</v>
      </c>
      <c r="L436" s="323">
        <f t="shared" si="281"/>
        <v>2.9583094234457192</v>
      </c>
      <c r="M436" s="323">
        <f t="shared" si="282"/>
        <v>2.968309423445719</v>
      </c>
      <c r="N436" s="328">
        <f t="shared" si="283"/>
        <v>-4.1433562335419616E-2</v>
      </c>
      <c r="O436" s="328">
        <f t="shared" si="284"/>
        <v>1.8843796348648745E-3</v>
      </c>
      <c r="P436" s="332">
        <f t="shared" si="271"/>
        <v>39.754800412535594</v>
      </c>
      <c r="Q436" s="328">
        <f t="shared" si="285"/>
        <v>731.32944408674621</v>
      </c>
      <c r="R436" s="277">
        <f>IF(H436&gt;0, rate1(1,$L$52,$L$51,$L$54,L436,$L$53,$L$50,P436),"")</f>
        <v>1522.7742820735348</v>
      </c>
      <c r="S436" s="323">
        <f t="shared" si="286"/>
        <v>254.86436884276992</v>
      </c>
      <c r="T436" s="323">
        <f t="shared" si="287"/>
        <v>1.6321141294578981E-4</v>
      </c>
      <c r="U436" s="328">
        <f t="shared" si="288"/>
        <v>2.9783094234457193</v>
      </c>
      <c r="V436" s="336">
        <f t="shared" si="289"/>
        <v>2.9783094234457193</v>
      </c>
      <c r="W436" s="328">
        <f t="shared" si="290"/>
        <v>5.3370416194642445E-4</v>
      </c>
      <c r="X436" s="328">
        <f t="shared" si="291"/>
        <v>748.07742335929629</v>
      </c>
      <c r="Y436" s="328">
        <f t="shared" si="272"/>
        <v>40.023113179993771</v>
      </c>
      <c r="Z436" s="108">
        <f>IF(H436&gt;0, rate1(1,$L$52,$L$51,$L$54,U436,$L$53,$L$50,Y436),"")</f>
        <v>1527.0878150721401</v>
      </c>
      <c r="AA436" s="336">
        <f t="shared" si="292"/>
        <v>259.9645528182117</v>
      </c>
      <c r="AB436" s="336">
        <f t="shared" si="293"/>
        <v>-2.060915890373131E-6</v>
      </c>
      <c r="AC436" s="328">
        <f t="shared" si="294"/>
        <v>1.6321141294578981E-4</v>
      </c>
      <c r="AD436" s="328">
        <f t="shared" si="295"/>
        <v>-122.54045007650869</v>
      </c>
      <c r="AE436" s="328">
        <f t="shared" si="296"/>
        <v>26694.091229777987</v>
      </c>
      <c r="AF436" s="328">
        <f t="shared" si="297"/>
        <v>2891.690355891028</v>
      </c>
      <c r="AG436" s="328">
        <f t="shared" si="298"/>
        <v>2888.6020139433326</v>
      </c>
      <c r="AH436" s="328">
        <f t="shared" si="299"/>
        <v>2.9585295527710578</v>
      </c>
      <c r="AI436" s="328">
        <f t="shared" si="300"/>
        <v>0.10718030562188621</v>
      </c>
      <c r="AJ436" s="328">
        <f t="shared" si="301"/>
        <v>10.309310469996751</v>
      </c>
      <c r="AK436" s="337">
        <f t="shared" si="302"/>
        <v>864.59904374797259</v>
      </c>
      <c r="AL436" s="42">
        <f t="shared" si="303"/>
        <v>31.546398934930295</v>
      </c>
    </row>
    <row r="437" spans="2:40" ht="15" x14ac:dyDescent="0.15">
      <c r="B437" s="328">
        <f t="shared" si="273"/>
        <v>2891.690355891028</v>
      </c>
      <c r="C437" s="328">
        <f t="shared" si="274"/>
        <v>2888.6020139433326</v>
      </c>
      <c r="D437" s="328">
        <f t="shared" si="275"/>
        <v>2.9585295527710578</v>
      </c>
      <c r="E437" s="328">
        <f t="shared" si="241"/>
        <v>213.99790447969389</v>
      </c>
      <c r="F437" s="328">
        <f t="shared" si="276"/>
        <v>214.09273975567231</v>
      </c>
      <c r="G437" s="328">
        <f t="shared" si="277"/>
        <v>1533.7423887044988</v>
      </c>
      <c r="H437" s="313">
        <f t="shared" si="278"/>
        <v>0.02</v>
      </c>
      <c r="I437" s="328">
        <f t="shared" si="279"/>
        <v>2.4706735581563408</v>
      </c>
      <c r="J437" s="328">
        <f t="shared" si="246"/>
        <v>850</v>
      </c>
      <c r="K437" s="335">
        <f t="shared" si="280"/>
        <v>-1</v>
      </c>
      <c r="L437" s="323">
        <f t="shared" si="281"/>
        <v>2.9385295527710578</v>
      </c>
      <c r="M437" s="323">
        <f t="shared" si="282"/>
        <v>2.948529552771058</v>
      </c>
      <c r="N437" s="328">
        <f t="shared" si="283"/>
        <v>-4.1161441534341314E-2</v>
      </c>
      <c r="O437" s="328">
        <f t="shared" si="284"/>
        <v>1.8843796348648745E-3</v>
      </c>
      <c r="P437" s="332">
        <f t="shared" si="271"/>
        <v>39.401208790493726</v>
      </c>
      <c r="Q437" s="328">
        <f t="shared" si="285"/>
        <v>698.55468627172013</v>
      </c>
      <c r="R437" s="277">
        <f>IF(H437&gt;0, rate1(1,$L$52,$L$51,$L$54,L437,$L$53,$L$50,P437),"")</f>
        <v>1517.038039182688</v>
      </c>
      <c r="S437" s="323">
        <f t="shared" si="286"/>
        <v>244.36305036044763</v>
      </c>
      <c r="T437" s="323">
        <f t="shared" si="287"/>
        <v>1.6913595335601135E-4</v>
      </c>
      <c r="U437" s="328">
        <f t="shared" si="288"/>
        <v>2.9585295527710578</v>
      </c>
      <c r="V437" s="336">
        <f t="shared" si="289"/>
        <v>2.9585295527710578</v>
      </c>
      <c r="W437" s="328">
        <f t="shared" si="290"/>
        <v>5.266387144153839E-4</v>
      </c>
      <c r="X437" s="328">
        <f t="shared" si="291"/>
        <v>715.05731372769765</v>
      </c>
      <c r="Y437" s="328">
        <f t="shared" si="272"/>
        <v>39.668922056366242</v>
      </c>
      <c r="Z437" s="108">
        <f>IF(H437&gt;0, rate1(1,$L$52,$L$51,$L$54,U437,$L$53,$L$50,Y437),"")</f>
        <v>1521.3865311283016</v>
      </c>
      <c r="AA437" s="336">
        <f t="shared" si="292"/>
        <v>249.4209240759447</v>
      </c>
      <c r="AB437" s="336">
        <f t="shared" si="293"/>
        <v>-2.1199450745718396E-6</v>
      </c>
      <c r="AC437" s="328">
        <f t="shared" si="294"/>
        <v>1.6913595335601135E-4</v>
      </c>
      <c r="AD437" s="328">
        <f t="shared" si="295"/>
        <v>-118.24806969280118</v>
      </c>
      <c r="AE437" s="328">
        <f t="shared" si="296"/>
        <v>25830.68691935801</v>
      </c>
      <c r="AF437" s="328">
        <f t="shared" si="297"/>
        <v>2891.6490253135403</v>
      </c>
      <c r="AG437" s="328">
        <f t="shared" si="298"/>
        <v>2888.6018448073792</v>
      </c>
      <c r="AH437" s="328">
        <f t="shared" si="299"/>
        <v>2.9387477681889433</v>
      </c>
      <c r="AI437" s="328">
        <f t="shared" si="300"/>
        <v>0.11149091122799677</v>
      </c>
      <c r="AJ437" s="328">
        <f t="shared" si="301"/>
        <v>10.309341439694315</v>
      </c>
      <c r="AK437" s="337">
        <f t="shared" si="302"/>
        <v>864.59921162608146</v>
      </c>
      <c r="AL437" s="42">
        <f t="shared" si="303"/>
        <v>31.546490038190072</v>
      </c>
    </row>
    <row r="438" spans="2:40" ht="15" x14ac:dyDescent="0.15">
      <c r="B438" s="328">
        <f t="shared" si="273"/>
        <v>2891.6490253135403</v>
      </c>
      <c r="C438" s="328">
        <f t="shared" si="274"/>
        <v>2888.6018448073792</v>
      </c>
      <c r="D438" s="328">
        <f t="shared" si="275"/>
        <v>2.9387477681889433</v>
      </c>
      <c r="E438" s="328">
        <f t="shared" si="241"/>
        <v>213.80949362740452</v>
      </c>
      <c r="F438" s="328">
        <f t="shared" si="276"/>
        <v>213.90369905354919</v>
      </c>
      <c r="G438" s="328">
        <f t="shared" si="277"/>
        <v>1501.6478018354312</v>
      </c>
      <c r="H438" s="313">
        <f t="shared" si="278"/>
        <v>0.02</v>
      </c>
      <c r="I438" s="328">
        <f t="shared" si="279"/>
        <v>2.4377444049288899</v>
      </c>
      <c r="J438" s="328">
        <f t="shared" si="246"/>
        <v>850</v>
      </c>
      <c r="K438" s="335">
        <f t="shared" si="280"/>
        <v>-1</v>
      </c>
      <c r="L438" s="323">
        <f t="shared" si="281"/>
        <v>2.9187477681889433</v>
      </c>
      <c r="M438" s="323">
        <f t="shared" si="282"/>
        <v>2.9287477681889431</v>
      </c>
      <c r="N438" s="328">
        <f t="shared" si="283"/>
        <v>-4.08892473157767E-2</v>
      </c>
      <c r="O438" s="328">
        <f t="shared" si="284"/>
        <v>1.8843796348648745E-3</v>
      </c>
      <c r="P438" s="332">
        <f t="shared" si="271"/>
        <v>39.048375799742509</v>
      </c>
      <c r="Q438" s="328">
        <f t="shared" si="285"/>
        <v>666.25926648875952</v>
      </c>
      <c r="R438" s="277">
        <f>IF(H438&gt;0, rate1(1,$L$52,$L$51,$L$54,L438,$L$53,$L$50,P438),"")</f>
        <v>1511.2546360233259</v>
      </c>
      <c r="S438" s="323">
        <f t="shared" si="286"/>
        <v>233.95763047855405</v>
      </c>
      <c r="T438" s="323">
        <f t="shared" si="287"/>
        <v>1.755222493969389E-4</v>
      </c>
      <c r="U438" s="328">
        <f t="shared" si="288"/>
        <v>2.9387477681889433</v>
      </c>
      <c r="V438" s="336">
        <f t="shared" si="289"/>
        <v>2.9387477681889433</v>
      </c>
      <c r="W438" s="328">
        <f t="shared" si="290"/>
        <v>5.1961967020730526E-4</v>
      </c>
      <c r="X438" s="328">
        <f t="shared" si="291"/>
        <v>682.51877205156529</v>
      </c>
      <c r="Y438" s="328">
        <f t="shared" si="272"/>
        <v>39.315486816738982</v>
      </c>
      <c r="Z438" s="108">
        <f>IF(H438&gt;0, rate1(1,$L$52,$L$51,$L$54,U438,$L$53,$L$50,Y438),"")</f>
        <v>1515.6384398523164</v>
      </c>
      <c r="AA438" s="336">
        <f t="shared" si="292"/>
        <v>238.97396389566507</v>
      </c>
      <c r="AB438" s="336">
        <f t="shared" si="293"/>
        <v>-2.1835147917068866E-6</v>
      </c>
      <c r="AC438" s="328">
        <f t="shared" si="294"/>
        <v>1.755222493969389E-4</v>
      </c>
      <c r="AD438" s="328">
        <f t="shared" si="295"/>
        <v>-113.94566824841979</v>
      </c>
      <c r="AE438" s="328">
        <f t="shared" si="296"/>
        <v>24966.192070962166</v>
      </c>
      <c r="AF438" s="328">
        <f t="shared" si="297"/>
        <v>2891.607960543975</v>
      </c>
      <c r="AG438" s="328">
        <f t="shared" si="298"/>
        <v>2888.6016692851299</v>
      </c>
      <c r="AH438" s="328">
        <f t="shared" si="299"/>
        <v>2.9189640664300476</v>
      </c>
      <c r="AI438" s="328">
        <f t="shared" si="300"/>
        <v>0.11614339848035361</v>
      </c>
      <c r="AJ438" s="328">
        <f t="shared" si="301"/>
        <v>10.309373701749449</v>
      </c>
      <c r="AK438" s="337">
        <f t="shared" si="302"/>
        <v>864.59938262441801</v>
      </c>
      <c r="AL438" s="42">
        <f t="shared" si="303"/>
        <v>31.546584805464615</v>
      </c>
    </row>
    <row r="439" spans="2:40" ht="15" x14ac:dyDescent="0.15">
      <c r="B439" s="328">
        <f t="shared" si="273"/>
        <v>2891.607960543975</v>
      </c>
      <c r="C439" s="328">
        <f t="shared" si="274"/>
        <v>2888.6016692851299</v>
      </c>
      <c r="D439" s="328">
        <f t="shared" si="275"/>
        <v>2.9189640664300476</v>
      </c>
      <c r="E439" s="328">
        <f t="shared" si="241"/>
        <v>213.62234373680963</v>
      </c>
      <c r="F439" s="328">
        <f t="shared" si="276"/>
        <v>213.71591868210709</v>
      </c>
      <c r="G439" s="328">
        <f t="shared" si="277"/>
        <v>1470.0268137532503</v>
      </c>
      <c r="H439" s="313">
        <f t="shared" si="278"/>
        <v>0.02</v>
      </c>
      <c r="I439" s="328">
        <f t="shared" si="279"/>
        <v>2.4050330070760539</v>
      </c>
      <c r="J439" s="328">
        <f t="shared" si="246"/>
        <v>850</v>
      </c>
      <c r="K439" s="335">
        <f t="shared" si="280"/>
        <v>-1</v>
      </c>
      <c r="L439" s="323">
        <f t="shared" si="281"/>
        <v>2.8989640664300476</v>
      </c>
      <c r="M439" s="323">
        <f t="shared" si="282"/>
        <v>2.9089640664300473</v>
      </c>
      <c r="N439" s="328">
        <f t="shared" si="283"/>
        <v>-4.0616979621051819E-2</v>
      </c>
      <c r="O439" s="328">
        <f t="shared" si="284"/>
        <v>1.8843796348648745E-3</v>
      </c>
      <c r="P439" s="332">
        <f t="shared" si="271"/>
        <v>38.696305181788361</v>
      </c>
      <c r="Q439" s="328">
        <f t="shared" si="285"/>
        <v>634.43886510803509</v>
      </c>
      <c r="R439" s="277">
        <f>IF(H439&gt;0, rate1(1,$L$52,$L$51,$L$54,L439,$L$53,$L$50,P439),"")</f>
        <v>1505.4235914984499</v>
      </c>
      <c r="S439" s="323">
        <f t="shared" si="286"/>
        <v>223.64678528720026</v>
      </c>
      <c r="T439" s="323">
        <f t="shared" si="287"/>
        <v>1.8242787367739663E-4</v>
      </c>
      <c r="U439" s="328">
        <f t="shared" si="288"/>
        <v>2.9189640664300476</v>
      </c>
      <c r="V439" s="336">
        <f t="shared" si="289"/>
        <v>2.9189640664300476</v>
      </c>
      <c r="W439" s="328">
        <f t="shared" si="290"/>
        <v>5.1264704185083332E-4</v>
      </c>
      <c r="X439" s="328">
        <f t="shared" si="291"/>
        <v>650.45746680102297</v>
      </c>
      <c r="Y439" s="328">
        <f t="shared" si="272"/>
        <v>38.962811171351625</v>
      </c>
      <c r="Z439" s="108">
        <f>IF(H439&gt;0, rate1(1,$L$52,$L$51,$L$54,U439,$L$53,$L$50,Y439),"")</f>
        <v>1509.84306365004</v>
      </c>
      <c r="AA439" s="336">
        <f t="shared" si="292"/>
        <v>228.62235461403006</v>
      </c>
      <c r="AB439" s="336">
        <f t="shared" si="293"/>
        <v>-2.2521823162760443E-6</v>
      </c>
      <c r="AC439" s="328">
        <f t="shared" si="294"/>
        <v>1.8242787367739663E-4</v>
      </c>
      <c r="AD439" s="328">
        <f t="shared" si="295"/>
        <v>-109.63236920344625</v>
      </c>
      <c r="AE439" s="328">
        <f t="shared" si="296"/>
        <v>24100.000346013592</v>
      </c>
      <c r="AF439" s="328">
        <f t="shared" si="297"/>
        <v>2891.5671611364801</v>
      </c>
      <c r="AG439" s="328">
        <f t="shared" si="298"/>
        <v>2888.6014868572561</v>
      </c>
      <c r="AH439" s="328">
        <f t="shared" si="299"/>
        <v>2.8991784441611208</v>
      </c>
      <c r="AI439" s="328">
        <f t="shared" si="300"/>
        <v>0.12118042702905556</v>
      </c>
      <c r="AJ439" s="328">
        <f t="shared" si="301"/>
        <v>10.309407362979179</v>
      </c>
      <c r="AK439" s="337">
        <f t="shared" si="302"/>
        <v>864.59955703089702</v>
      </c>
      <c r="AL439" s="42">
        <f t="shared" si="303"/>
        <v>31.546683527353323</v>
      </c>
    </row>
    <row r="440" spans="2:40" ht="15" x14ac:dyDescent="0.15">
      <c r="B440" s="328">
        <f t="shared" si="273"/>
        <v>2891.5671611364801</v>
      </c>
      <c r="C440" s="328">
        <f t="shared" si="274"/>
        <v>2888.6014868572561</v>
      </c>
      <c r="D440" s="328">
        <f t="shared" si="275"/>
        <v>2.8991784441611208</v>
      </c>
      <c r="E440" s="328">
        <f t="shared" si="241"/>
        <v>213.43645618560177</v>
      </c>
      <c r="F440" s="328">
        <f t="shared" si="276"/>
        <v>213.52939996120568</v>
      </c>
      <c r="G440" s="328">
        <f t="shared" si="277"/>
        <v>1438.8751287126322</v>
      </c>
      <c r="H440" s="313">
        <f t="shared" si="278"/>
        <v>0.02</v>
      </c>
      <c r="I440" s="328">
        <f t="shared" si="279"/>
        <v>2.372539423379203</v>
      </c>
      <c r="J440" s="328">
        <f t="shared" si="246"/>
        <v>850</v>
      </c>
      <c r="K440" s="335">
        <f t="shared" si="280"/>
        <v>-1</v>
      </c>
      <c r="L440" s="323">
        <f t="shared" si="281"/>
        <v>2.8791784441611208</v>
      </c>
      <c r="M440" s="323">
        <f t="shared" si="282"/>
        <v>2.8891784441611206</v>
      </c>
      <c r="N440" s="328">
        <f t="shared" si="283"/>
        <v>-4.0344638390597432E-2</v>
      </c>
      <c r="O440" s="328">
        <f t="shared" si="284"/>
        <v>1.8843796348648745E-3</v>
      </c>
      <c r="P440" s="332">
        <f t="shared" si="271"/>
        <v>38.345000720109169</v>
      </c>
      <c r="Q440" s="328">
        <f t="shared" si="285"/>
        <v>603.08918514711672</v>
      </c>
      <c r="R440" s="277">
        <f>IF(H440&gt;0, rate1(1,$L$52,$L$51,$L$54,L440,$L$53,$L$50,P440),"")</f>
        <v>1499.5444196679691</v>
      </c>
      <c r="S440" s="323">
        <f t="shared" si="286"/>
        <v>213.42918380691577</v>
      </c>
      <c r="T440" s="323">
        <f t="shared" si="287"/>
        <v>1.8992041332356702E-4</v>
      </c>
      <c r="U440" s="328">
        <f t="shared" si="288"/>
        <v>2.8991784441611208</v>
      </c>
      <c r="V440" s="336">
        <f t="shared" si="289"/>
        <v>2.8991784441611208</v>
      </c>
      <c r="W440" s="328">
        <f t="shared" si="290"/>
        <v>5.0572084187106014E-4</v>
      </c>
      <c r="X440" s="328">
        <f t="shared" si="291"/>
        <v>618.86908914093328</v>
      </c>
      <c r="Y440" s="328">
        <f t="shared" si="272"/>
        <v>38.610898871840575</v>
      </c>
      <c r="Z440" s="108">
        <f>IF(H440&gt;0, rate1(1,$L$52,$L$51,$L$54,U440,$L$53,$L$50,Y440),"")</f>
        <v>1503.9999200926131</v>
      </c>
      <c r="AA440" s="336">
        <f t="shared" si="292"/>
        <v>218.36477182746339</v>
      </c>
      <c r="AB440" s="336">
        <f t="shared" si="293"/>
        <v>-2.3265998331711443E-6</v>
      </c>
      <c r="AC440" s="328">
        <f t="shared" si="294"/>
        <v>1.8992041332356702E-4</v>
      </c>
      <c r="AD440" s="328">
        <f t="shared" si="295"/>
        <v>-105.30726871326908</v>
      </c>
      <c r="AE440" s="328">
        <f t="shared" si="296"/>
        <v>23231.477845719051</v>
      </c>
      <c r="AF440" s="328">
        <f t="shared" si="297"/>
        <v>2891.5266265776763</v>
      </c>
      <c r="AG440" s="328">
        <f t="shared" si="298"/>
        <v>2888.6012969368426</v>
      </c>
      <c r="AH440" s="328">
        <f t="shared" si="299"/>
        <v>2.8793908979825544</v>
      </c>
      <c r="AI440" s="328">
        <f t="shared" si="300"/>
        <v>0.1266520756788381</v>
      </c>
      <c r="AJ440" s="328">
        <f t="shared" si="301"/>
        <v>10.309442544111313</v>
      </c>
      <c r="AK440" s="337">
        <f t="shared" si="302"/>
        <v>864.59973516937407</v>
      </c>
      <c r="AL440" s="42">
        <f t="shared" si="303"/>
        <v>31.546786530716297</v>
      </c>
    </row>
    <row r="441" spans="2:40" ht="15" x14ac:dyDescent="0.15">
      <c r="B441" s="328">
        <f t="shared" si="273"/>
        <v>2891.5266265776763</v>
      </c>
      <c r="C441" s="328">
        <f t="shared" si="274"/>
        <v>2888.6012969368426</v>
      </c>
      <c r="D441" s="328">
        <f t="shared" si="275"/>
        <v>2.8793908979825544</v>
      </c>
      <c r="E441" s="328">
        <f t="shared" si="241"/>
        <v>213.25183248720751</v>
      </c>
      <c r="F441" s="328">
        <f t="shared" si="276"/>
        <v>213.34414433640464</v>
      </c>
      <c r="G441" s="328">
        <f t="shared" si="277"/>
        <v>1408.1884734799082</v>
      </c>
      <c r="H441" s="313">
        <f t="shared" si="278"/>
        <v>0.02</v>
      </c>
      <c r="I441" s="328">
        <f t="shared" si="279"/>
        <v>2.3402637126670016</v>
      </c>
      <c r="J441" s="328">
        <f t="shared" si="246"/>
        <v>850</v>
      </c>
      <c r="K441" s="335">
        <f t="shared" si="280"/>
        <v>-1</v>
      </c>
      <c r="L441" s="323">
        <f t="shared" si="281"/>
        <v>2.8593908979825544</v>
      </c>
      <c r="M441" s="323">
        <f t="shared" si="282"/>
        <v>2.8693908979825542</v>
      </c>
      <c r="N441" s="328">
        <f t="shared" si="283"/>
        <v>-4.0072223563881515E-2</v>
      </c>
      <c r="O441" s="328">
        <f t="shared" si="284"/>
        <v>1.8843796348648745E-3</v>
      </c>
      <c r="P441" s="332">
        <f t="shared" si="271"/>
        <v>37.994466240909887</v>
      </c>
      <c r="Q441" s="328">
        <f t="shared" si="285"/>
        <v>572.20595219436905</v>
      </c>
      <c r="R441" s="277">
        <f>IF(H441&gt;0, rate1(1,$L$52,$L$51,$L$54,L441,$L$53,$L$50,P441),"")</f>
        <v>1493.6166297350087</v>
      </c>
      <c r="S441" s="323">
        <f t="shared" si="286"/>
        <v>203.30348753692388</v>
      </c>
      <c r="T441" s="323">
        <f t="shared" si="287"/>
        <v>1.9807974668043052E-4</v>
      </c>
      <c r="U441" s="328">
        <f t="shared" si="288"/>
        <v>2.8793908979825544</v>
      </c>
      <c r="V441" s="336">
        <f t="shared" si="289"/>
        <v>2.8793908979825544</v>
      </c>
      <c r="W441" s="328">
        <f t="shared" si="290"/>
        <v>4.9884108281172956E-4</v>
      </c>
      <c r="X441" s="328">
        <f t="shared" si="291"/>
        <v>587.74935284812227</v>
      </c>
      <c r="Y441" s="328">
        <f t="shared" si="272"/>
        <v>38.259753711979918</v>
      </c>
      <c r="Z441" s="108">
        <f>IF(H441&gt;0, rate1(1,$L$52,$L$51,$L$54,U441,$L$53,$L$50,Y441),"")</f>
        <v>1498.1085219011454</v>
      </c>
      <c r="AA441" s="336">
        <f t="shared" si="292"/>
        <v>208.19988395229018</v>
      </c>
      <c r="AB441" s="336">
        <f t="shared" si="293"/>
        <v>-2.4075355318567294E-6</v>
      </c>
      <c r="AC441" s="328">
        <f t="shared" si="294"/>
        <v>1.9807974668043052E-4</v>
      </c>
      <c r="AD441" s="328">
        <f t="shared" si="295"/>
        <v>-100.96943445846965</v>
      </c>
      <c r="AE441" s="328">
        <f t="shared" si="296"/>
        <v>22359.961164731165</v>
      </c>
      <c r="AF441" s="328">
        <f t="shared" si="297"/>
        <v>2891.4863562743658</v>
      </c>
      <c r="AG441" s="328">
        <f t="shared" si="298"/>
        <v>2888.6010988570961</v>
      </c>
      <c r="AH441" s="328">
        <f t="shared" si="299"/>
        <v>2.859601424426284</v>
      </c>
      <c r="AI441" s="328">
        <f t="shared" si="300"/>
        <v>0.13261752898102977</v>
      </c>
      <c r="AJ441" s="328">
        <f t="shared" si="301"/>
        <v>10.309479382313809</v>
      </c>
      <c r="AK441" s="337">
        <f t="shared" si="302"/>
        <v>864.59991740589578</v>
      </c>
      <c r="AL441" s="42">
        <f t="shared" si="303"/>
        <v>31.546894184980623</v>
      </c>
    </row>
    <row r="442" spans="2:40" ht="15" x14ac:dyDescent="0.15">
      <c r="B442" s="328">
        <f t="shared" si="273"/>
        <v>2891.4863562743658</v>
      </c>
      <c r="C442" s="328">
        <f t="shared" si="274"/>
        <v>2888.6010988570961</v>
      </c>
      <c r="D442" s="328">
        <f t="shared" si="275"/>
        <v>2.859601424426284</v>
      </c>
      <c r="E442" s="328">
        <f t="shared" si="241"/>
        <v>213.06847431542752</v>
      </c>
      <c r="F442" s="328">
        <f t="shared" si="276"/>
        <v>213.16015340131753</v>
      </c>
      <c r="G442" s="328">
        <f t="shared" si="277"/>
        <v>1377.9625972631939</v>
      </c>
      <c r="H442" s="313">
        <f t="shared" si="278"/>
        <v>0.02</v>
      </c>
      <c r="I442" s="328">
        <f t="shared" si="279"/>
        <v>2.3082059338157705</v>
      </c>
      <c r="J442" s="328">
        <f t="shared" si="246"/>
        <v>850</v>
      </c>
      <c r="K442" s="335">
        <f t="shared" si="280"/>
        <v>-1</v>
      </c>
      <c r="L442" s="323">
        <f t="shared" si="281"/>
        <v>2.8396014244262839</v>
      </c>
      <c r="M442" s="323">
        <f t="shared" si="282"/>
        <v>2.8496014244262842</v>
      </c>
      <c r="N442" s="328">
        <f t="shared" si="283"/>
        <v>-3.9799735079405707E-2</v>
      </c>
      <c r="O442" s="328">
        <f t="shared" si="284"/>
        <v>1.8843796348648745E-3</v>
      </c>
      <c r="P442" s="332">
        <f t="shared" si="271"/>
        <v>37.64470561390489</v>
      </c>
      <c r="Q442" s="328">
        <f t="shared" si="285"/>
        <v>541.78491434920102</v>
      </c>
      <c r="R442" s="277">
        <f>IF(H442&gt;0, rate1(1,$L$52,$L$51,$L$54,L442,$L$53,$L$50,P442),"")</f>
        <v>1487.6397260345086</v>
      </c>
      <c r="S442" s="323">
        <f t="shared" si="286"/>
        <v>193.26834999004848</v>
      </c>
      <c r="T442" s="323">
        <f t="shared" si="287"/>
        <v>2.0700097068220371E-4</v>
      </c>
      <c r="U442" s="328">
        <f t="shared" si="288"/>
        <v>2.859601424426284</v>
      </c>
      <c r="V442" s="336">
        <f t="shared" si="289"/>
        <v>2.859601424426284</v>
      </c>
      <c r="W442" s="328">
        <f t="shared" si="290"/>
        <v>4.9200777722102629E-4</v>
      </c>
      <c r="X442" s="328">
        <f t="shared" si="291"/>
        <v>557.09399424363301</v>
      </c>
      <c r="Y442" s="328">
        <f t="shared" si="272"/>
        <v>37.909379528448596</v>
      </c>
      <c r="Z442" s="108">
        <f>IF(H442&gt;0, rate1(1,$L$52,$L$51,$L$54,U442,$L$53,$L$50,Y442),"")</f>
        <v>1492.1683769335802</v>
      </c>
      <c r="AA442" s="336">
        <f t="shared" si="292"/>
        <v>198.12635177150531</v>
      </c>
      <c r="AB442" s="336">
        <f t="shared" si="293"/>
        <v>-2.4959005876156339E-6</v>
      </c>
      <c r="AC442" s="328">
        <f t="shared" si="294"/>
        <v>2.0700097068220371E-4</v>
      </c>
      <c r="AD442" s="328">
        <f t="shared" si="295"/>
        <v>-96.617904418935368</v>
      </c>
      <c r="AE442" s="328">
        <f t="shared" si="296"/>
        <v>21484.755274780102</v>
      </c>
      <c r="AF442" s="328">
        <f t="shared" si="297"/>
        <v>2891.4463495383156</v>
      </c>
      <c r="AG442" s="328">
        <f t="shared" si="298"/>
        <v>2888.6008918561256</v>
      </c>
      <c r="AH442" s="328">
        <f t="shared" si="299"/>
        <v>2.8398100199549701</v>
      </c>
      <c r="AI442" s="328">
        <f t="shared" si="300"/>
        <v>0.13914724584156601</v>
      </c>
      <c r="AJ442" s="328">
        <f t="shared" si="301"/>
        <v>10.309518034326542</v>
      </c>
      <c r="AK442" s="337">
        <f t="shared" si="302"/>
        <v>864.60010415637146</v>
      </c>
      <c r="AL442" s="42">
        <f t="shared" si="303"/>
        <v>31.547006909880256</v>
      </c>
    </row>
    <row r="443" spans="2:40" ht="15" x14ac:dyDescent="0.15">
      <c r="B443" s="328">
        <f t="shared" si="273"/>
        <v>2891.4463495383156</v>
      </c>
      <c r="C443" s="328">
        <f t="shared" si="274"/>
        <v>2888.6008918561256</v>
      </c>
      <c r="D443" s="328">
        <f t="shared" si="275"/>
        <v>2.8398100199549701</v>
      </c>
      <c r="E443" s="328">
        <f t="shared" si="241"/>
        <v>212.88638353495787</v>
      </c>
      <c r="F443" s="328">
        <f t="shared" si="276"/>
        <v>212.9774289251927</v>
      </c>
      <c r="G443" s="328">
        <f t="shared" si="277"/>
        <v>1348.1932716626445</v>
      </c>
      <c r="H443" s="313">
        <f t="shared" si="278"/>
        <v>0.02</v>
      </c>
      <c r="I443" s="328">
        <f t="shared" si="279"/>
        <v>2.2763661457520357</v>
      </c>
      <c r="J443" s="328">
        <f t="shared" si="246"/>
        <v>850</v>
      </c>
      <c r="K443" s="335">
        <f t="shared" si="280"/>
        <v>-1</v>
      </c>
      <c r="L443" s="323">
        <f t="shared" si="281"/>
        <v>2.81981001995497</v>
      </c>
      <c r="M443" s="323">
        <f t="shared" si="282"/>
        <v>2.8298100199549703</v>
      </c>
      <c r="N443" s="328">
        <f t="shared" si="283"/>
        <v>-3.9527172874683991E-2</v>
      </c>
      <c r="O443" s="328">
        <f t="shared" si="284"/>
        <v>1.8843796348648745E-3</v>
      </c>
      <c r="P443" s="332">
        <f t="shared" si="271"/>
        <v>37.295722753144013</v>
      </c>
      <c r="Q443" s="328">
        <f t="shared" si="285"/>
        <v>511.82184218527436</v>
      </c>
      <c r="R443" s="277">
        <f>IF(H443&gt;0, rate1(1,$L$52,$L$51,$L$54,L443,$L$53,$L$50,P443),"")</f>
        <v>1481.6132080245343</v>
      </c>
      <c r="S443" s="323">
        <f t="shared" si="286"/>
        <v>183.32241621557887</v>
      </c>
      <c r="T443" s="323">
        <f t="shared" si="287"/>
        <v>2.167982066886766E-4</v>
      </c>
      <c r="U443" s="328">
        <f t="shared" si="288"/>
        <v>2.8398100199549701</v>
      </c>
      <c r="V443" s="336">
        <f t="shared" si="289"/>
        <v>2.8398100199549701</v>
      </c>
      <c r="W443" s="328">
        <f t="shared" si="290"/>
        <v>4.8522093765690499E-4</v>
      </c>
      <c r="X443" s="328">
        <f t="shared" si="291"/>
        <v>526.89877214558555</v>
      </c>
      <c r="Y443" s="328">
        <f t="shared" si="272"/>
        <v>37.559780201640955</v>
      </c>
      <c r="Z443" s="108">
        <f>IF(H443&gt;0, rate1(1,$L$52,$L$51,$L$54,U443,$L$53,$L$50,Y443),"")</f>
        <v>1486.1789881741649</v>
      </c>
      <c r="AA443" s="336">
        <f t="shared" si="292"/>
        <v>188.14282796932244</v>
      </c>
      <c r="AB443" s="336">
        <f t="shared" si="293"/>
        <v>-2.5927840405214209E-6</v>
      </c>
      <c r="AC443" s="328">
        <f t="shared" si="294"/>
        <v>2.167982066886766E-4</v>
      </c>
      <c r="AD443" s="328">
        <f t="shared" si="295"/>
        <v>-92.251685590370727</v>
      </c>
      <c r="AE443" s="328">
        <f t="shared" si="296"/>
        <v>20605.131211680582</v>
      </c>
      <c r="AF443" s="328">
        <f t="shared" si="297"/>
        <v>2891.4066055672342</v>
      </c>
      <c r="AG443" s="328">
        <f t="shared" si="298"/>
        <v>2888.600675057919</v>
      </c>
      <c r="AH443" s="328">
        <f t="shared" si="299"/>
        <v>2.8200166809593168</v>
      </c>
      <c r="AI443" s="328">
        <f t="shared" si="300"/>
        <v>0.14632577889727247</v>
      </c>
      <c r="AJ443" s="328">
        <f t="shared" si="301"/>
        <v>10.309558680376236</v>
      </c>
      <c r="AK443" s="337">
        <f t="shared" si="302"/>
        <v>864.60029589607177</v>
      </c>
      <c r="AL443" s="42">
        <f t="shared" si="303"/>
        <v>31.547125185039221</v>
      </c>
    </row>
    <row r="444" spans="2:40" ht="15" x14ac:dyDescent="0.15">
      <c r="B444" s="328">
        <f t="shared" si="273"/>
        <v>2891.4066055672342</v>
      </c>
      <c r="C444" s="328">
        <f t="shared" si="274"/>
        <v>2888.600675057919</v>
      </c>
      <c r="D444" s="328">
        <f t="shared" si="275"/>
        <v>2.8200166809593168</v>
      </c>
      <c r="E444" s="328">
        <f t="shared" si="241"/>
        <v>212.70556223951968</v>
      </c>
      <c r="F444" s="328">
        <f t="shared" si="276"/>
        <v>212.79597288723878</v>
      </c>
      <c r="G444" s="328">
        <f t="shared" si="277"/>
        <v>1318.8762906415607</v>
      </c>
      <c r="H444" s="313">
        <f t="shared" si="278"/>
        <v>0.02</v>
      </c>
      <c r="I444" s="328">
        <f t="shared" si="279"/>
        <v>2.244744407452163</v>
      </c>
      <c r="J444" s="328">
        <f t="shared" si="246"/>
        <v>850</v>
      </c>
      <c r="K444" s="335">
        <f t="shared" si="280"/>
        <v>-1</v>
      </c>
      <c r="L444" s="323">
        <f t="shared" si="281"/>
        <v>2.8000166809593168</v>
      </c>
      <c r="M444" s="323">
        <f t="shared" si="282"/>
        <v>2.8100166809593166</v>
      </c>
      <c r="N444" s="328">
        <f t="shared" si="283"/>
        <v>-3.9254536886200064E-2</v>
      </c>
      <c r="O444" s="328">
        <f t="shared" si="284"/>
        <v>1.8843796348648745E-3</v>
      </c>
      <c r="P444" s="332">
        <f t="shared" si="271"/>
        <v>36.947521617827761</v>
      </c>
      <c r="Q444" s="328">
        <f t="shared" si="285"/>
        <v>482.31252873823109</v>
      </c>
      <c r="R444" s="277">
        <f>IF(H444&gt;0, rate1(1,$L$52,$L$51,$L$54,L444,$L$53,$L$50,P444),"")</f>
        <v>1475.5365702795118</v>
      </c>
      <c r="S444" s="323">
        <f t="shared" si="286"/>
        <v>173.46432230996444</v>
      </c>
      <c r="T444" s="323">
        <f t="shared" si="287"/>
        <v>2.2760960852905669E-4</v>
      </c>
      <c r="U444" s="328">
        <f t="shared" si="288"/>
        <v>2.8200166809593168</v>
      </c>
      <c r="V444" s="336">
        <f t="shared" si="289"/>
        <v>2.8200166809593168</v>
      </c>
      <c r="W444" s="328">
        <f t="shared" si="290"/>
        <v>4.7848057669241939E-4</v>
      </c>
      <c r="X444" s="328">
        <f t="shared" si="291"/>
        <v>497.15946784346329</v>
      </c>
      <c r="Y444" s="328">
        <f t="shared" si="272"/>
        <v>37.210959656465697</v>
      </c>
      <c r="Z444" s="108">
        <f>IF(H444&gt;0, rate1(1,$L$52,$L$51,$L$54,U444,$L$53,$L$50,Y444),"")</f>
        <v>1480.1398537247317</v>
      </c>
      <c r="AA444" s="336">
        <f t="shared" si="292"/>
        <v>178.24795665312561</v>
      </c>
      <c r="AB444" s="336">
        <f t="shared" si="293"/>
        <v>-2.6994984073571366E-6</v>
      </c>
      <c r="AC444" s="328">
        <f t="shared" si="294"/>
        <v>2.2760960852905669E-4</v>
      </c>
      <c r="AD444" s="328">
        <f t="shared" si="295"/>
        <v>-87.869752640283622</v>
      </c>
      <c r="AE444" s="328">
        <f t="shared" si="296"/>
        <v>19720.32354084601</v>
      </c>
      <c r="AF444" s="328">
        <f t="shared" si="297"/>
        <v>2891.3671234207395</v>
      </c>
      <c r="AG444" s="328">
        <f t="shared" si="298"/>
        <v>2888.6004474483107</v>
      </c>
      <c r="AH444" s="328">
        <f t="shared" si="299"/>
        <v>2.8002214037559625</v>
      </c>
      <c r="AI444" s="328">
        <f t="shared" si="300"/>
        <v>0.15425548448856166</v>
      </c>
      <c r="AJ444" s="328">
        <f t="shared" si="301"/>
        <v>10.309601529121927</v>
      </c>
      <c r="AK444" s="337">
        <f t="shared" si="302"/>
        <v>864.60049317150231</v>
      </c>
      <c r="AL444" s="42">
        <f t="shared" si="303"/>
        <v>31.547249561951283</v>
      </c>
    </row>
    <row r="445" spans="2:40" ht="15" x14ac:dyDescent="0.15">
      <c r="B445" s="328">
        <f t="shared" si="273"/>
        <v>2891.3671234207395</v>
      </c>
      <c r="C445" s="328">
        <f t="shared" si="274"/>
        <v>2888.6004474483107</v>
      </c>
      <c r="D445" s="328">
        <f t="shared" si="275"/>
        <v>2.8002214037559625</v>
      </c>
      <c r="E445" s="328">
        <f t="shared" si="241"/>
        <v>212.52601280003606</v>
      </c>
      <c r="F445" s="328">
        <f t="shared" si="276"/>
        <v>212.61578751977788</v>
      </c>
      <c r="G445" s="328">
        <f t="shared" si="277"/>
        <v>1290.0074705294771</v>
      </c>
      <c r="H445" s="313">
        <f t="shared" si="278"/>
        <v>0.02</v>
      </c>
      <c r="I445" s="328">
        <f t="shared" si="279"/>
        <v>2.2133407779430856</v>
      </c>
      <c r="J445" s="328">
        <f t="shared" si="246"/>
        <v>850</v>
      </c>
      <c r="K445" s="335">
        <f t="shared" si="280"/>
        <v>-1</v>
      </c>
      <c r="L445" s="323">
        <f t="shared" si="281"/>
        <v>2.7802214037559625</v>
      </c>
      <c r="M445" s="323">
        <f t="shared" si="282"/>
        <v>2.7902214037559627</v>
      </c>
      <c r="N445" s="328">
        <f t="shared" si="283"/>
        <v>-3.8981827049377138E-2</v>
      </c>
      <c r="O445" s="328">
        <f t="shared" si="284"/>
        <v>1.8843796348648745E-3</v>
      </c>
      <c r="P445" s="332">
        <f t="shared" si="271"/>
        <v>36.600106213155321</v>
      </c>
      <c r="Q445" s="328">
        <f t="shared" si="285"/>
        <v>453.25278953070665</v>
      </c>
      <c r="R445" s="277">
        <f>IF(H445&gt;0, rate1(1,$L$52,$L$51,$L$54,L445,$L$53,$L$50,P445),"")</f>
        <v>1469.4093024862655</v>
      </c>
      <c r="S445" s="323">
        <f t="shared" si="286"/>
        <v>163.69269491900016</v>
      </c>
      <c r="T445" s="323">
        <f t="shared" si="287"/>
        <v>2.3960404041979282E-4</v>
      </c>
      <c r="U445" s="328">
        <f t="shared" si="288"/>
        <v>2.8002214037559625</v>
      </c>
      <c r="V445" s="336">
        <f t="shared" si="289"/>
        <v>2.8002214037559625</v>
      </c>
      <c r="W445" s="328">
        <f t="shared" si="290"/>
        <v>4.7178670690950497E-4</v>
      </c>
      <c r="X445" s="328">
        <f t="shared" si="291"/>
        <v>467.87188510521446</v>
      </c>
      <c r="Y445" s="328">
        <f t="shared" si="272"/>
        <v>36.862921863177277</v>
      </c>
      <c r="Z445" s="108">
        <f>IF(H445&gt;0, rate1(1,$L$52,$L$51,$L$54,U445,$L$53,$L$50,Y445),"")</f>
        <v>1474.05046679866</v>
      </c>
      <c r="AA445" s="336">
        <f t="shared" si="292"/>
        <v>168.4403728659793</v>
      </c>
      <c r="AB445" s="336">
        <f t="shared" si="293"/>
        <v>-2.8176400878366837E-6</v>
      </c>
      <c r="AC445" s="328">
        <f t="shared" si="294"/>
        <v>2.3960404041979282E-4</v>
      </c>
      <c r="AD445" s="328">
        <f t="shared" si="295"/>
        <v>-83.471046502218641</v>
      </c>
      <c r="AE445" s="328">
        <f t="shared" si="296"/>
        <v>18829.52755323529</v>
      </c>
      <c r="AF445" s="328">
        <f t="shared" si="297"/>
        <v>2891.3279019896499</v>
      </c>
      <c r="AG445" s="328">
        <f t="shared" si="298"/>
        <v>2888.6002078442702</v>
      </c>
      <c r="AH445" s="328">
        <f t="shared" si="299"/>
        <v>2.7804241845857454</v>
      </c>
      <c r="AI445" s="328">
        <f t="shared" si="300"/>
        <v>0.16306146967654192</v>
      </c>
      <c r="AJ445" s="328">
        <f t="shared" si="301"/>
        <v>10.309646823974616</v>
      </c>
      <c r="AK445" s="337">
        <f t="shared" si="302"/>
        <v>864.60069661540354</v>
      </c>
      <c r="AL445" s="42">
        <f t="shared" si="303"/>
        <v>31.547380679113097</v>
      </c>
    </row>
    <row r="446" spans="2:40" ht="15" x14ac:dyDescent="0.15">
      <c r="B446" s="328">
        <f t="shared" si="273"/>
        <v>2891.3279019896499</v>
      </c>
      <c r="C446" s="328">
        <f t="shared" si="274"/>
        <v>2888.6002078442702</v>
      </c>
      <c r="D446" s="328">
        <f t="shared" si="275"/>
        <v>2.7804241845857454</v>
      </c>
      <c r="E446" s="328">
        <f t="shared" ref="E446:E509" si="304">bb2wang($B$6,$H$12,C446,$H$8,$H$9,I446,$H$10,$H$11,$K$10,$K$11,$H$13)</f>
        <v>212.34773792620024</v>
      </c>
      <c r="F446" s="328">
        <f t="shared" si="276"/>
        <v>212.43687536311813</v>
      </c>
      <c r="G446" s="328">
        <f t="shared" si="277"/>
        <v>1261.5826500673286</v>
      </c>
      <c r="H446" s="313">
        <f t="shared" si="278"/>
        <v>0.02</v>
      </c>
      <c r="I446" s="328">
        <f t="shared" si="279"/>
        <v>2.1821553163037608</v>
      </c>
      <c r="J446" s="328">
        <f t="shared" ref="J446:J509" si="305">$B$7</f>
        <v>850</v>
      </c>
      <c r="K446" s="335">
        <f t="shared" si="280"/>
        <v>-1</v>
      </c>
      <c r="L446" s="323">
        <f t="shared" si="281"/>
        <v>2.7604241845857453</v>
      </c>
      <c r="M446" s="323">
        <f t="shared" si="282"/>
        <v>2.7704241845857451</v>
      </c>
      <c r="N446" s="328">
        <f t="shared" si="283"/>
        <v>-3.8709043298574386E-2</v>
      </c>
      <c r="O446" s="328">
        <f t="shared" si="284"/>
        <v>1.8843796348648745E-3</v>
      </c>
      <c r="P446" s="332">
        <f t="shared" si="271"/>
        <v>36.253480591202482</v>
      </c>
      <c r="Q446" s="328">
        <f t="shared" si="285"/>
        <v>424.63846264658741</v>
      </c>
      <c r="R446" s="277">
        <f>IF(H446&gt;0, rate1(1,$L$52,$L$51,$L$54,L446,$L$53,$L$50,P446),"")</f>
        <v>1463.2308894429589</v>
      </c>
      <c r="S446" s="323">
        <f t="shared" si="286"/>
        <v>154.00615073509465</v>
      </c>
      <c r="T446" s="323">
        <f t="shared" si="287"/>
        <v>2.5299011257130978E-4</v>
      </c>
      <c r="U446" s="328">
        <f t="shared" si="288"/>
        <v>2.7804241845857454</v>
      </c>
      <c r="V446" s="336">
        <f t="shared" si="289"/>
        <v>2.7804241845857454</v>
      </c>
      <c r="W446" s="328">
        <f t="shared" si="290"/>
        <v>4.6513934090253173E-4</v>
      </c>
      <c r="X446" s="328">
        <f t="shared" si="291"/>
        <v>439.03185022752768</v>
      </c>
      <c r="Y446" s="328">
        <f t="shared" si="272"/>
        <v>36.515670838236645</v>
      </c>
      <c r="Z446" s="108">
        <f>IF(H446&gt;0, rate1(1,$L$52,$L$51,$L$54,U446,$L$53,$L$50,Y446),"")</f>
        <v>1467.9103157176239</v>
      </c>
      <c r="AA446" s="336">
        <f t="shared" si="292"/>
        <v>158.71870209268687</v>
      </c>
      <c r="AB446" s="336">
        <f t="shared" si="293"/>
        <v>-2.9491704834673464E-6</v>
      </c>
      <c r="AC446" s="328">
        <f t="shared" si="294"/>
        <v>2.5299011257130978E-4</v>
      </c>
      <c r="AD446" s="328">
        <f t="shared" si="295"/>
        <v>-79.054472906970403</v>
      </c>
      <c r="AE446" s="328">
        <f t="shared" si="296"/>
        <v>17931.896139774162</v>
      </c>
      <c r="AF446" s="328">
        <f t="shared" si="297"/>
        <v>2891.2889399562387</v>
      </c>
      <c r="AG446" s="328">
        <f t="shared" si="298"/>
        <v>2888.5999548541577</v>
      </c>
      <c r="AH446" s="328">
        <f t="shared" si="299"/>
        <v>2.7606250196107247</v>
      </c>
      <c r="AI446" s="328">
        <f t="shared" si="300"/>
        <v>0.17289828583896369</v>
      </c>
      <c r="AJ446" s="328">
        <f t="shared" si="301"/>
        <v>10.309694851276237</v>
      </c>
      <c r="AK446" s="337">
        <f t="shared" si="302"/>
        <v>864.6009069659176</v>
      </c>
      <c r="AL446" s="42">
        <f t="shared" si="303"/>
        <v>31.547519281362323</v>
      </c>
      <c r="AM446" s="8">
        <v>0</v>
      </c>
      <c r="AN446" s="8">
        <v>0</v>
      </c>
    </row>
    <row r="447" spans="2:40" ht="15" x14ac:dyDescent="0.15">
      <c r="B447" s="328">
        <f t="shared" si="273"/>
        <v>2891.2889399562387</v>
      </c>
      <c r="C447" s="328">
        <f t="shared" si="274"/>
        <v>2888.5999548541577</v>
      </c>
      <c r="D447" s="328">
        <f t="shared" si="275"/>
        <v>2.7606250196107247</v>
      </c>
      <c r="E447" s="328">
        <f t="shared" si="304"/>
        <v>212.17074074614396</v>
      </c>
      <c r="F447" s="328">
        <f t="shared" si="276"/>
        <v>212.2592393361721</v>
      </c>
      <c r="G447" s="328">
        <f t="shared" si="277"/>
        <v>1233.5976905070513</v>
      </c>
      <c r="H447" s="313">
        <f t="shared" si="278"/>
        <v>0.02</v>
      </c>
      <c r="I447" s="328">
        <f t="shared" si="279"/>
        <v>2.1511880816648046</v>
      </c>
      <c r="J447" s="328">
        <f t="shared" si="305"/>
        <v>850</v>
      </c>
      <c r="K447" s="335">
        <f t="shared" si="280"/>
        <v>-1</v>
      </c>
      <c r="L447" s="323">
        <f t="shared" si="281"/>
        <v>2.7406250196107247</v>
      </c>
      <c r="M447" s="323">
        <f t="shared" si="282"/>
        <v>2.7506250196107249</v>
      </c>
      <c r="N447" s="328">
        <f t="shared" si="283"/>
        <v>-3.843618556700612E-2</v>
      </c>
      <c r="O447" s="328">
        <f t="shared" si="284"/>
        <v>1.8843796348648745E-3</v>
      </c>
      <c r="P447" s="332">
        <f t="shared" ref="P447:P510" si="306">IF(H447&gt;0, $C$54*$L$55*$L$55*M447*M447/(($B$19*(B447-C447))^0.333)*1000,"")</f>
        <v>35.907648851802335</v>
      </c>
      <c r="Q447" s="328">
        <f t="shared" si="285"/>
        <v>396.4654088697223</v>
      </c>
      <c r="R447" s="277">
        <f>IF(H447&gt;0, rate1(1,$L$52,$L$51,$L$54,L447,$L$53,$L$50,P447),"")</f>
        <v>1457.0008110606304</v>
      </c>
      <c r="S447" s="323">
        <f t="shared" si="286"/>
        <v>144.40329599454253</v>
      </c>
      <c r="T447" s="323">
        <f t="shared" si="287"/>
        <v>2.6802860631926396E-4</v>
      </c>
      <c r="U447" s="328">
        <f t="shared" si="288"/>
        <v>2.7606250196107247</v>
      </c>
      <c r="V447" s="336">
        <f t="shared" si="289"/>
        <v>2.7606250196107247</v>
      </c>
      <c r="W447" s="328">
        <f t="shared" si="290"/>
        <v>4.5853849127297508E-4</v>
      </c>
      <c r="X447" s="328">
        <f t="shared" si="291"/>
        <v>410.63521214192974</v>
      </c>
      <c r="Y447" s="328">
        <f t="shared" ref="Y447:Y510" si="307">IF(H447&gt;0, $C$54*$L$55*$L$55*V447*V447/(($B$19*(B447-C447))^0.333)*1000,"")</f>
        <v>36.169210645173955</v>
      </c>
      <c r="Z447" s="108">
        <f>IF(H447&gt;0, rate1(1,$L$52,$L$51,$L$54,U447,$L$53,$L$50,Y447),"")</f>
        <v>1461.7188839107919</v>
      </c>
      <c r="AA447" s="336">
        <f t="shared" si="292"/>
        <v>149.08155976334521</v>
      </c>
      <c r="AB447" s="336">
        <f t="shared" si="293"/>
        <v>-3.0965266168575136E-6</v>
      </c>
      <c r="AC447" s="328">
        <f t="shared" si="294"/>
        <v>2.6802860631926396E-4</v>
      </c>
      <c r="AD447" s="328">
        <f t="shared" si="295"/>
        <v>-74.618900850369954</v>
      </c>
      <c r="AE447" s="328">
        <f t="shared" si="296"/>
        <v>17026.536267431205</v>
      </c>
      <c r="AF447" s="328">
        <f t="shared" si="297"/>
        <v>2891.2502357420653</v>
      </c>
      <c r="AG447" s="328">
        <f t="shared" si="298"/>
        <v>2888.5996868255515</v>
      </c>
      <c r="AH447" s="328">
        <f t="shared" si="299"/>
        <v>2.7408239049129577</v>
      </c>
      <c r="AI447" s="328">
        <f t="shared" si="300"/>
        <v>0.18395913323078475</v>
      </c>
      <c r="AJ447" s="328">
        <f t="shared" si="301"/>
        <v>10.309745951035469</v>
      </c>
      <c r="AK447" s="337">
        <f t="shared" si="302"/>
        <v>864.60112509139526</v>
      </c>
      <c r="AL447" s="42">
        <f t="shared" si="303"/>
        <v>31.547666244905287</v>
      </c>
      <c r="AM447" s="8">
        <f>AJ447/24+AM446</f>
        <v>0.42957274795981121</v>
      </c>
    </row>
    <row r="448" spans="2:40" ht="15" x14ac:dyDescent="0.15">
      <c r="B448" s="328">
        <f t="shared" si="273"/>
        <v>2891.2502357420653</v>
      </c>
      <c r="C448" s="328">
        <f t="shared" si="274"/>
        <v>2888.5996868255515</v>
      </c>
      <c r="D448" s="328">
        <f t="shared" si="275"/>
        <v>2.7408239049129577</v>
      </c>
      <c r="E448" s="328">
        <f t="shared" si="304"/>
        <v>211.99502491103121</v>
      </c>
      <c r="F448" s="328">
        <f t="shared" si="276"/>
        <v>212.08288282858757</v>
      </c>
      <c r="G448" s="328">
        <f t="shared" si="277"/>
        <v>1206.0484757906565</v>
      </c>
      <c r="H448" s="313">
        <f t="shared" si="278"/>
        <v>0.02</v>
      </c>
      <c r="I448" s="328">
        <f t="shared" si="279"/>
        <v>2.1204391332110393</v>
      </c>
      <c r="J448" s="328">
        <f t="shared" si="305"/>
        <v>850</v>
      </c>
      <c r="K448" s="335">
        <f t="shared" si="280"/>
        <v>-1</v>
      </c>
      <c r="L448" s="323">
        <f t="shared" si="281"/>
        <v>2.7208239049129577</v>
      </c>
      <c r="M448" s="323">
        <f t="shared" si="282"/>
        <v>2.7308239049129579</v>
      </c>
      <c r="N448" s="328">
        <f t="shared" si="283"/>
        <v>-3.8163253786760443E-2</v>
      </c>
      <c r="O448" s="328">
        <f t="shared" si="284"/>
        <v>1.8843796348648745E-3</v>
      </c>
      <c r="P448" s="332">
        <f t="shared" si="306"/>
        <v>35.562615143481445</v>
      </c>
      <c r="Q448" s="328">
        <f t="shared" si="285"/>
        <v>368.72951191672314</v>
      </c>
      <c r="R448" s="277">
        <f>IF(H448&gt;0, rate1(1,$L$52,$L$51,$L$54,L448,$L$53,$L$50,P448),"")</f>
        <v>1450.718542368413</v>
      </c>
      <c r="S448" s="323">
        <f t="shared" si="286"/>
        <v>134.88272598499913</v>
      </c>
      <c r="T448" s="323">
        <f t="shared" si="287"/>
        <v>2.8504987111658035E-4</v>
      </c>
      <c r="U448" s="328">
        <f t="shared" si="288"/>
        <v>2.7408239049129577</v>
      </c>
      <c r="V448" s="336">
        <f t="shared" si="289"/>
        <v>2.7408239049129577</v>
      </c>
      <c r="W448" s="328">
        <f t="shared" si="290"/>
        <v>4.5198417064185037E-4</v>
      </c>
      <c r="X448" s="328">
        <f t="shared" si="291"/>
        <v>382.67784260243911</v>
      </c>
      <c r="Y448" s="328">
        <f t="shared" si="307"/>
        <v>35.823545395506564</v>
      </c>
      <c r="Z448" s="108">
        <f>IF(H448&gt;0, rate1(1,$L$52,$L$51,$L$54,U448,$L$53,$L$50,Y448),"")</f>
        <v>1455.4756499175792</v>
      </c>
      <c r="AA448" s="336">
        <f t="shared" si="292"/>
        <v>139.52755076307216</v>
      </c>
      <c r="AB448" s="336">
        <f t="shared" si="293"/>
        <v>-3.2627745755419623E-6</v>
      </c>
      <c r="AC448" s="328">
        <f t="shared" si="294"/>
        <v>2.8504987111658035E-4</v>
      </c>
      <c r="AD448" s="328">
        <f t="shared" si="295"/>
        <v>-70.163160999361949</v>
      </c>
      <c r="AE448" s="328">
        <f t="shared" si="296"/>
        <v>16112.504943839038</v>
      </c>
      <c r="AF448" s="328">
        <f t="shared" si="297"/>
        <v>2891.2117874384076</v>
      </c>
      <c r="AG448" s="328">
        <f t="shared" si="298"/>
        <v>2888.5994017756802</v>
      </c>
      <c r="AH448" s="328">
        <f t="shared" si="299"/>
        <v>2.7210208364917929</v>
      </c>
      <c r="AI448" s="328">
        <f t="shared" si="300"/>
        <v>0.1964887487073915</v>
      </c>
      <c r="AJ448" s="328">
        <f t="shared" si="301"/>
        <v>10.309800531243443</v>
      </c>
      <c r="AK448" s="337">
        <f t="shared" si="302"/>
        <v>864.60135202295714</v>
      </c>
      <c r="AL448" s="42">
        <f t="shared" ref="AL448:AL511" si="308">IF(H448&gt;0, AL447+AI447*J447/1000000,"")</f>
        <v>31.547822610168534</v>
      </c>
    </row>
    <row r="449" spans="2:38" ht="15" x14ac:dyDescent="0.15">
      <c r="B449" s="328">
        <f t="shared" si="273"/>
        <v>2891.2117874384076</v>
      </c>
      <c r="C449" s="328">
        <f t="shared" si="274"/>
        <v>2888.5994017756802</v>
      </c>
      <c r="D449" s="328">
        <f t="shared" si="275"/>
        <v>2.7210208364917929</v>
      </c>
      <c r="E449" s="328">
        <f t="shared" si="304"/>
        <v>211.82059473451517</v>
      </c>
      <c r="F449" s="328">
        <f t="shared" si="276"/>
        <v>211.90780982277317</v>
      </c>
      <c r="G449" s="328">
        <f t="shared" si="277"/>
        <v>1178.9309128349782</v>
      </c>
      <c r="H449" s="313">
        <f t="shared" si="278"/>
        <v>0.02</v>
      </c>
      <c r="I449" s="328">
        <f t="shared" si="279"/>
        <v>2.0899085301818561</v>
      </c>
      <c r="J449" s="328">
        <f t="shared" si="305"/>
        <v>850</v>
      </c>
      <c r="K449" s="335">
        <f t="shared" si="280"/>
        <v>-1</v>
      </c>
      <c r="L449" s="323">
        <f t="shared" si="281"/>
        <v>2.7010208364917929</v>
      </c>
      <c r="M449" s="323">
        <f t="shared" si="282"/>
        <v>2.7110208364917927</v>
      </c>
      <c r="N449" s="328">
        <f t="shared" si="283"/>
        <v>-3.789024788874773E-2</v>
      </c>
      <c r="O449" s="328">
        <f t="shared" si="284"/>
        <v>1.8843796348648745E-3</v>
      </c>
      <c r="P449" s="332">
        <f t="shared" si="306"/>
        <v>35.218383664396228</v>
      </c>
      <c r="Q449" s="328">
        <f t="shared" si="285"/>
        <v>341.42667879647638</v>
      </c>
      <c r="R449" s="277">
        <f>IF(H449&gt;0, rate1(1,$L$52,$L$51,$L$54,L449,$L$53,$L$50,P449),"")</f>
        <v>1444.3835535216369</v>
      </c>
      <c r="S449" s="323">
        <f t="shared" si="286"/>
        <v>125.44302457501796</v>
      </c>
      <c r="T449" s="323">
        <f t="shared" si="287"/>
        <v>3.0447868024861743E-4</v>
      </c>
      <c r="U449" s="328">
        <f t="shared" si="288"/>
        <v>2.7210208364917929</v>
      </c>
      <c r="V449" s="336">
        <f t="shared" si="289"/>
        <v>2.7210208364917929</v>
      </c>
      <c r="W449" s="328">
        <f t="shared" si="290"/>
        <v>4.4547639162662023E-4</v>
      </c>
      <c r="X449" s="328">
        <f t="shared" si="291"/>
        <v>355.15563648159741</v>
      </c>
      <c r="Y449" s="328">
        <f t="shared" si="307"/>
        <v>35.478679249656167</v>
      </c>
      <c r="Z449" s="108">
        <f>IF(H449&gt;0, rate1(1,$L$52,$L$51,$L$54,U449,$L$53,$L$50,Y449),"")</f>
        <v>1449.180087393134</v>
      </c>
      <c r="AA449" s="336">
        <f t="shared" si="292"/>
        <v>130.05526895749418</v>
      </c>
      <c r="AB449" s="336">
        <f t="shared" si="293"/>
        <v>-3.4518264556353989E-6</v>
      </c>
      <c r="AC449" s="328">
        <f t="shared" si="294"/>
        <v>3.0447868024861743E-4</v>
      </c>
      <c r="AD449" s="328">
        <f t="shared" si="295"/>
        <v>-65.686044039829994</v>
      </c>
      <c r="AE449" s="328">
        <f t="shared" si="296"/>
        <v>15188.804508837082</v>
      </c>
      <c r="AF449" s="328">
        <f t="shared" si="297"/>
        <v>2891.1735927118384</v>
      </c>
      <c r="AG449" s="328">
        <f t="shared" si="298"/>
        <v>2888.5990972969998</v>
      </c>
      <c r="AH449" s="328">
        <f t="shared" si="299"/>
        <v>2.7012158102605763</v>
      </c>
      <c r="AI449" s="328">
        <f t="shared" si="300"/>
        <v>0.21080181888408378</v>
      </c>
      <c r="AJ449" s="328">
        <f t="shared" si="301"/>
        <v>10.309859087304245</v>
      </c>
      <c r="AK449" s="337">
        <f t="shared" si="302"/>
        <v>864.60158899791304</v>
      </c>
      <c r="AL449" s="42">
        <f t="shared" si="308"/>
        <v>31.547989625604934</v>
      </c>
    </row>
    <row r="450" spans="2:38" ht="15" x14ac:dyDescent="0.15">
      <c r="B450" s="328">
        <f t="shared" si="273"/>
        <v>2891.1735927118384</v>
      </c>
      <c r="C450" s="328">
        <f t="shared" si="274"/>
        <v>2888.5990972969998</v>
      </c>
      <c r="D450" s="328">
        <f t="shared" si="275"/>
        <v>2.7012158102605763</v>
      </c>
      <c r="E450" s="328">
        <f t="shared" si="304"/>
        <v>211.64745538201143</v>
      </c>
      <c r="F450" s="328">
        <f t="shared" si="276"/>
        <v>211.73402505826328</v>
      </c>
      <c r="G450" s="328">
        <f t="shared" si="277"/>
        <v>1152.2409319689823</v>
      </c>
      <c r="H450" s="313">
        <f t="shared" si="278"/>
        <v>0.02</v>
      </c>
      <c r="I450" s="328">
        <f t="shared" si="279"/>
        <v>2.059596331870853</v>
      </c>
      <c r="J450" s="328">
        <f t="shared" si="305"/>
        <v>850</v>
      </c>
      <c r="K450" s="335">
        <f t="shared" si="280"/>
        <v>-1</v>
      </c>
      <c r="L450" s="323">
        <f t="shared" si="281"/>
        <v>2.6812158102605763</v>
      </c>
      <c r="M450" s="323">
        <f t="shared" si="282"/>
        <v>2.6912158102605765</v>
      </c>
      <c r="N450" s="328">
        <f t="shared" si="283"/>
        <v>-3.7617167802634022E-2</v>
      </c>
      <c r="O450" s="328">
        <f t="shared" si="284"/>
        <v>1.8843796348648745E-3</v>
      </c>
      <c r="P450" s="332">
        <f t="shared" si="306"/>
        <v>34.874958663286058</v>
      </c>
      <c r="Q450" s="328">
        <f t="shared" si="285"/>
        <v>314.55284035385375</v>
      </c>
      <c r="R450" s="277">
        <f>IF(H450&gt;0, rate1(1,$L$52,$L$51,$L$54,L450,$L$53,$L$50,P450),"")</f>
        <v>1437.9953098132705</v>
      </c>
      <c r="S450" s="323">
        <f t="shared" si="286"/>
        <v>116.08276378695703</v>
      </c>
      <c r="T450" s="323">
        <f t="shared" si="287"/>
        <v>3.2687056310423251E-4</v>
      </c>
      <c r="U450" s="328">
        <f t="shared" si="288"/>
        <v>2.7012158102605763</v>
      </c>
      <c r="V450" s="336">
        <f t="shared" si="289"/>
        <v>2.7012158102605763</v>
      </c>
      <c r="W450" s="328">
        <f t="shared" si="290"/>
        <v>4.3901516687405717E-4</v>
      </c>
      <c r="X450" s="328">
        <f t="shared" si="291"/>
        <v>328.06451222300393</v>
      </c>
      <c r="Y450" s="328">
        <f t="shared" si="307"/>
        <v>35.134616417882164</v>
      </c>
      <c r="Z450" s="108">
        <f>IF(H450&gt;0, rate1(1,$L$52,$L$51,$L$54,U450,$L$53,$L$50,Y450),"")</f>
        <v>1442.8316651170146</v>
      </c>
      <c r="AA450" s="336">
        <f t="shared" si="292"/>
        <v>120.66329675159344</v>
      </c>
      <c r="AB450" s="336">
        <f t="shared" si="293"/>
        <v>-3.6687537347846909E-6</v>
      </c>
      <c r="AC450" s="328">
        <f t="shared" si="294"/>
        <v>3.2687056310423251E-4</v>
      </c>
      <c r="AD450" s="328">
        <f t="shared" si="295"/>
        <v>-61.186298974320302</v>
      </c>
      <c r="AE450" s="328">
        <f t="shared" si="296"/>
        <v>14254.376996203557</v>
      </c>
      <c r="AF450" s="328">
        <f t="shared" si="297"/>
        <v>2891.1356486734726</v>
      </c>
      <c r="AG450" s="328">
        <f t="shared" si="298"/>
        <v>2888.5987704264367</v>
      </c>
      <c r="AH450" s="328">
        <f t="shared" si="299"/>
        <v>2.6814088220453645</v>
      </c>
      <c r="AI450" s="328">
        <f t="shared" si="300"/>
        <v>0.22730989515305022</v>
      </c>
      <c r="AJ450" s="328">
        <f t="shared" si="301"/>
        <v>10.309922228941788</v>
      </c>
      <c r="AK450" s="337">
        <f t="shared" si="302"/>
        <v>864.60183751869386</v>
      </c>
      <c r="AL450" s="42">
        <f t="shared" si="308"/>
        <v>31.548168807150986</v>
      </c>
    </row>
    <row r="451" spans="2:38" ht="15" x14ac:dyDescent="0.15">
      <c r="B451" s="328">
        <f t="shared" si="273"/>
        <v>2891.1356486734726</v>
      </c>
      <c r="C451" s="328">
        <f t="shared" si="274"/>
        <v>2888.5987704264367</v>
      </c>
      <c r="D451" s="328">
        <f t="shared" si="275"/>
        <v>2.6814088220453645</v>
      </c>
      <c r="E451" s="328">
        <f t="shared" si="304"/>
        <v>211.47561313282989</v>
      </c>
      <c r="F451" s="328">
        <f t="shared" si="276"/>
        <v>211.56153425742065</v>
      </c>
      <c r="G451" s="328">
        <f t="shared" si="277"/>
        <v>1125.9744875969388</v>
      </c>
      <c r="H451" s="313">
        <f t="shared" si="278"/>
        <v>0.02</v>
      </c>
      <c r="I451" s="328">
        <f t="shared" si="279"/>
        <v>2.0295025976287433</v>
      </c>
      <c r="J451" s="328">
        <f t="shared" si="305"/>
        <v>850</v>
      </c>
      <c r="K451" s="335">
        <f t="shared" si="280"/>
        <v>-1</v>
      </c>
      <c r="L451" s="323">
        <f t="shared" si="281"/>
        <v>2.6614088220453644</v>
      </c>
      <c r="M451" s="323">
        <f t="shared" si="282"/>
        <v>2.6714088220453647</v>
      </c>
      <c r="N451" s="328">
        <f t="shared" si="283"/>
        <v>-3.7344013456865E-2</v>
      </c>
      <c r="O451" s="328">
        <f t="shared" si="284"/>
        <v>1.8843796348648745E-3</v>
      </c>
      <c r="P451" s="332">
        <f t="shared" si="306"/>
        <v>34.532344440488778</v>
      </c>
      <c r="Q451" s="328">
        <f t="shared" si="285"/>
        <v>288.10395208793852</v>
      </c>
      <c r="R451" s="277">
        <f>IF(H451&gt;0, rate1(1,$L$52,$L$51,$L$54,L451,$L$53,$L$50,P451),"")</f>
        <v>1431.5532716897451</v>
      </c>
      <c r="S451" s="323">
        <f t="shared" si="286"/>
        <v>106.80050344748257</v>
      </c>
      <c r="T451" s="323">
        <f t="shared" si="287"/>
        <v>3.5296631150155049E-4</v>
      </c>
      <c r="U451" s="328">
        <f t="shared" si="288"/>
        <v>2.6814088220453645</v>
      </c>
      <c r="V451" s="336">
        <f t="shared" si="289"/>
        <v>2.6814088220453645</v>
      </c>
      <c r="W451" s="328">
        <f t="shared" si="290"/>
        <v>4.3260050903359826E-4</v>
      </c>
      <c r="X451" s="328">
        <f t="shared" si="291"/>
        <v>301.40041252551191</v>
      </c>
      <c r="Y451" s="328">
        <f t="shared" si="307"/>
        <v>34.791361161276988</v>
      </c>
      <c r="Z451" s="108">
        <f>IF(H451&gt;0, rate1(1,$L$52,$L$51,$L$54,U451,$L$53,$L$50,Y451),"")</f>
        <v>1436.4298470060833</v>
      </c>
      <c r="AA451" s="336">
        <f t="shared" si="292"/>
        <v>111.35020471010775</v>
      </c>
      <c r="AB451" s="336">
        <f t="shared" si="293"/>
        <v>-3.9202510785553023E-6</v>
      </c>
      <c r="AC451" s="328">
        <f t="shared" si="294"/>
        <v>3.5296631150155049E-4</v>
      </c>
      <c r="AD451" s="328">
        <f t="shared" si="295"/>
        <v>-56.662631385182905</v>
      </c>
      <c r="AE451" s="328">
        <f t="shared" si="296"/>
        <v>13308.097157161517</v>
      </c>
      <c r="AF451" s="328">
        <f t="shared" si="297"/>
        <v>2891.0979516937041</v>
      </c>
      <c r="AG451" s="328">
        <f t="shared" si="298"/>
        <v>2888.5984174601253</v>
      </c>
      <c r="AH451" s="328">
        <f t="shared" si="299"/>
        <v>2.6615998675814052</v>
      </c>
      <c r="AI451" s="328">
        <f t="shared" si="300"/>
        <v>0.24656177208475372</v>
      </c>
      <c r="AJ451" s="328">
        <f t="shared" si="301"/>
        <v>10.309990718322924</v>
      </c>
      <c r="AK451" s="337">
        <f t="shared" si="302"/>
        <v>864.60209943445932</v>
      </c>
      <c r="AL451" s="42">
        <f t="shared" si="308"/>
        <v>31.548362020561868</v>
      </c>
    </row>
    <row r="452" spans="2:38" ht="15" x14ac:dyDescent="0.15">
      <c r="B452" s="328">
        <f t="shared" si="273"/>
        <v>2891.0979516937041</v>
      </c>
      <c r="C452" s="328">
        <f t="shared" si="274"/>
        <v>2888.5984174601253</v>
      </c>
      <c r="D452" s="328">
        <f t="shared" si="275"/>
        <v>2.6615998675814052</v>
      </c>
      <c r="E452" s="328">
        <f t="shared" si="304"/>
        <v>211.30507575154979</v>
      </c>
      <c r="F452" s="328">
        <f t="shared" si="276"/>
        <v>211.39034444218984</v>
      </c>
      <c r="G452" s="328">
        <f t="shared" si="277"/>
        <v>1100.1275591917317</v>
      </c>
      <c r="H452" s="313">
        <f t="shared" si="278"/>
        <v>0.02</v>
      </c>
      <c r="I452" s="328">
        <f t="shared" si="279"/>
        <v>1.9996273868629943</v>
      </c>
      <c r="J452" s="328">
        <f t="shared" si="305"/>
        <v>850</v>
      </c>
      <c r="K452" s="335">
        <f t="shared" si="280"/>
        <v>-1</v>
      </c>
      <c r="L452" s="323">
        <f t="shared" si="281"/>
        <v>2.6415998675814052</v>
      </c>
      <c r="M452" s="323">
        <f t="shared" si="282"/>
        <v>2.651599867581405</v>
      </c>
      <c r="N452" s="328">
        <f t="shared" si="283"/>
        <v>-3.7070784778580723E-2</v>
      </c>
      <c r="O452" s="328">
        <f t="shared" si="284"/>
        <v>1.8843796348648745E-3</v>
      </c>
      <c r="P452" s="332">
        <f t="shared" si="306"/>
        <v>34.190545348946621</v>
      </c>
      <c r="Q452" s="328">
        <f t="shared" si="285"/>
        <v>262.07599537676333</v>
      </c>
      <c r="R452" s="277">
        <f>IF(H452&gt;0, rate1(1,$L$52,$L$51,$L$54,L452,$L$53,$L$50,P452),"")</f>
        <v>1425.0568947700324</v>
      </c>
      <c r="S452" s="323">
        <f t="shared" si="286"/>
        <v>97.594790966900405</v>
      </c>
      <c r="T452" s="323">
        <f t="shared" si="287"/>
        <v>3.8377623065910006E-4</v>
      </c>
      <c r="U452" s="328">
        <f t="shared" si="288"/>
        <v>2.6615998675814052</v>
      </c>
      <c r="V452" s="336">
        <f t="shared" si="289"/>
        <v>2.6615998675814052</v>
      </c>
      <c r="W452" s="328">
        <f t="shared" si="290"/>
        <v>4.262324307644505E-4</v>
      </c>
      <c r="X452" s="328">
        <f t="shared" si="291"/>
        <v>275.15930536601172</v>
      </c>
      <c r="Y452" s="328">
        <f t="shared" si="307"/>
        <v>34.448917792750699</v>
      </c>
      <c r="Z452" s="108">
        <f>IF(H452&gt;0, rate1(1,$L$52,$L$51,$L$54,U452,$L$53,$L$50,Y452),"")</f>
        <v>1429.9740921304906</v>
      </c>
      <c r="AA452" s="336">
        <f t="shared" si="292"/>
        <v>102.11455128070868</v>
      </c>
      <c r="AB452" s="336">
        <f t="shared" si="293"/>
        <v>-4.2153421576402727E-6</v>
      </c>
      <c r="AC452" s="328">
        <f t="shared" si="294"/>
        <v>3.8377623065910006E-4</v>
      </c>
      <c r="AD452" s="328">
        <f t="shared" si="295"/>
        <v>-52.113701689267877</v>
      </c>
      <c r="AE452" s="328">
        <f t="shared" si="296"/>
        <v>12348.763470545211</v>
      </c>
      <c r="AF452" s="328">
        <f t="shared" si="297"/>
        <v>2891.0604971326948</v>
      </c>
      <c r="AG452" s="328">
        <f t="shared" si="298"/>
        <v>2888.5980336838948</v>
      </c>
      <c r="AH452" s="328">
        <f t="shared" si="299"/>
        <v>2.6417889425111669</v>
      </c>
      <c r="AI452" s="328">
        <f t="shared" si="300"/>
        <v>0.269305900745129</v>
      </c>
      <c r="AJ452" s="328">
        <f t="shared" si="301"/>
        <v>10.310065525517576</v>
      </c>
      <c r="AK452" s="337">
        <f t="shared" si="302"/>
        <v>864.60237705672432</v>
      </c>
      <c r="AL452" s="42">
        <f t="shared" si="308"/>
        <v>31.54857159806814</v>
      </c>
    </row>
    <row r="453" spans="2:38" ht="15" x14ac:dyDescent="0.15">
      <c r="B453" s="328">
        <f t="shared" si="273"/>
        <v>2891.0604971326948</v>
      </c>
      <c r="C453" s="328">
        <f t="shared" si="274"/>
        <v>2888.5980336838948</v>
      </c>
      <c r="D453" s="328">
        <f t="shared" si="275"/>
        <v>2.6417889425111669</v>
      </c>
      <c r="E453" s="328">
        <f t="shared" si="304"/>
        <v>211.135853028307</v>
      </c>
      <c r="F453" s="328">
        <f t="shared" si="276"/>
        <v>211.2204643899284</v>
      </c>
      <c r="G453" s="328">
        <f t="shared" si="277"/>
        <v>1074.6961528014122</v>
      </c>
      <c r="H453" s="313">
        <f t="shared" si="278"/>
        <v>0.02</v>
      </c>
      <c r="I453" s="328">
        <f t="shared" si="279"/>
        <v>1.9699707590400068</v>
      </c>
      <c r="J453" s="328">
        <f t="shared" si="305"/>
        <v>850</v>
      </c>
      <c r="K453" s="335">
        <f t="shared" si="280"/>
        <v>-1</v>
      </c>
      <c r="L453" s="323">
        <f t="shared" si="281"/>
        <v>2.6217889425111669</v>
      </c>
      <c r="M453" s="323">
        <f t="shared" si="282"/>
        <v>2.6317889425111671</v>
      </c>
      <c r="N453" s="328">
        <f t="shared" si="283"/>
        <v>-3.6797481693595202E-2</v>
      </c>
      <c r="O453" s="328">
        <f t="shared" si="284"/>
        <v>1.8843796348648745E-3</v>
      </c>
      <c r="P453" s="332">
        <f t="shared" si="306"/>
        <v>33.849565795268582</v>
      </c>
      <c r="Q453" s="328">
        <f t="shared" si="285"/>
        <v>236.46497934028707</v>
      </c>
      <c r="R453" s="277">
        <f>IF(H453&gt;0, rate1(1,$L$52,$L$51,$L$54,L453,$L$53,$L$50,P453),"")</f>
        <v>1418.5056298694158</v>
      </c>
      <c r="S453" s="323">
        <f t="shared" si="286"/>
        <v>88.46416133759692</v>
      </c>
      <c r="T453" s="323">
        <f t="shared" si="287"/>
        <v>4.207149663456227E-4</v>
      </c>
      <c r="U453" s="328">
        <f t="shared" si="288"/>
        <v>2.6417889425111669</v>
      </c>
      <c r="V453" s="336">
        <f t="shared" si="289"/>
        <v>2.6417889425111669</v>
      </c>
      <c r="W453" s="328">
        <f t="shared" si="290"/>
        <v>4.1991094474891355E-4</v>
      </c>
      <c r="X453" s="328">
        <f t="shared" si="291"/>
        <v>249.3371855486032</v>
      </c>
      <c r="Y453" s="328">
        <f t="shared" si="307"/>
        <v>34.107290678071507</v>
      </c>
      <c r="Z453" s="108">
        <f>IF(H453&gt;0, rate1(1,$L$52,$L$51,$L$54,U453,$L$53,$L$50,Y453),"")</f>
        <v>1423.4638547341688</v>
      </c>
      <c r="AA453" s="336">
        <f t="shared" si="292"/>
        <v>92.95488269266707</v>
      </c>
      <c r="AB453" s="336">
        <f t="shared" si="293"/>
        <v>-4.5664888307491614E-6</v>
      </c>
      <c r="AC453" s="328">
        <f t="shared" si="294"/>
        <v>4.207149663456227E-4</v>
      </c>
      <c r="AD453" s="328">
        <f t="shared" si="295"/>
        <v>-47.538123432408973</v>
      </c>
      <c r="AE453" s="328">
        <f t="shared" si="296"/>
        <v>11375.085952201025</v>
      </c>
      <c r="AF453" s="328">
        <f t="shared" si="297"/>
        <v>2891.0232789360348</v>
      </c>
      <c r="AG453" s="328">
        <f t="shared" si="298"/>
        <v>2888.5976129689284</v>
      </c>
      <c r="AH453" s="328">
        <f t="shared" si="299"/>
        <v>2.6219760423807981</v>
      </c>
      <c r="AI453" s="328">
        <f t="shared" si="300"/>
        <v>0.29659026900326985</v>
      </c>
      <c r="AJ453" s="328">
        <f t="shared" si="301"/>
        <v>10.31014791170341</v>
      </c>
      <c r="AK453" s="337">
        <f t="shared" si="302"/>
        <v>864.60267332756757</v>
      </c>
      <c r="AL453" s="42">
        <f t="shared" si="308"/>
        <v>31.548800508083772</v>
      </c>
    </row>
    <row r="454" spans="2:38" ht="15" x14ac:dyDescent="0.15">
      <c r="B454" s="328">
        <f t="shared" si="273"/>
        <v>2891.0232789360348</v>
      </c>
      <c r="C454" s="328">
        <f t="shared" si="274"/>
        <v>2888.5976129689284</v>
      </c>
      <c r="D454" s="328">
        <f t="shared" si="275"/>
        <v>2.6219760423807981</v>
      </c>
      <c r="E454" s="328">
        <f t="shared" si="304"/>
        <v>210.96795758935065</v>
      </c>
      <c r="F454" s="328">
        <f t="shared" si="276"/>
        <v>211.05190530882882</v>
      </c>
      <c r="G454" s="328">
        <f t="shared" si="277"/>
        <v>1049.6763033650877</v>
      </c>
      <c r="H454" s="313">
        <f t="shared" si="278"/>
        <v>0.02</v>
      </c>
      <c r="I454" s="328">
        <f t="shared" si="279"/>
        <v>1.9405327736851179</v>
      </c>
      <c r="J454" s="328">
        <f t="shared" si="305"/>
        <v>850</v>
      </c>
      <c r="K454" s="335">
        <f t="shared" si="280"/>
        <v>-1</v>
      </c>
      <c r="L454" s="323">
        <f t="shared" si="281"/>
        <v>2.601976042380798</v>
      </c>
      <c r="M454" s="323">
        <f t="shared" si="282"/>
        <v>2.6119760423807978</v>
      </c>
      <c r="N454" s="328">
        <f t="shared" si="283"/>
        <v>-3.6524104126363532E-2</v>
      </c>
      <c r="O454" s="328">
        <f t="shared" si="284"/>
        <v>1.8843796348648745E-3</v>
      </c>
      <c r="P454" s="332">
        <f t="shared" si="306"/>
        <v>33.509410240796292</v>
      </c>
      <c r="Q454" s="328">
        <f t="shared" si="285"/>
        <v>211.26694372415136</v>
      </c>
      <c r="R454" s="277">
        <f>IF(H454&gt;0, rate1(1,$L$52,$L$51,$L$54,L454,$L$53,$L$50,P454),"")</f>
        <v>1411.8989230271775</v>
      </c>
      <c r="S454" s="323">
        <f t="shared" si="286"/>
        <v>79.407137502260539</v>
      </c>
      <c r="T454" s="323">
        <f t="shared" si="287"/>
        <v>4.6582626645833757E-4</v>
      </c>
      <c r="U454" s="328">
        <f t="shared" si="288"/>
        <v>2.6219760423807981</v>
      </c>
      <c r="V454" s="336">
        <f t="shared" si="289"/>
        <v>2.6219760423807981</v>
      </c>
      <c r="W454" s="328">
        <f t="shared" si="290"/>
        <v>4.1363606367017525E-4</v>
      </c>
      <c r="X454" s="328">
        <f t="shared" si="291"/>
        <v>223.93007708378786</v>
      </c>
      <c r="Y454" s="328">
        <f t="shared" si="307"/>
        <v>33.76648423690915</v>
      </c>
      <c r="Z454" s="108">
        <f>IF(H454&gt;0, rate1(1,$L$52,$L$51,$L$54,U454,$L$53,$L$50,Y454),"")</f>
        <v>1416.8985842590666</v>
      </c>
      <c r="AA454" s="336">
        <f t="shared" si="292"/>
        <v>83.869733150091349</v>
      </c>
      <c r="AB454" s="336">
        <f t="shared" si="293"/>
        <v>-4.9914009367088118E-6</v>
      </c>
      <c r="AC454" s="328">
        <f t="shared" si="294"/>
        <v>4.6582626645833757E-4</v>
      </c>
      <c r="AD454" s="328">
        <f t="shared" si="295"/>
        <v>-42.934461708351854</v>
      </c>
      <c r="AE454" s="328">
        <f t="shared" si="296"/>
        <v>10385.668604485812</v>
      </c>
      <c r="AF454" s="328">
        <f t="shared" si="297"/>
        <v>2890.986289005642</v>
      </c>
      <c r="AG454" s="328">
        <f t="shared" si="298"/>
        <v>2888.5971471426619</v>
      </c>
      <c r="AH454" s="328">
        <f t="shared" si="299"/>
        <v>2.6021611626374206</v>
      </c>
      <c r="AI454" s="328">
        <f t="shared" si="300"/>
        <v>0.32992890557603388</v>
      </c>
      <c r="AJ454" s="328">
        <f t="shared" si="301"/>
        <v>10.310239558621626</v>
      </c>
      <c r="AK454" s="337">
        <f t="shared" si="302"/>
        <v>864.60299207198864</v>
      </c>
      <c r="AL454" s="42">
        <f t="shared" si="308"/>
        <v>31.549052609812424</v>
      </c>
    </row>
    <row r="455" spans="2:38" ht="15" x14ac:dyDescent="0.15">
      <c r="B455" s="328">
        <f t="shared" si="273"/>
        <v>2890.986289005642</v>
      </c>
      <c r="C455" s="328">
        <f t="shared" si="274"/>
        <v>2888.5971471426619</v>
      </c>
      <c r="D455" s="328">
        <f t="shared" si="275"/>
        <v>2.6021611626374206</v>
      </c>
      <c r="E455" s="328">
        <f t="shared" si="304"/>
        <v>210.80140615818939</v>
      </c>
      <c r="F455" s="328">
        <f t="shared" si="276"/>
        <v>210.88468187377003</v>
      </c>
      <c r="G455" s="328">
        <f t="shared" si="277"/>
        <v>1025.0640783683657</v>
      </c>
      <c r="H455" s="313">
        <f t="shared" si="278"/>
        <v>0.02</v>
      </c>
      <c r="I455" s="328">
        <f t="shared" si="279"/>
        <v>1.9113134903840547</v>
      </c>
      <c r="J455" s="328">
        <f t="shared" si="305"/>
        <v>850</v>
      </c>
      <c r="K455" s="335">
        <f t="shared" si="280"/>
        <v>-1</v>
      </c>
      <c r="L455" s="323">
        <f t="shared" si="281"/>
        <v>2.5821611626374206</v>
      </c>
      <c r="M455" s="323">
        <f t="shared" si="282"/>
        <v>2.5921611626374208</v>
      </c>
      <c r="N455" s="328">
        <f t="shared" si="283"/>
        <v>-3.6250651999916172E-2</v>
      </c>
      <c r="O455" s="328">
        <f t="shared" si="284"/>
        <v>1.8843796348648745E-3</v>
      </c>
      <c r="P455" s="332">
        <f t="shared" si="306"/>
        <v>33.170083202716761</v>
      </c>
      <c r="Q455" s="328">
        <f t="shared" si="285"/>
        <v>186.47796349788473</v>
      </c>
      <c r="R455" s="277">
        <f>IF(H455&gt;0, rate1(1,$L$52,$L$51,$L$54,L455,$L$53,$L$50,P455),"")</f>
        <v>1405.236215539253</v>
      </c>
      <c r="S455" s="323">
        <f t="shared" si="286"/>
        <v>70.422231365866466</v>
      </c>
      <c r="T455" s="323">
        <f t="shared" si="287"/>
        <v>5.2217641649789863E-4</v>
      </c>
      <c r="U455" s="328">
        <f t="shared" si="288"/>
        <v>2.6021611626374206</v>
      </c>
      <c r="V455" s="336">
        <f t="shared" si="289"/>
        <v>2.6021611626374206</v>
      </c>
      <c r="W455" s="328">
        <f t="shared" si="290"/>
        <v>4.0740780023185152E-4</v>
      </c>
      <c r="X455" s="328">
        <f t="shared" si="291"/>
        <v>198.93403694135282</v>
      </c>
      <c r="Y455" s="328">
        <f t="shared" si="307"/>
        <v>33.426502943923992</v>
      </c>
      <c r="Z455" s="108">
        <f>IF(H455&gt;0, rate1(1,$L$52,$L$51,$L$54,U455,$L$53,$L$50,Y455),"")</f>
        <v>1410.2777253741476</v>
      </c>
      <c r="AA455" s="336">
        <f t="shared" si="292"/>
        <v>74.857625533667374</v>
      </c>
      <c r="AB455" s="336">
        <f t="shared" si="293"/>
        <v>-5.5161237216614569E-6</v>
      </c>
      <c r="AC455" s="328">
        <f t="shared" si="294"/>
        <v>5.2217641649789863E-4</v>
      </c>
      <c r="AD455" s="328">
        <f t="shared" si="295"/>
        <v>-38.301231859789453</v>
      </c>
      <c r="AE455" s="328">
        <f t="shared" si="296"/>
        <v>9378.9823215847082</v>
      </c>
      <c r="AF455" s="328">
        <f t="shared" si="297"/>
        <v>2890.9495161772256</v>
      </c>
      <c r="AG455" s="328">
        <f t="shared" si="298"/>
        <v>2888.5966249662456</v>
      </c>
      <c r="AH455" s="328">
        <f t="shared" si="299"/>
        <v>2.5823442986260425</v>
      </c>
      <c r="AI455" s="328">
        <f t="shared" si="300"/>
        <v>0.37159333834668917</v>
      </c>
      <c r="AJ455" s="328">
        <f t="shared" si="301"/>
        <v>10.310342778993389</v>
      </c>
      <c r="AK455" s="337">
        <f t="shared" si="302"/>
        <v>864.6033383905426</v>
      </c>
      <c r="AL455" s="42">
        <f t="shared" si="308"/>
        <v>31.549333049382163</v>
      </c>
    </row>
    <row r="456" spans="2:38" ht="15" x14ac:dyDescent="0.15">
      <c r="B456" s="328">
        <f t="shared" si="273"/>
        <v>2890.9495161772256</v>
      </c>
      <c r="C456" s="328">
        <f t="shared" si="274"/>
        <v>2888.5966249662456</v>
      </c>
      <c r="D456" s="328">
        <f t="shared" si="275"/>
        <v>2.5823442986260425</v>
      </c>
      <c r="E456" s="328">
        <f t="shared" si="304"/>
        <v>210.63622160545904</v>
      </c>
      <c r="F456" s="328">
        <f t="shared" si="276"/>
        <v>210.71881388182422</v>
      </c>
      <c r="G456" s="328">
        <f t="shared" si="277"/>
        <v>1000.8555838112235</v>
      </c>
      <c r="H456" s="313">
        <f t="shared" si="278"/>
        <v>0.02</v>
      </c>
      <c r="I456" s="328">
        <f t="shared" si="279"/>
        <v>1.8823129687840265</v>
      </c>
      <c r="J456" s="328">
        <f t="shared" si="305"/>
        <v>850</v>
      </c>
      <c r="K456" s="335">
        <f t="shared" si="280"/>
        <v>-1</v>
      </c>
      <c r="L456" s="323">
        <f t="shared" si="281"/>
        <v>2.5623442986260425</v>
      </c>
      <c r="M456" s="323">
        <f t="shared" si="282"/>
        <v>2.5723442986260423</v>
      </c>
      <c r="N456" s="328">
        <f t="shared" si="283"/>
        <v>-3.5977125235836738E-2</v>
      </c>
      <c r="O456" s="328">
        <f t="shared" si="284"/>
        <v>1.8843796348648745E-3</v>
      </c>
      <c r="P456" s="332">
        <f t="shared" si="306"/>
        <v>32.831589255201315</v>
      </c>
      <c r="Q456" s="328">
        <f t="shared" si="285"/>
        <v>162.09415646595721</v>
      </c>
      <c r="R456" s="277">
        <f>IF(H456&gt;0, rate1(1,$L$52,$L$51,$L$54,L456,$L$53,$L$50,P456),"")</f>
        <v>1398.5169439957108</v>
      </c>
      <c r="S456" s="323">
        <f t="shared" si="286"/>
        <v>61.507945965926055</v>
      </c>
      <c r="T456" s="323">
        <f t="shared" si="287"/>
        <v>5.945851352497835E-4</v>
      </c>
      <c r="U456" s="328">
        <f t="shared" si="288"/>
        <v>2.5823442986260425</v>
      </c>
      <c r="V456" s="336">
        <f t="shared" si="289"/>
        <v>2.5823442986260425</v>
      </c>
      <c r="W456" s="328">
        <f t="shared" si="290"/>
        <v>4.0122616714377557E-4</v>
      </c>
      <c r="X456" s="328">
        <f t="shared" si="291"/>
        <v>174.34516117457383</v>
      </c>
      <c r="Y456" s="328">
        <f t="shared" si="307"/>
        <v>33.087351329881791</v>
      </c>
      <c r="Z456" s="108">
        <f>IF(H456&gt;0, rate1(1,$L$52,$L$51,$L$54,U456,$L$53,$L$50,Y456),"")</f>
        <v>1403.6007180090128</v>
      </c>
      <c r="AA456" s="336">
        <f t="shared" si="292"/>
        <v>65.917073005030559</v>
      </c>
      <c r="AB456" s="336">
        <f t="shared" si="293"/>
        <v>-6.180595466968816E-6</v>
      </c>
      <c r="AC456" s="328">
        <f t="shared" si="294"/>
        <v>5.945851352497835E-4</v>
      </c>
      <c r="AD456" s="328">
        <f t="shared" si="295"/>
        <v>-33.636898762358157</v>
      </c>
      <c r="AE456" s="328">
        <f t="shared" si="296"/>
        <v>8353.3196323455468</v>
      </c>
      <c r="AF456" s="328">
        <f t="shared" si="297"/>
        <v>2890.9129444668547</v>
      </c>
      <c r="AG456" s="328">
        <f t="shared" si="298"/>
        <v>2888.5960303811103</v>
      </c>
      <c r="AH456" s="328">
        <f t="shared" si="299"/>
        <v>2.5625254455868323</v>
      </c>
      <c r="AI456" s="328">
        <f t="shared" si="300"/>
        <v>0.42515404464889134</v>
      </c>
      <c r="AJ456" s="328">
        <f t="shared" si="301"/>
        <v>10.310460877339125</v>
      </c>
      <c r="AK456" s="337">
        <f t="shared" si="302"/>
        <v>864.60371929752546</v>
      </c>
      <c r="AL456" s="42">
        <f t="shared" si="308"/>
        <v>31.549648903719756</v>
      </c>
    </row>
    <row r="457" spans="2:38" ht="15" x14ac:dyDescent="0.15">
      <c r="B457" s="328">
        <f t="shared" si="273"/>
        <v>2890.9129444668547</v>
      </c>
      <c r="C457" s="328">
        <f t="shared" si="274"/>
        <v>2888.5960303811103</v>
      </c>
      <c r="D457" s="328">
        <f t="shared" si="275"/>
        <v>2.5625254455868323</v>
      </c>
      <c r="E457" s="328">
        <f t="shared" si="304"/>
        <v>210.47243646404141</v>
      </c>
      <c r="F457" s="328">
        <f t="shared" si="276"/>
        <v>210.55432903475022</v>
      </c>
      <c r="G457" s="328">
        <f t="shared" si="277"/>
        <v>977.04697440483233</v>
      </c>
      <c r="H457" s="313">
        <f t="shared" si="278"/>
        <v>0.02</v>
      </c>
      <c r="I457" s="328">
        <f t="shared" si="279"/>
        <v>1.8535312685955434</v>
      </c>
      <c r="J457" s="328">
        <f t="shared" si="305"/>
        <v>850</v>
      </c>
      <c r="K457" s="335">
        <f t="shared" si="280"/>
        <v>-1</v>
      </c>
      <c r="L457" s="323">
        <f t="shared" si="281"/>
        <v>2.5425254455868322</v>
      </c>
      <c r="M457" s="323">
        <f t="shared" si="282"/>
        <v>2.5525254455868325</v>
      </c>
      <c r="N457" s="328">
        <f t="shared" si="283"/>
        <v>-3.5703523754214928E-2</v>
      </c>
      <c r="O457" s="328">
        <f t="shared" si="284"/>
        <v>1.8843796348648745E-3</v>
      </c>
      <c r="P457" s="332">
        <f t="shared" si="306"/>
        <v>32.493933030585268</v>
      </c>
      <c r="Q457" s="328">
        <f t="shared" si="285"/>
        <v>138.11169650404781</v>
      </c>
      <c r="R457" s="277">
        <f>IF(H457&gt;0, rate1(1,$L$52,$L$51,$L$54,L457,$L$53,$L$50,P457),"")</f>
        <v>1391.7405403235973</v>
      </c>
      <c r="S457" s="323">
        <f t="shared" si="286"/>
        <v>52.662779837271522</v>
      </c>
      <c r="T457" s="323">
        <f t="shared" si="287"/>
        <v>6.9108793345372854E-4</v>
      </c>
      <c r="U457" s="328">
        <f t="shared" si="288"/>
        <v>2.5625254455868323</v>
      </c>
      <c r="V457" s="336">
        <f t="shared" si="289"/>
        <v>2.5625254455868323</v>
      </c>
      <c r="W457" s="328">
        <f t="shared" si="290"/>
        <v>3.9509117714064956E-4</v>
      </c>
      <c r="X457" s="328">
        <f t="shared" si="291"/>
        <v>150.15959538083291</v>
      </c>
      <c r="Y457" s="328">
        <f t="shared" si="307"/>
        <v>32.749033982808079</v>
      </c>
      <c r="Z457" s="108">
        <f>IF(H457&gt;0, rate1(1,$L$52,$L$51,$L$54,U457,$L$53,$L$50,Y457),"")</f>
        <v>1396.8669973926685</v>
      </c>
      <c r="AA457" s="336">
        <f t="shared" si="292"/>
        <v>57.046582291187832</v>
      </c>
      <c r="AB457" s="336">
        <f t="shared" si="293"/>
        <v>-7.049335766594451E-6</v>
      </c>
      <c r="AC457" s="328">
        <f t="shared" si="294"/>
        <v>6.9108793345372854E-4</v>
      </c>
      <c r="AD457" s="328">
        <f t="shared" si="295"/>
        <v>-28.939877303383842</v>
      </c>
      <c r="AE457" s="328">
        <f t="shared" si="296"/>
        <v>7306.7120612720746</v>
      </c>
      <c r="AF457" s="328">
        <f t="shared" si="297"/>
        <v>2890.876549855167</v>
      </c>
      <c r="AG457" s="328">
        <f t="shared" si="298"/>
        <v>2888.5953392931769</v>
      </c>
      <c r="AH457" s="328">
        <f t="shared" si="299"/>
        <v>2.5427045986507428</v>
      </c>
      <c r="AI457" s="328">
        <f t="shared" si="300"/>
        <v>0.49656377279420333</v>
      </c>
      <c r="AJ457" s="328">
        <f t="shared" si="301"/>
        <v>10.310598811720457</v>
      </c>
      <c r="AK457" s="337">
        <f t="shared" si="302"/>
        <v>864.60414481532507</v>
      </c>
      <c r="AL457" s="42">
        <f t="shared" si="308"/>
        <v>31.550010284657709</v>
      </c>
    </row>
    <row r="458" spans="2:38" ht="15" x14ac:dyDescent="0.15">
      <c r="B458" s="328">
        <f t="shared" si="273"/>
        <v>2890.876549855167</v>
      </c>
      <c r="C458" s="328">
        <f t="shared" si="274"/>
        <v>2888.5953392931769</v>
      </c>
      <c r="D458" s="328">
        <f t="shared" si="275"/>
        <v>2.5427045986507428</v>
      </c>
      <c r="E458" s="328">
        <f t="shared" si="304"/>
        <v>210.31009937581626</v>
      </c>
      <c r="F458" s="328">
        <f t="shared" si="276"/>
        <v>210.39126791992885</v>
      </c>
      <c r="G458" s="328">
        <f t="shared" si="277"/>
        <v>953.63447205890702</v>
      </c>
      <c r="H458" s="313">
        <f t="shared" si="278"/>
        <v>0.02</v>
      </c>
      <c r="I458" s="328">
        <f t="shared" si="279"/>
        <v>1.824968449592052</v>
      </c>
      <c r="J458" s="328">
        <f t="shared" si="305"/>
        <v>850</v>
      </c>
      <c r="K458" s="335">
        <f t="shared" si="280"/>
        <v>-1</v>
      </c>
      <c r="L458" s="323">
        <f t="shared" si="281"/>
        <v>2.5227045986507428</v>
      </c>
      <c r="M458" s="323">
        <f t="shared" si="282"/>
        <v>2.532704598650743</v>
      </c>
      <c r="N458" s="328">
        <f t="shared" si="283"/>
        <v>-3.5429847473584353E-2</v>
      </c>
      <c r="O458" s="328">
        <f t="shared" si="284"/>
        <v>1.8843796348648745E-3</v>
      </c>
      <c r="P458" s="332">
        <f t="shared" si="306"/>
        <v>32.157119220554982</v>
      </c>
      <c r="Q458" s="328">
        <f t="shared" si="285"/>
        <v>114.52683810104259</v>
      </c>
      <c r="R458" s="277">
        <f>IF(H458&gt;0, rate1(1,$L$52,$L$51,$L$54,L458,$L$53,$L$50,P458),"")</f>
        <v>1384.9064318347421</v>
      </c>
      <c r="S458" s="323">
        <f t="shared" si="286"/>
        <v>43.885235825658881</v>
      </c>
      <c r="T458" s="323">
        <f t="shared" si="287"/>
        <v>8.2615489437010722E-4</v>
      </c>
      <c r="U458" s="328">
        <f t="shared" si="288"/>
        <v>2.5427045986507428</v>
      </c>
      <c r="V458" s="336">
        <f t="shared" si="289"/>
        <v>2.5427045986507428</v>
      </c>
      <c r="W458" s="328">
        <f t="shared" si="290"/>
        <v>3.8900284295806387E-4</v>
      </c>
      <c r="X458" s="328">
        <f t="shared" si="291"/>
        <v>126.37355366310214</v>
      </c>
      <c r="Y458" s="328">
        <f t="shared" si="307"/>
        <v>32.411555549149163</v>
      </c>
      <c r="Z458" s="108">
        <f>IF(H458&gt;0, rate1(1,$L$52,$L$51,$L$54,U458,$L$53,$L$50,Y458),"")</f>
        <v>1390.0759940970415</v>
      </c>
      <c r="AA458" s="336">
        <f t="shared" si="292"/>
        <v>48.244660297530615</v>
      </c>
      <c r="AB458" s="336">
        <f t="shared" si="293"/>
        <v>-8.2337948988998503E-6</v>
      </c>
      <c r="AC458" s="328">
        <f t="shared" si="294"/>
        <v>8.2615489437010722E-4</v>
      </c>
      <c r="AD458" s="328">
        <f t="shared" si="295"/>
        <v>-24.208535392444514</v>
      </c>
      <c r="AE458" s="328">
        <f t="shared" si="296"/>
        <v>6236.7629283513415</v>
      </c>
      <c r="AF458" s="328">
        <f t="shared" si="297"/>
        <v>2890.8402938527993</v>
      </c>
      <c r="AG458" s="328">
        <f t="shared" si="298"/>
        <v>2888.5945131382828</v>
      </c>
      <c r="AH458" s="328">
        <f t="shared" si="299"/>
        <v>2.5228817528374816</v>
      </c>
      <c r="AI458" s="328">
        <f t="shared" si="300"/>
        <v>0.5965420301179527</v>
      </c>
      <c r="AJ458" s="328">
        <f t="shared" si="301"/>
        <v>10.310764517839933</v>
      </c>
      <c r="AK458" s="337">
        <f t="shared" si="302"/>
        <v>864.60462998145692</v>
      </c>
      <c r="AL458" s="42">
        <f t="shared" si="308"/>
        <v>31.550432363864584</v>
      </c>
    </row>
    <row r="459" spans="2:38" ht="15" x14ac:dyDescent="0.15">
      <c r="B459" s="328">
        <f t="shared" si="273"/>
        <v>2890.8402938527993</v>
      </c>
      <c r="C459" s="328">
        <f t="shared" si="274"/>
        <v>2888.5945131382828</v>
      </c>
      <c r="D459" s="328">
        <f t="shared" si="275"/>
        <v>2.5228817528374816</v>
      </c>
      <c r="E459" s="328">
        <f t="shared" si="304"/>
        <v>210.1492879913115</v>
      </c>
      <c r="F459" s="328">
        <f t="shared" si="276"/>
        <v>210.22969368356388</v>
      </c>
      <c r="G459" s="328">
        <f t="shared" si="277"/>
        <v>930.61440216726442</v>
      </c>
      <c r="H459" s="313">
        <f t="shared" si="278"/>
        <v>0.02</v>
      </c>
      <c r="I459" s="328">
        <f t="shared" si="279"/>
        <v>1.7966245716132108</v>
      </c>
      <c r="J459" s="328">
        <f t="shared" si="305"/>
        <v>850</v>
      </c>
      <c r="K459" s="335">
        <f t="shared" si="280"/>
        <v>-1</v>
      </c>
      <c r="L459" s="323">
        <f t="shared" si="281"/>
        <v>2.5028817528374816</v>
      </c>
      <c r="M459" s="323">
        <f t="shared" si="282"/>
        <v>2.5128817528374814</v>
      </c>
      <c r="N459" s="328">
        <f t="shared" si="283"/>
        <v>-3.5156096310897667E-2</v>
      </c>
      <c r="O459" s="328">
        <f t="shared" si="284"/>
        <v>1.8843796348648745E-3</v>
      </c>
      <c r="P459" s="332">
        <f t="shared" si="306"/>
        <v>31.821152577411798</v>
      </c>
      <c r="Q459" s="328">
        <f t="shared" si="285"/>
        <v>91.335965912784104</v>
      </c>
      <c r="R459" s="277">
        <f>IF(H459&gt;0, rate1(1,$L$52,$L$51,$L$54,L459,$L$53,$L$50,P459),"")</f>
        <v>1378.0140412802098</v>
      </c>
      <c r="S459" s="323">
        <f t="shared" si="286"/>
        <v>35.173839787894494</v>
      </c>
      <c r="T459" s="323">
        <f t="shared" si="287"/>
        <v>1.0287429369687372E-3</v>
      </c>
      <c r="U459" s="328">
        <f t="shared" si="288"/>
        <v>2.5228817528374816</v>
      </c>
      <c r="V459" s="336">
        <f t="shared" si="289"/>
        <v>2.5228817528374816</v>
      </c>
      <c r="W459" s="328">
        <f t="shared" si="290"/>
        <v>3.8296117735114876E-4</v>
      </c>
      <c r="X459" s="328">
        <f t="shared" si="291"/>
        <v>102.98335584035885</v>
      </c>
      <c r="Y459" s="328">
        <f t="shared" si="307"/>
        <v>32.074920735008938</v>
      </c>
      <c r="Z459" s="108">
        <f>IF(H459&gt;0, rate1(1,$L$52,$L$51,$L$54,U459,$L$53,$L$50,Y459),"")</f>
        <v>1383.2271340868867</v>
      </c>
      <c r="AA459" s="336">
        <f t="shared" si="292"/>
        <v>39.509827907365917</v>
      </c>
      <c r="AB459" s="336">
        <f t="shared" si="293"/>
        <v>-9.9445050305690495E-6</v>
      </c>
      <c r="AC459" s="328">
        <f t="shared" si="294"/>
        <v>1.0287429369687372E-3</v>
      </c>
      <c r="AD459" s="328">
        <f t="shared" si="295"/>
        <v>-19.441202735186106</v>
      </c>
      <c r="AE459" s="328">
        <f t="shared" si="296"/>
        <v>5140.2644142587633</v>
      </c>
      <c r="AF459" s="328">
        <f t="shared" si="297"/>
        <v>2890.8041090135516</v>
      </c>
      <c r="AG459" s="328">
        <f t="shared" si="298"/>
        <v>2888.593484395346</v>
      </c>
      <c r="AH459" s="328">
        <f t="shared" si="299"/>
        <v>2.5030569030508096</v>
      </c>
      <c r="AI459" s="328">
        <f t="shared" si="300"/>
        <v>0.74654024280696663</v>
      </c>
      <c r="AJ459" s="328">
        <f t="shared" si="301"/>
        <v>10.310971890129602</v>
      </c>
      <c r="AK459" s="337">
        <f t="shared" si="302"/>
        <v>864.60519886450084</v>
      </c>
      <c r="AL459" s="42">
        <f t="shared" si="308"/>
        <v>31.550939424590183</v>
      </c>
    </row>
    <row r="460" spans="2:38" ht="15" x14ac:dyDescent="0.15">
      <c r="B460" s="328">
        <f t="shared" si="273"/>
        <v>2890.8041090135516</v>
      </c>
      <c r="C460" s="328">
        <f t="shared" si="274"/>
        <v>2888.593484395346</v>
      </c>
      <c r="D460" s="328">
        <f t="shared" si="275"/>
        <v>2.5030569030508096</v>
      </c>
      <c r="E460" s="328">
        <f t="shared" si="304"/>
        <v>209.99013801227707</v>
      </c>
      <c r="F460" s="328">
        <f t="shared" si="276"/>
        <v>210.0697130017943</v>
      </c>
      <c r="G460" s="328">
        <f t="shared" si="277"/>
        <v>907.98327297918001</v>
      </c>
      <c r="H460" s="313">
        <f t="shared" si="278"/>
        <v>0.02</v>
      </c>
      <c r="I460" s="328">
        <f t="shared" si="279"/>
        <v>1.7684996945645253</v>
      </c>
      <c r="J460" s="328">
        <f t="shared" si="305"/>
        <v>850</v>
      </c>
      <c r="K460" s="335">
        <f t="shared" si="280"/>
        <v>-1</v>
      </c>
      <c r="L460" s="323">
        <f t="shared" si="281"/>
        <v>2.4830569030508096</v>
      </c>
      <c r="M460" s="323">
        <f t="shared" si="282"/>
        <v>2.4930569030508094</v>
      </c>
      <c r="N460" s="328">
        <f t="shared" si="283"/>
        <v>-3.4882270181448405E-2</v>
      </c>
      <c r="O460" s="328">
        <f t="shared" si="284"/>
        <v>1.8843796348648745E-3</v>
      </c>
      <c r="P460" s="332">
        <f t="shared" si="306"/>
        <v>31.486037915329035</v>
      </c>
      <c r="Q460" s="328">
        <f t="shared" si="285"/>
        <v>68.535707177216864</v>
      </c>
      <c r="R460" s="277">
        <f>IF(H460&gt;0, rate1(1,$L$52,$L$51,$L$54,L460,$L$53,$L$50,P460),"")</f>
        <v>1371.0627869099978</v>
      </c>
      <c r="S460" s="323">
        <f t="shared" si="286"/>
        <v>26.527184187278209</v>
      </c>
      <c r="T460" s="323">
        <f t="shared" si="287"/>
        <v>1.3664754375389519E-3</v>
      </c>
      <c r="U460" s="328">
        <f t="shared" si="288"/>
        <v>2.5030569030508096</v>
      </c>
      <c r="V460" s="336">
        <f t="shared" si="289"/>
        <v>2.5030569030508096</v>
      </c>
      <c r="W460" s="328">
        <f t="shared" si="290"/>
        <v>3.7696619309013357E-4</v>
      </c>
      <c r="X460" s="328">
        <f t="shared" si="291"/>
        <v>79.98550883292728</v>
      </c>
      <c r="Y460" s="328">
        <f t="shared" si="307"/>
        <v>31.739134307377714</v>
      </c>
      <c r="Z460" s="108">
        <f>IF(H460&gt;0, rate1(1,$L$52,$L$51,$L$54,U460,$L$53,$L$50,Y460),"")</f>
        <v>1376.3198387747057</v>
      </c>
      <c r="AA460" s="336">
        <f t="shared" si="292"/>
        <v>30.840651222819524</v>
      </c>
      <c r="AB460" s="336">
        <f t="shared" si="293"/>
        <v>-1.2632639625567647E-5</v>
      </c>
      <c r="AC460" s="328">
        <f t="shared" si="294"/>
        <v>1.3664754375389519E-3</v>
      </c>
      <c r="AD460" s="328">
        <f t="shared" si="295"/>
        <v>-14.636194292683649</v>
      </c>
      <c r="AE460" s="328">
        <f t="shared" si="296"/>
        <v>4012.1673193911383</v>
      </c>
      <c r="AF460" s="328">
        <f t="shared" si="297"/>
        <v>2890.7678602679325</v>
      </c>
      <c r="AG460" s="328">
        <f t="shared" si="298"/>
        <v>2888.5921179199086</v>
      </c>
      <c r="AH460" s="328">
        <f t="shared" si="299"/>
        <v>2.48323004407517</v>
      </c>
      <c r="AI460" s="328">
        <f t="shared" si="300"/>
        <v>0.9966541653563622</v>
      </c>
      <c r="AJ460" s="328">
        <f t="shared" si="301"/>
        <v>10.311248738508867</v>
      </c>
      <c r="AK460" s="337">
        <f t="shared" si="302"/>
        <v>864.60589360560255</v>
      </c>
      <c r="AL460" s="42">
        <f t="shared" si="308"/>
        <v>31.551573983796569</v>
      </c>
    </row>
    <row r="461" spans="2:38" ht="15" x14ac:dyDescent="0.15">
      <c r="B461" s="328">
        <f t="shared" si="273"/>
        <v>2890.7678602679325</v>
      </c>
      <c r="C461" s="328">
        <f t="shared" si="274"/>
        <v>2888.5921179199086</v>
      </c>
      <c r="D461" s="328">
        <f t="shared" si="275"/>
        <v>2.48323004407517</v>
      </c>
      <c r="E461" s="328">
        <f t="shared" si="304"/>
        <v>209.83292070926606</v>
      </c>
      <c r="F461" s="328">
        <f t="shared" si="276"/>
        <v>209.91152936077157</v>
      </c>
      <c r="G461" s="328">
        <f t="shared" si="277"/>
        <v>885.73797892347511</v>
      </c>
      <c r="H461" s="313">
        <f t="shared" si="278"/>
        <v>0.02</v>
      </c>
      <c r="I461" s="328">
        <f t="shared" si="279"/>
        <v>1.7405938784191677</v>
      </c>
      <c r="J461" s="328">
        <f t="shared" si="305"/>
        <v>850</v>
      </c>
      <c r="K461" s="335">
        <f t="shared" si="280"/>
        <v>-1</v>
      </c>
      <c r="L461" s="323">
        <f t="shared" si="281"/>
        <v>2.46323004407517</v>
      </c>
      <c r="M461" s="323">
        <f t="shared" si="282"/>
        <v>2.4732300440751702</v>
      </c>
      <c r="N461" s="328">
        <f t="shared" si="283"/>
        <v>-3.4608368998839012E-2</v>
      </c>
      <c r="O461" s="328">
        <f t="shared" si="284"/>
        <v>1.8843796348648745E-3</v>
      </c>
      <c r="P461" s="332">
        <f t="shared" si="306"/>
        <v>31.151780111671176</v>
      </c>
      <c r="Q461" s="328">
        <f t="shared" si="285"/>
        <v>46.123233814884316</v>
      </c>
      <c r="R461" s="277">
        <f>IF(H461&gt;0, rate1(1,$L$52,$L$51,$L$54,L461,$L$53,$L$50,P461),"")</f>
        <v>1364.0520825396914</v>
      </c>
      <c r="S461" s="323">
        <f t="shared" si="286"/>
        <v>17.944046837505059</v>
      </c>
      <c r="T461" s="323">
        <f t="shared" si="287"/>
        <v>2.0425090493868671E-3</v>
      </c>
      <c r="U461" s="328">
        <f t="shared" si="288"/>
        <v>2.48323004407517</v>
      </c>
      <c r="V461" s="336">
        <f t="shared" si="289"/>
        <v>2.48323004407517</v>
      </c>
      <c r="W461" s="328">
        <f t="shared" si="290"/>
        <v>3.71017902962123E-4</v>
      </c>
      <c r="X461" s="328">
        <f t="shared" si="291"/>
        <v>57.376915127715847</v>
      </c>
      <c r="Y461" s="328">
        <f t="shared" si="307"/>
        <v>31.404201095422373</v>
      </c>
      <c r="Z461" s="108">
        <f>IF(H461&gt;0, rate1(1,$L$52,$L$51,$L$54,U461,$L$53,$L$50,Y461),"")</f>
        <v>1369.3535250823545</v>
      </c>
      <c r="AA461" s="336">
        <f t="shared" si="292"/>
        <v>22.235823009629293</v>
      </c>
      <c r="AB461" s="336">
        <f t="shared" si="293"/>
        <v>-1.7471322057727006E-5</v>
      </c>
      <c r="AC461" s="328">
        <f t="shared" si="294"/>
        <v>2.0425090493868671E-3</v>
      </c>
      <c r="AD461" s="328">
        <f t="shared" si="295"/>
        <v>-9.7918782812755332</v>
      </c>
      <c r="AE461" s="328">
        <f t="shared" si="296"/>
        <v>2842.0874486153275</v>
      </c>
      <c r="AF461" s="328">
        <f t="shared" si="297"/>
        <v>2890.7312093898845</v>
      </c>
      <c r="AG461" s="328">
        <f t="shared" si="298"/>
        <v>2888.5900754108593</v>
      </c>
      <c r="AH461" s="328">
        <f t="shared" si="299"/>
        <v>2.4634011705724119</v>
      </c>
      <c r="AI461" s="328">
        <f t="shared" si="300"/>
        <v>1.4973834764314682</v>
      </c>
      <c r="AJ461" s="328">
        <f t="shared" si="301"/>
        <v>10.311664678363432</v>
      </c>
      <c r="AK461" s="337">
        <f t="shared" si="302"/>
        <v>864.6067985509136</v>
      </c>
      <c r="AL461" s="42">
        <f t="shared" si="308"/>
        <v>31.552421139837122</v>
      </c>
    </row>
    <row r="462" spans="2:38" ht="15" x14ac:dyDescent="0.15">
      <c r="B462" s="328">
        <f t="shared" si="273"/>
        <v>2890.7312093898845</v>
      </c>
      <c r="C462" s="328">
        <f t="shared" si="274"/>
        <v>2888.5900754108593</v>
      </c>
      <c r="D462" s="328">
        <f t="shared" si="275"/>
        <v>2.4634011705724119</v>
      </c>
      <c r="E462" s="328">
        <f t="shared" si="304"/>
        <v>209.67831463805925</v>
      </c>
      <c r="F462" s="328">
        <f t="shared" si="276"/>
        <v>209.75561767366264</v>
      </c>
      <c r="G462" s="328">
        <f t="shared" si="277"/>
        <v>863.87647239035027</v>
      </c>
      <c r="H462" s="313">
        <f t="shared" si="278"/>
        <v>0.02</v>
      </c>
      <c r="I462" s="328">
        <f t="shared" si="279"/>
        <v>1.712907183220159</v>
      </c>
      <c r="J462" s="328">
        <f t="shared" si="305"/>
        <v>850</v>
      </c>
      <c r="K462" s="335">
        <f t="shared" si="280"/>
        <v>-1</v>
      </c>
      <c r="L462" s="323">
        <f t="shared" si="281"/>
        <v>2.4434011705724119</v>
      </c>
      <c r="M462" s="323">
        <f t="shared" si="282"/>
        <v>2.4534011705724117</v>
      </c>
      <c r="N462" s="328">
        <f t="shared" si="283"/>
        <v>-3.4334392674930214E-2</v>
      </c>
      <c r="O462" s="328">
        <f t="shared" si="284"/>
        <v>1.8843796348648745E-3</v>
      </c>
      <c r="P462" s="332">
        <f t="shared" si="306"/>
        <v>30.818384108355978</v>
      </c>
      <c r="Q462" s="328">
        <f t="shared" si="285"/>
        <v>24.097328108979127</v>
      </c>
      <c r="R462" s="277">
        <f>IF(H462&gt;0, rate1(1,$L$52,$L$51,$L$54,L462,$L$53,$L$50,P462),"")</f>
        <v>1356.9813376240206</v>
      </c>
      <c r="S462" s="323">
        <f t="shared" si="286"/>
        <v>9.4238120114289643</v>
      </c>
      <c r="T462" s="323">
        <f t="shared" si="287"/>
        <v>4.0758735627465575E-3</v>
      </c>
      <c r="U462" s="328">
        <f t="shared" si="288"/>
        <v>2.4634011705724119</v>
      </c>
      <c r="V462" s="336">
        <f t="shared" si="289"/>
        <v>2.4634011705724119</v>
      </c>
      <c r="W462" s="328">
        <f t="shared" si="290"/>
        <v>3.6511631975955083E-4</v>
      </c>
      <c r="X462" s="328">
        <f t="shared" si="291"/>
        <v>35.155561494939093</v>
      </c>
      <c r="Y462" s="328">
        <f t="shared" si="307"/>
        <v>31.070125991818131</v>
      </c>
      <c r="Z462" s="108">
        <f>IF(H462&gt;0, rate1(1,$L$52,$L$51,$L$54,U462,$L$53,$L$50,Y462),"")</f>
        <v>1362.3276055092826</v>
      </c>
      <c r="AA462" s="336">
        <f t="shared" si="292"/>
        <v>13.69443376104255</v>
      </c>
      <c r="AB462" s="336">
        <f t="shared" si="293"/>
        <v>-2.8761922479759749E-5</v>
      </c>
      <c r="AC462" s="328">
        <f t="shared" si="294"/>
        <v>4.0758735627465575E-3</v>
      </c>
      <c r="AD462" s="328">
        <f t="shared" si="295"/>
        <v>-4.9069235569031866</v>
      </c>
      <c r="AE462" s="328">
        <f t="shared" si="296"/>
        <v>1596.8124368962951</v>
      </c>
      <c r="AF462" s="328">
        <f t="shared" si="297"/>
        <v>2890.6927991236466</v>
      </c>
      <c r="AG462" s="328">
        <f t="shared" si="298"/>
        <v>2888.5859995372966</v>
      </c>
      <c r="AH462" s="328">
        <f t="shared" si="299"/>
        <v>2.4435702770765135</v>
      </c>
      <c r="AI462" s="328">
        <f t="shared" si="300"/>
        <v>3.0036327322549083</v>
      </c>
      <c r="AJ462" s="328">
        <f t="shared" si="301"/>
        <v>10.312499020789058</v>
      </c>
      <c r="AK462" s="337">
        <f t="shared" si="302"/>
        <v>864.60812484032772</v>
      </c>
      <c r="AL462" s="42">
        <f t="shared" si="308"/>
        <v>31.553693915792088</v>
      </c>
    </row>
    <row r="463" spans="2:38" ht="15" x14ac:dyDescent="0.15">
      <c r="B463" s="328">
        <f t="shared" si="273"/>
        <v>2890.6927991236466</v>
      </c>
      <c r="C463" s="328">
        <f t="shared" si="274"/>
        <v>2888.5859995372966</v>
      </c>
      <c r="D463" s="328">
        <f t="shared" si="275"/>
        <v>2.4435702770765135</v>
      </c>
      <c r="E463" s="328">
        <f t="shared" si="304"/>
        <v>209.52904131356217</v>
      </c>
      <c r="F463" s="328">
        <f t="shared" si="276"/>
        <v>209.60367797581071</v>
      </c>
      <c r="G463" s="328">
        <f t="shared" si="277"/>
        <v>842.40146474892947</v>
      </c>
      <c r="H463" s="313">
        <f t="shared" si="278"/>
        <v>0.02</v>
      </c>
      <c r="I463" s="328">
        <f t="shared" si="279"/>
        <v>1.685439669080006</v>
      </c>
      <c r="J463" s="328">
        <f t="shared" si="305"/>
        <v>850</v>
      </c>
      <c r="K463" s="335">
        <f t="shared" si="280"/>
        <v>-1</v>
      </c>
      <c r="L463" s="323">
        <f t="shared" si="281"/>
        <v>2.4235702770765135</v>
      </c>
      <c r="M463" s="323">
        <f t="shared" si="282"/>
        <v>2.4335702770765133</v>
      </c>
      <c r="N463" s="328">
        <f t="shared" si="283"/>
        <v>-3.4060341119750426E-2</v>
      </c>
      <c r="O463" s="328">
        <f t="shared" si="284"/>
        <v>1.8843796348648745E-3</v>
      </c>
      <c r="P463" s="332">
        <f t="shared" si="306"/>
        <v>30.4858549132259</v>
      </c>
      <c r="Q463" s="328">
        <f t="shared" si="285"/>
        <v>2.4648374093713983</v>
      </c>
      <c r="R463" s="277">
        <f>IF(H463&gt;0, rate1(1,$L$52,$L$51,$L$54,L463,$L$53,$L$50,P463),"")</f>
        <v>1349.849957336952</v>
      </c>
      <c r="S463" s="323">
        <f t="shared" si="286"/>
        <v>0.96902365222515496</v>
      </c>
      <c r="T463" s="323">
        <f t="shared" si="287"/>
        <v>-1.0995596177871494</v>
      </c>
      <c r="U463" s="328">
        <f t="shared" si="288"/>
        <v>2.4435702770765135</v>
      </c>
      <c r="V463" s="336">
        <f t="shared" si="289"/>
        <v>2.4435702770765135</v>
      </c>
      <c r="W463" s="328">
        <f t="shared" si="290"/>
        <v>3.5926145630060802E-4</v>
      </c>
      <c r="X463" s="328">
        <f t="shared" si="291"/>
        <v>13.324313023968216</v>
      </c>
      <c r="Y463" s="328">
        <f t="shared" si="307"/>
        <v>30.736913954088461</v>
      </c>
      <c r="Z463" s="108">
        <f>IF(H463&gt;0, rate1(1,$L$52,$L$51,$L$54,U463,$L$53,$L$50,Y463),"")</f>
        <v>1355.2414882070134</v>
      </c>
      <c r="AA463" s="336">
        <f t="shared" si="292"/>
        <v>5.21746730848729</v>
      </c>
      <c r="AB463" s="336">
        <f t="shared" si="293"/>
        <v>-8.5184170978071426E-5</v>
      </c>
      <c r="AC463" s="328">
        <f t="shared" si="294"/>
        <v>-8.5184170978071426E-5</v>
      </c>
      <c r="AD463" s="328">
        <f t="shared" si="295"/>
        <v>234.78540402944708</v>
      </c>
      <c r="AE463" s="328">
        <f t="shared" si="296"/>
        <v>120125.77480009283</v>
      </c>
      <c r="AF463" s="328">
        <f t="shared" si="297"/>
        <v>2890.658823966698</v>
      </c>
      <c r="AG463" s="328">
        <f t="shared" si="298"/>
        <v>2888.5860847214676</v>
      </c>
      <c r="AH463" s="328">
        <f t="shared" si="299"/>
        <v>2.42373735799096</v>
      </c>
      <c r="AI463" s="328">
        <f t="shared" si="300"/>
        <v>-6.3106399726179041E-2</v>
      </c>
      <c r="AJ463" s="328">
        <f t="shared" si="301"/>
        <v>10.312481491233578</v>
      </c>
      <c r="AK463" s="337">
        <f t="shared" si="302"/>
        <v>864.61071960797676</v>
      </c>
      <c r="AL463" s="42">
        <f t="shared" si="308"/>
        <v>31.556247003614505</v>
      </c>
    </row>
    <row r="464" spans="2:38" ht="15" x14ac:dyDescent="0.15">
      <c r="B464" s="328">
        <f t="shared" si="273"/>
        <v>2890.658823966698</v>
      </c>
      <c r="C464" s="328">
        <f t="shared" si="274"/>
        <v>2888.5860847214676</v>
      </c>
      <c r="D464" s="328">
        <f t="shared" si="275"/>
        <v>2.42373735799096</v>
      </c>
      <c r="E464" s="328">
        <f t="shared" si="304"/>
        <v>209.37268181323023</v>
      </c>
      <c r="F464" s="328">
        <f t="shared" si="276"/>
        <v>209.45086156339619</v>
      </c>
      <c r="G464" s="328">
        <f t="shared" si="277"/>
        <v>847.22121573972947</v>
      </c>
      <c r="H464" s="313">
        <f t="shared" si="278"/>
        <v>5.0000000000000001E-3</v>
      </c>
      <c r="I464" s="328">
        <f t="shared" si="279"/>
        <v>1.6581913961843384</v>
      </c>
      <c r="J464" s="328">
        <f t="shared" si="305"/>
        <v>850</v>
      </c>
      <c r="K464" s="335">
        <f t="shared" si="280"/>
        <v>1</v>
      </c>
      <c r="L464" s="323">
        <f t="shared" si="281"/>
        <v>2.4287373579909599</v>
      </c>
      <c r="M464" s="323">
        <f t="shared" si="282"/>
        <v>2.42623735799096</v>
      </c>
      <c r="N464" s="328">
        <f t="shared" si="283"/>
        <v>8.9104243812219153E-3</v>
      </c>
      <c r="O464" s="328">
        <f t="shared" si="284"/>
        <v>1.8843796348648745E-3</v>
      </c>
      <c r="P464" s="332">
        <f t="shared" si="306"/>
        <v>30.467324847288868</v>
      </c>
      <c r="Q464" s="328">
        <f t="shared" si="285"/>
        <v>-5.8484087684427095</v>
      </c>
      <c r="R464" s="277">
        <f>IF(H464&gt;0, rate1(1,$L$52,$L$51,$L$54,L464,$L$53,$L$50,P464),"")</f>
        <v>1349.4502157681213</v>
      </c>
      <c r="S464" s="323">
        <f t="shared" si="286"/>
        <v>-2.2999185203335477</v>
      </c>
      <c r="T464" s="323">
        <f t="shared" si="287"/>
        <v>2.7001952703733035E-3</v>
      </c>
      <c r="U464" s="328">
        <f t="shared" si="288"/>
        <v>2.42373735799096</v>
      </c>
      <c r="V464" s="336">
        <f t="shared" si="289"/>
        <v>2.42373735799096</v>
      </c>
      <c r="W464" s="328">
        <f t="shared" si="290"/>
        <v>3.5345332541325547E-4</v>
      </c>
      <c r="X464" s="328">
        <f t="shared" si="291"/>
        <v>-8.140934754545583</v>
      </c>
      <c r="Y464" s="328">
        <f t="shared" si="307"/>
        <v>30.404570006032973</v>
      </c>
      <c r="Z464" s="108">
        <f>IF(H464&gt;0, rate1(1,$L$52,$L$51,$L$54,U464,$L$53,$L$50,Y464),"")</f>
        <v>1348.0945770618969</v>
      </c>
      <c r="AA464" s="336">
        <f t="shared" si="292"/>
        <v>-3.2046862014585824</v>
      </c>
      <c r="AB464" s="336">
        <f t="shared" si="293"/>
        <v>8.4061760730359505E-5</v>
      </c>
      <c r="AC464" s="328">
        <f t="shared" si="294"/>
        <v>2.7001952703733035E-3</v>
      </c>
      <c r="AD464" s="328">
        <f t="shared" si="295"/>
        <v>1.8517179312401164</v>
      </c>
      <c r="AE464" s="328">
        <f t="shared" si="296"/>
        <v>-178151.20261025053</v>
      </c>
      <c r="AF464" s="328">
        <f t="shared" si="297"/>
        <v>2890.6650341958089</v>
      </c>
      <c r="AG464" s="328">
        <f t="shared" si="298"/>
        <v>2888.5833845261973</v>
      </c>
      <c r="AH464" s="328">
        <f t="shared" si="299"/>
        <v>2.4289414298773377</v>
      </c>
      <c r="AI464" s="328">
        <f t="shared" si="300"/>
        <v>2.000959530645837</v>
      </c>
      <c r="AJ464" s="328">
        <f t="shared" si="301"/>
        <v>10.313037313325424</v>
      </c>
      <c r="AK464" s="337">
        <f t="shared" si="302"/>
        <v>864.61066644705318</v>
      </c>
      <c r="AL464" s="42">
        <f t="shared" si="308"/>
        <v>31.556193363174739</v>
      </c>
    </row>
    <row r="465" spans="2:38" ht="15" x14ac:dyDescent="0.15">
      <c r="B465" s="328">
        <f t="shared" si="273"/>
        <v>2890.6650341958089</v>
      </c>
      <c r="C465" s="328">
        <f t="shared" si="274"/>
        <v>2888.5833845261973</v>
      </c>
      <c r="D465" s="328">
        <f t="shared" si="275"/>
        <v>2.4289414298773377</v>
      </c>
      <c r="E465" s="328">
        <f t="shared" si="304"/>
        <v>209.41895537538178</v>
      </c>
      <c r="F465" s="328">
        <f t="shared" si="276"/>
        <v>209.39581859430601</v>
      </c>
      <c r="G465" s="328">
        <f t="shared" si="277"/>
        <v>932.99536757131955</v>
      </c>
      <c r="H465" s="313">
        <f t="shared" si="278"/>
        <v>0.08</v>
      </c>
      <c r="I465" s="328">
        <f t="shared" si="279"/>
        <v>1.6653197356892635</v>
      </c>
      <c r="J465" s="328">
        <f t="shared" si="305"/>
        <v>850</v>
      </c>
      <c r="K465" s="335">
        <f t="shared" si="280"/>
        <v>1</v>
      </c>
      <c r="L465" s="323">
        <f t="shared" si="281"/>
        <v>2.5089414298773378</v>
      </c>
      <c r="M465" s="323">
        <f t="shared" si="282"/>
        <v>2.4689414298773378</v>
      </c>
      <c r="N465" s="328">
        <f t="shared" si="283"/>
        <v>0.13861892446783575</v>
      </c>
      <c r="O465" s="328">
        <f t="shared" si="284"/>
        <v>1.8843796348648745E-3</v>
      </c>
      <c r="P465" s="332">
        <f t="shared" si="306"/>
        <v>31.504236381287519</v>
      </c>
      <c r="Q465" s="328">
        <f t="shared" si="285"/>
        <v>39.710922449128702</v>
      </c>
      <c r="R465" s="277">
        <f>IF(H465&gt;0, rate1(1,$L$52,$L$51,$L$54,L465,$L$53,$L$50,P465),"")</f>
        <v>1371.44225508973</v>
      </c>
      <c r="S465" s="323">
        <f t="shared" si="286"/>
        <v>15.366113869743506</v>
      </c>
      <c r="T465" s="323">
        <f t="shared" si="287"/>
        <v>-9.6490203074180887E-3</v>
      </c>
      <c r="U465" s="328">
        <f t="shared" si="288"/>
        <v>2.4289414298773377</v>
      </c>
      <c r="V465" s="336">
        <f t="shared" si="289"/>
        <v>2.4289414298773377</v>
      </c>
      <c r="W465" s="328">
        <f t="shared" si="290"/>
        <v>3.5497277323326415E-4</v>
      </c>
      <c r="X465" s="328">
        <f t="shared" si="291"/>
        <v>-2.9292139879410115</v>
      </c>
      <c r="Y465" s="328">
        <f t="shared" si="307"/>
        <v>30.491688036526462</v>
      </c>
      <c r="Z465" s="108">
        <f>IF(H465&gt;0, rate1(1,$L$52,$L$51,$L$54,U465,$L$53,$L$50,Y465),"")</f>
        <v>1349.9757413530911</v>
      </c>
      <c r="AA465" s="336">
        <f t="shared" si="292"/>
        <v>-1.1514808850041105</v>
      </c>
      <c r="AB465" s="336">
        <f t="shared" si="293"/>
        <v>1.6498997304946356E-4</v>
      </c>
      <c r="AC465" s="328">
        <f t="shared" si="294"/>
        <v>1.6498997304946356E-4</v>
      </c>
      <c r="AD465" s="328">
        <f t="shared" si="295"/>
        <v>484.87795058925315</v>
      </c>
      <c r="AE465" s="328">
        <f t="shared" si="296"/>
        <v>337169.28688421356</v>
      </c>
      <c r="AF465" s="328">
        <f t="shared" si="297"/>
        <v>2890.8034881303038</v>
      </c>
      <c r="AG465" s="328">
        <f t="shared" si="298"/>
        <v>2888.5832195362241</v>
      </c>
      <c r="AH465" s="328">
        <f t="shared" si="299"/>
        <v>2.5085108254530595</v>
      </c>
      <c r="AI465" s="328">
        <f t="shared" si="300"/>
        <v>0.12030398832845404</v>
      </c>
      <c r="AJ465" s="328">
        <f t="shared" si="301"/>
        <v>10.313070731099959</v>
      </c>
      <c r="AK465" s="337">
        <f t="shared" si="302"/>
        <v>864.61236170241932</v>
      </c>
      <c r="AL465" s="42">
        <f t="shared" si="308"/>
        <v>31.557894178775786</v>
      </c>
    </row>
    <row r="466" spans="2:38" ht="15" x14ac:dyDescent="0.15">
      <c r="B466" s="328">
        <f t="shared" si="273"/>
        <v>2890.8034881303038</v>
      </c>
      <c r="C466" s="328">
        <f t="shared" si="274"/>
        <v>2888.5832195362241</v>
      </c>
      <c r="D466" s="328">
        <f t="shared" si="275"/>
        <v>2.5085108254530595</v>
      </c>
      <c r="E466" s="328">
        <f t="shared" si="304"/>
        <v>210.05494458797304</v>
      </c>
      <c r="F466" s="328">
        <f t="shared" si="276"/>
        <v>209.73694998167741</v>
      </c>
      <c r="G466" s="328">
        <f t="shared" si="277"/>
        <v>912.53184886972758</v>
      </c>
      <c r="H466" s="313">
        <f t="shared" si="278"/>
        <v>0.02</v>
      </c>
      <c r="I466" s="328">
        <f t="shared" si="279"/>
        <v>1.7762148752637588</v>
      </c>
      <c r="J466" s="328">
        <f t="shared" si="305"/>
        <v>850</v>
      </c>
      <c r="K466" s="335">
        <f t="shared" si="280"/>
        <v>-1</v>
      </c>
      <c r="L466" s="323">
        <f t="shared" si="281"/>
        <v>2.4885108254530595</v>
      </c>
      <c r="M466" s="323">
        <f t="shared" si="282"/>
        <v>2.4985108254530592</v>
      </c>
      <c r="N466" s="328">
        <f t="shared" si="283"/>
        <v>-3.4957605932675051E-2</v>
      </c>
      <c r="O466" s="328">
        <f t="shared" si="284"/>
        <v>1.8843796348648745E-3</v>
      </c>
      <c r="P466" s="332">
        <f t="shared" si="306"/>
        <v>31.578141143291106</v>
      </c>
      <c r="Q466" s="328">
        <f t="shared" si="285"/>
        <v>74.862533966878459</v>
      </c>
      <c r="R466" s="277">
        <f>IF(H466&gt;0, rate1(1,$L$52,$L$51,$L$54,L466,$L$53,$L$50,P466),"")</f>
        <v>1372.9809468414419</v>
      </c>
      <c r="S466" s="323">
        <f t="shared" si="286"/>
        <v>28.935541265077831</v>
      </c>
      <c r="T466" s="323">
        <f t="shared" si="287"/>
        <v>1.2513666945259975E-3</v>
      </c>
      <c r="U466" s="328">
        <f t="shared" si="288"/>
        <v>2.5085108254530595</v>
      </c>
      <c r="V466" s="336">
        <f t="shared" si="289"/>
        <v>2.5085108254530595</v>
      </c>
      <c r="W466" s="328">
        <f t="shared" si="290"/>
        <v>3.7861072958822461E-4</v>
      </c>
      <c r="X466" s="328">
        <f t="shared" si="291"/>
        <v>84.595010077986899</v>
      </c>
      <c r="Y466" s="328">
        <f t="shared" si="307"/>
        <v>31.831422696014059</v>
      </c>
      <c r="Z466" s="108">
        <f>IF(H466&gt;0, rate1(1,$L$52,$L$51,$L$54,U466,$L$53,$L$50,Y466),"")</f>
        <v>1378.2258628716652</v>
      </c>
      <c r="AA466" s="336">
        <f t="shared" si="292"/>
        <v>32.572864235372286</v>
      </c>
      <c r="AB466" s="336">
        <f t="shared" si="293"/>
        <v>-1.1991649752322837E-5</v>
      </c>
      <c r="AC466" s="328">
        <f t="shared" si="294"/>
        <v>1.2513666945259975E-3</v>
      </c>
      <c r="AD466" s="328">
        <f t="shared" si="295"/>
        <v>-15.982525416001867</v>
      </c>
      <c r="AE466" s="328">
        <f t="shared" si="296"/>
        <v>-707251.90550009534</v>
      </c>
      <c r="AF466" s="328">
        <f t="shared" si="297"/>
        <v>2890.7672791576765</v>
      </c>
      <c r="AG466" s="328">
        <f t="shared" si="298"/>
        <v>2888.5819681695298</v>
      </c>
      <c r="AH466" s="328">
        <f t="shared" si="299"/>
        <v>2.4886845197227303</v>
      </c>
      <c r="AI466" s="328">
        <f t="shared" si="300"/>
        <v>0.91142320467358318</v>
      </c>
      <c r="AJ466" s="328">
        <f t="shared" si="301"/>
        <v>10.313323904212368</v>
      </c>
      <c r="AK466" s="337">
        <f t="shared" si="302"/>
        <v>864.61247394548309</v>
      </c>
      <c r="AL466" s="42">
        <f t="shared" si="308"/>
        <v>31.557996437165865</v>
      </c>
    </row>
    <row r="467" spans="2:38" ht="15" x14ac:dyDescent="0.15">
      <c r="B467" s="328">
        <f t="shared" si="273"/>
        <v>2890.7672791576765</v>
      </c>
      <c r="C467" s="328">
        <f t="shared" si="274"/>
        <v>2888.5819681695298</v>
      </c>
      <c r="D467" s="328">
        <f t="shared" si="275"/>
        <v>2.4886845197227303</v>
      </c>
      <c r="E467" s="328">
        <f t="shared" si="304"/>
        <v>209.89715021096509</v>
      </c>
      <c r="F467" s="328">
        <f t="shared" si="276"/>
        <v>209.97604739946905</v>
      </c>
      <c r="G467" s="328">
        <f t="shared" si="277"/>
        <v>891.90928541507208</v>
      </c>
      <c r="H467" s="313">
        <f t="shared" si="278"/>
        <v>0.02</v>
      </c>
      <c r="I467" s="328">
        <f t="shared" si="279"/>
        <v>1.7482487905173913</v>
      </c>
      <c r="J467" s="328">
        <f t="shared" si="305"/>
        <v>850</v>
      </c>
      <c r="K467" s="335">
        <f t="shared" si="280"/>
        <v>-1</v>
      </c>
      <c r="L467" s="323">
        <f t="shared" si="281"/>
        <v>2.4686845197227303</v>
      </c>
      <c r="M467" s="323">
        <f t="shared" si="282"/>
        <v>2.4786845197227301</v>
      </c>
      <c r="N467" s="328">
        <f t="shared" si="283"/>
        <v>-3.4683725405549204E-2</v>
      </c>
      <c r="O467" s="328">
        <f t="shared" si="284"/>
        <v>1.8843796348648745E-3</v>
      </c>
      <c r="P467" s="332">
        <f t="shared" si="306"/>
        <v>31.243647131944986</v>
      </c>
      <c r="Q467" s="328">
        <f t="shared" si="285"/>
        <v>52.34138568361368</v>
      </c>
      <c r="R467" s="277">
        <f>IF(H467&gt;0, rate1(1,$L$52,$L$51,$L$54,L467,$L$53,$L$50,P467),"")</f>
        <v>1365.986655583841</v>
      </c>
      <c r="S467" s="323">
        <f t="shared" si="286"/>
        <v>20.334352937618753</v>
      </c>
      <c r="T467" s="323">
        <f t="shared" si="287"/>
        <v>1.7938911903312396E-3</v>
      </c>
      <c r="U467" s="328">
        <f t="shared" si="288"/>
        <v>2.4886845197227303</v>
      </c>
      <c r="V467" s="336">
        <f t="shared" si="289"/>
        <v>2.4886845197227303</v>
      </c>
      <c r="W467" s="328">
        <f t="shared" si="290"/>
        <v>3.7264959284843968E-4</v>
      </c>
      <c r="X467" s="328">
        <f t="shared" si="291"/>
        <v>63.650016732829386</v>
      </c>
      <c r="Y467" s="328">
        <f t="shared" si="307"/>
        <v>31.496254283338533</v>
      </c>
      <c r="Z467" s="108">
        <f>IF(H467&gt;0, rate1(1,$L$52,$L$51,$L$54,U467,$L$53,$L$50,Y467),"")</f>
        <v>1371.275843249128</v>
      </c>
      <c r="AA467" s="336">
        <f t="shared" si="292"/>
        <v>24.632318685695836</v>
      </c>
      <c r="AB467" s="336">
        <f t="shared" si="293"/>
        <v>-1.5768642840535024E-5</v>
      </c>
      <c r="AC467" s="328">
        <f t="shared" si="294"/>
        <v>1.7938911903312396E-3</v>
      </c>
      <c r="AD467" s="328">
        <f t="shared" si="295"/>
        <v>-11.148948223725334</v>
      </c>
      <c r="AE467" s="328">
        <f t="shared" si="296"/>
        <v>3174.4944927730694</v>
      </c>
      <c r="AF467" s="328">
        <f t="shared" si="297"/>
        <v>2890.7308015410808</v>
      </c>
      <c r="AG467" s="328">
        <f t="shared" si="298"/>
        <v>2888.5801742783397</v>
      </c>
      <c r="AH467" s="328">
        <f t="shared" si="299"/>
        <v>2.4688562009463531</v>
      </c>
      <c r="AI467" s="328">
        <f t="shared" si="300"/>
        <v>1.3132567459559161</v>
      </c>
      <c r="AJ467" s="328">
        <f t="shared" si="301"/>
        <v>10.313688697752911</v>
      </c>
      <c r="AK467" s="337">
        <f t="shared" si="302"/>
        <v>864.61330564818513</v>
      </c>
      <c r="AL467" s="42">
        <f t="shared" si="308"/>
        <v>31.558771146889839</v>
      </c>
    </row>
    <row r="468" spans="2:38" ht="15" x14ac:dyDescent="0.15">
      <c r="B468" s="328">
        <f t="shared" si="273"/>
        <v>2890.7308015410808</v>
      </c>
      <c r="C468" s="328">
        <f t="shared" si="274"/>
        <v>2888.5801742783397</v>
      </c>
      <c r="D468" s="328">
        <f t="shared" si="275"/>
        <v>2.4688562009463531</v>
      </c>
      <c r="E468" s="328">
        <f t="shared" si="304"/>
        <v>209.74169932225763</v>
      </c>
      <c r="F468" s="328">
        <f t="shared" si="276"/>
        <v>209.81942476661135</v>
      </c>
      <c r="G468" s="328">
        <f t="shared" si="277"/>
        <v>869.94010107503163</v>
      </c>
      <c r="H468" s="313">
        <f t="shared" si="278"/>
        <v>0.02</v>
      </c>
      <c r="I468" s="328">
        <f t="shared" si="279"/>
        <v>1.7205018101929455</v>
      </c>
      <c r="J468" s="328">
        <f t="shared" si="305"/>
        <v>850</v>
      </c>
      <c r="K468" s="335">
        <f t="shared" si="280"/>
        <v>-1</v>
      </c>
      <c r="L468" s="323">
        <f t="shared" si="281"/>
        <v>2.448856200946353</v>
      </c>
      <c r="M468" s="323">
        <f t="shared" si="282"/>
        <v>2.4588562009463528</v>
      </c>
      <c r="N468" s="328">
        <f t="shared" si="283"/>
        <v>-3.4409769761544418E-2</v>
      </c>
      <c r="O468" s="328">
        <f t="shared" si="284"/>
        <v>1.8843796348648745E-3</v>
      </c>
      <c r="P468" s="332">
        <f t="shared" si="306"/>
        <v>30.91001355492978</v>
      </c>
      <c r="Q468" s="328">
        <f t="shared" si="285"/>
        <v>30.206855046328201</v>
      </c>
      <c r="R468" s="277">
        <f>IF(H468&gt;0, rate1(1,$L$52,$L$51,$L$54,L468,$L$53,$L$50,P468),"")</f>
        <v>1358.9324866674592</v>
      </c>
      <c r="S468" s="323">
        <f t="shared" si="286"/>
        <v>11.796121265254259</v>
      </c>
      <c r="T468" s="323">
        <f t="shared" si="287"/>
        <v>3.1872344628331695E-3</v>
      </c>
      <c r="U468" s="328">
        <f t="shared" si="288"/>
        <v>2.4688562009463531</v>
      </c>
      <c r="V468" s="336">
        <f t="shared" si="289"/>
        <v>2.4688562009463531</v>
      </c>
      <c r="W468" s="328">
        <f t="shared" si="290"/>
        <v>3.6673515951957114E-4</v>
      </c>
      <c r="X468" s="328">
        <f t="shared" si="291"/>
        <v>41.31999348837769</v>
      </c>
      <c r="Y468" s="328">
        <f t="shared" si="307"/>
        <v>31.161942626654717</v>
      </c>
      <c r="Z468" s="108">
        <f>IF(H468&gt;0, rate1(1,$L$52,$L$51,$L$54,U468,$L$53,$L$50,Y468),"")</f>
        <v>1364.2663798013191</v>
      </c>
      <c r="AA468" s="336">
        <f t="shared" si="292"/>
        <v>16.072841634325105</v>
      </c>
      <c r="AB468" s="336">
        <f t="shared" si="293"/>
        <v>-2.4330857340424246E-5</v>
      </c>
      <c r="AC468" s="328">
        <f t="shared" si="294"/>
        <v>3.1872344628331695E-3</v>
      </c>
      <c r="AD468" s="328">
        <f t="shared" si="295"/>
        <v>-6.2750325503890823</v>
      </c>
      <c r="AE468" s="328">
        <f t="shared" si="296"/>
        <v>1956.9535132043702</v>
      </c>
      <c r="AF468" s="328">
        <f t="shared" si="297"/>
        <v>2890.6932045368567</v>
      </c>
      <c r="AG468" s="328">
        <f t="shared" si="298"/>
        <v>2888.5769870438767</v>
      </c>
      <c r="AH468" s="328">
        <f t="shared" si="299"/>
        <v>2.4490258636937394</v>
      </c>
      <c r="AI468" s="328">
        <f t="shared" si="300"/>
        <v>2.3453957382748984</v>
      </c>
      <c r="AJ468" s="328">
        <f t="shared" si="301"/>
        <v>10.314340196569098</v>
      </c>
      <c r="AK468" s="337">
        <f t="shared" si="302"/>
        <v>864.61447695407094</v>
      </c>
      <c r="AL468" s="42">
        <f t="shared" si="308"/>
        <v>31.559887415123903</v>
      </c>
    </row>
    <row r="469" spans="2:38" ht="15" x14ac:dyDescent="0.15">
      <c r="B469" s="328">
        <f t="shared" si="273"/>
        <v>2890.6932045368567</v>
      </c>
      <c r="C469" s="328">
        <f t="shared" si="274"/>
        <v>2888.5769870438767</v>
      </c>
      <c r="D469" s="328">
        <f t="shared" si="275"/>
        <v>2.4490258636937394</v>
      </c>
      <c r="E469" s="328">
        <f t="shared" si="304"/>
        <v>209.59029797331655</v>
      </c>
      <c r="F469" s="328">
        <f t="shared" si="276"/>
        <v>209.66599864778709</v>
      </c>
      <c r="G469" s="328">
        <f t="shared" si="277"/>
        <v>848.35550655560803</v>
      </c>
      <c r="H469" s="313">
        <f t="shared" si="278"/>
        <v>0.02</v>
      </c>
      <c r="I469" s="328">
        <f t="shared" si="279"/>
        <v>1.6929739943840105</v>
      </c>
      <c r="J469" s="328">
        <f t="shared" si="305"/>
        <v>850</v>
      </c>
      <c r="K469" s="335">
        <f t="shared" si="280"/>
        <v>-1</v>
      </c>
      <c r="L469" s="323">
        <f t="shared" si="281"/>
        <v>2.4290258636937394</v>
      </c>
      <c r="M469" s="323">
        <f t="shared" si="282"/>
        <v>2.4390258636937396</v>
      </c>
      <c r="N469" s="328">
        <f t="shared" si="283"/>
        <v>-3.4135738911210467E-2</v>
      </c>
      <c r="O469" s="328">
        <f t="shared" si="284"/>
        <v>1.8843796348648745E-3</v>
      </c>
      <c r="P469" s="332">
        <f t="shared" si="306"/>
        <v>30.577245401815247</v>
      </c>
      <c r="Q469" s="328">
        <f t="shared" si="285"/>
        <v>8.4617773113848216</v>
      </c>
      <c r="R469" s="277">
        <f>IF(H469&gt;0, rate1(1,$L$52,$L$51,$L$54,L469,$L$53,$L$50,P469),"")</f>
        <v>1351.8178464355135</v>
      </c>
      <c r="S469" s="323">
        <f t="shared" si="286"/>
        <v>3.3218117287067952</v>
      </c>
      <c r="T469" s="323">
        <f t="shared" si="287"/>
        <v>1.4702199359731645E-2</v>
      </c>
      <c r="U469" s="328">
        <f t="shared" si="288"/>
        <v>2.4490258636937394</v>
      </c>
      <c r="V469" s="336">
        <f t="shared" si="289"/>
        <v>2.4490258636937394</v>
      </c>
      <c r="W469" s="328">
        <f t="shared" si="290"/>
        <v>3.6086744239938184E-4</v>
      </c>
      <c r="X469" s="328">
        <f t="shared" si="291"/>
        <v>19.378094270218867</v>
      </c>
      <c r="Y469" s="328">
        <f t="shared" si="307"/>
        <v>30.828492665512716</v>
      </c>
      <c r="Z469" s="108">
        <f>IF(H469&gt;0, rate1(1,$L$52,$L$51,$L$54,U469,$L$53,$L$50,Y469),"")</f>
        <v>1357.1968818680641</v>
      </c>
      <c r="AA469" s="336">
        <f t="shared" si="292"/>
        <v>7.5770439982275457</v>
      </c>
      <c r="AB469" s="336">
        <f t="shared" si="293"/>
        <v>-5.4867725150786947E-5</v>
      </c>
      <c r="AC469" s="328">
        <f t="shared" si="294"/>
        <v>1.4702199359731645E-2</v>
      </c>
      <c r="AD469" s="328">
        <f t="shared" si="295"/>
        <v>-1.3603406885352598</v>
      </c>
      <c r="AE469" s="328">
        <f t="shared" si="296"/>
        <v>549.45191788626448</v>
      </c>
      <c r="AF469" s="328">
        <f t="shared" si="297"/>
        <v>2890.6443665985857</v>
      </c>
      <c r="AG469" s="328">
        <f t="shared" si="298"/>
        <v>2888.5622848445169</v>
      </c>
      <c r="AH469" s="328">
        <f t="shared" si="299"/>
        <v>2.4291935024040976</v>
      </c>
      <c r="AI469" s="328">
        <f t="shared" si="300"/>
        <v>10.87587310561001</v>
      </c>
      <c r="AJ469" s="328">
        <f t="shared" si="301"/>
        <v>10.317361272431768</v>
      </c>
      <c r="AK469" s="337">
        <f t="shared" si="302"/>
        <v>864.61651730787651</v>
      </c>
      <c r="AL469" s="42">
        <f t="shared" si="308"/>
        <v>31.561881001501437</v>
      </c>
    </row>
    <row r="470" spans="2:38" ht="15" x14ac:dyDescent="0.15">
      <c r="B470" s="328">
        <f t="shared" si="273"/>
        <v>2890.6443665985857</v>
      </c>
      <c r="C470" s="328">
        <f t="shared" si="274"/>
        <v>2888.5622848445169</v>
      </c>
      <c r="D470" s="328">
        <f t="shared" si="275"/>
        <v>2.4291935024040976</v>
      </c>
      <c r="E470" s="328">
        <f t="shared" si="304"/>
        <v>209.46323854460434</v>
      </c>
      <c r="F470" s="328">
        <f t="shared" si="276"/>
        <v>209.52676825896043</v>
      </c>
      <c r="G470" s="328">
        <f t="shared" si="277"/>
        <v>827.19455208618945</v>
      </c>
      <c r="H470" s="313">
        <f t="shared" si="278"/>
        <v>0.02</v>
      </c>
      <c r="I470" s="328">
        <f t="shared" si="279"/>
        <v>1.6656654032551161</v>
      </c>
      <c r="J470" s="328">
        <f t="shared" si="305"/>
        <v>850</v>
      </c>
      <c r="K470" s="335">
        <f t="shared" si="280"/>
        <v>-1</v>
      </c>
      <c r="L470" s="323">
        <f t="shared" si="281"/>
        <v>2.4091935024040976</v>
      </c>
      <c r="M470" s="323">
        <f t="shared" si="282"/>
        <v>2.4191935024040978</v>
      </c>
      <c r="N470" s="328">
        <f t="shared" si="283"/>
        <v>-3.3861632763231952E-2</v>
      </c>
      <c r="O470" s="328">
        <f t="shared" si="284"/>
        <v>1.8843796348648745E-3</v>
      </c>
      <c r="P470" s="332">
        <f t="shared" si="306"/>
        <v>30.245347729136029</v>
      </c>
      <c r="Q470" s="328">
        <f t="shared" si="285"/>
        <v>-12.817373439576158</v>
      </c>
      <c r="R470" s="277">
        <f>IF(H470&gt;0, rate1(1,$L$52,$L$51,$L$54,L470,$L$53,$L$50,P470),"")</f>
        <v>1344.6421370136429</v>
      </c>
      <c r="S470" s="323">
        <f t="shared" si="286"/>
        <v>-5.0585252159429617</v>
      </c>
      <c r="T470" s="323">
        <f t="shared" si="287"/>
        <v>-5.5890883600063813E-3</v>
      </c>
      <c r="U470" s="328">
        <f t="shared" si="288"/>
        <v>2.4291935024040976</v>
      </c>
      <c r="V470" s="336">
        <f t="shared" si="289"/>
        <v>2.4291935024040976</v>
      </c>
      <c r="W470" s="328">
        <f t="shared" si="290"/>
        <v>3.5504645432382631E-4</v>
      </c>
      <c r="X470" s="328">
        <f t="shared" si="291"/>
        <v>-2.1355659570888292</v>
      </c>
      <c r="Y470" s="328">
        <f t="shared" si="307"/>
        <v>30.495909405327648</v>
      </c>
      <c r="Z470" s="108">
        <f>IF(H470&gt;0, rate1(1,$L$52,$L$51,$L$54,U470,$L$53,$L$50,Y470),"")</f>
        <v>1350.0667545001988</v>
      </c>
      <c r="AA470" s="336">
        <f t="shared" si="292"/>
        <v>-0.83943939006794077</v>
      </c>
      <c r="AB470" s="336">
        <f t="shared" si="293"/>
        <v>1.9301883837048443E-4</v>
      </c>
      <c r="AC470" s="328">
        <f t="shared" si="294"/>
        <v>1.9301883837048443E-4</v>
      </c>
      <c r="AD470" s="328">
        <f t="shared" si="295"/>
        <v>-103.61682915950193</v>
      </c>
      <c r="AE470" s="328">
        <f t="shared" si="296"/>
        <v>-13730.109503732636</v>
      </c>
      <c r="AF470" s="328">
        <f t="shared" si="297"/>
        <v>2890.610311946984</v>
      </c>
      <c r="AG470" s="328">
        <f t="shared" si="298"/>
        <v>2888.5620918256786</v>
      </c>
      <c r="AH470" s="328">
        <f t="shared" si="299"/>
        <v>2.4093591113824768</v>
      </c>
      <c r="AI470" s="328">
        <f t="shared" si="300"/>
        <v>0.14354662334111135</v>
      </c>
      <c r="AJ470" s="328">
        <f t="shared" si="301"/>
        <v>10.317401146493808</v>
      </c>
      <c r="AK470" s="337">
        <f t="shared" si="302"/>
        <v>864.62574391471423</v>
      </c>
      <c r="AL470" s="42">
        <f t="shared" si="308"/>
        <v>31.571125493641205</v>
      </c>
    </row>
    <row r="471" spans="2:38" ht="15" x14ac:dyDescent="0.15">
      <c r="B471" s="328">
        <f t="shared" si="273"/>
        <v>2890.610311946984</v>
      </c>
      <c r="C471" s="328">
        <f t="shared" si="274"/>
        <v>2888.5620918256786</v>
      </c>
      <c r="D471" s="328">
        <f t="shared" si="275"/>
        <v>2.4093591113824768</v>
      </c>
      <c r="E471" s="328">
        <f t="shared" si="304"/>
        <v>209.30834611783717</v>
      </c>
      <c r="F471" s="328">
        <f t="shared" si="276"/>
        <v>209.38579233122076</v>
      </c>
      <c r="G471" s="328">
        <f t="shared" si="277"/>
        <v>911.264640100733</v>
      </c>
      <c r="H471" s="313">
        <f t="shared" si="278"/>
        <v>0.08</v>
      </c>
      <c r="I471" s="328">
        <f t="shared" si="279"/>
        <v>1.6385760970442789</v>
      </c>
      <c r="J471" s="328">
        <f t="shared" si="305"/>
        <v>850</v>
      </c>
      <c r="K471" s="335">
        <f t="shared" si="280"/>
        <v>1</v>
      </c>
      <c r="L471" s="323">
        <f t="shared" si="281"/>
        <v>2.4893591113824769</v>
      </c>
      <c r="M471" s="323">
        <f t="shared" si="282"/>
        <v>2.4493591113824769</v>
      </c>
      <c r="N471" s="328">
        <f t="shared" si="283"/>
        <v>0.1375076324396538</v>
      </c>
      <c r="O471" s="328">
        <f t="shared" si="284"/>
        <v>1.8843796348648745E-3</v>
      </c>
      <c r="P471" s="332">
        <f t="shared" si="306"/>
        <v>31.174079414878637</v>
      </c>
      <c r="Q471" s="328">
        <f t="shared" si="285"/>
        <v>18.249432372456567</v>
      </c>
      <c r="R471" s="277">
        <f>IF(H471&gt;0, rate1(1,$L$52,$L$51,$L$54,L471,$L$53,$L$50,P471),"")</f>
        <v>1364.5222136975362</v>
      </c>
      <c r="S471" s="323">
        <f t="shared" si="286"/>
        <v>7.0974174279697015</v>
      </c>
      <c r="T471" s="323">
        <f t="shared" si="287"/>
        <v>-2.2551782629952014E-2</v>
      </c>
      <c r="U471" s="328">
        <f t="shared" si="288"/>
        <v>2.4093591113824768</v>
      </c>
      <c r="V471" s="336">
        <f t="shared" si="289"/>
        <v>2.4093591113824768</v>
      </c>
      <c r="W471" s="328">
        <f t="shared" si="290"/>
        <v>3.4927220812530635E-4</v>
      </c>
      <c r="X471" s="328">
        <f t="shared" si="291"/>
        <v>-23.291528236691079</v>
      </c>
      <c r="Y471" s="328">
        <f t="shared" si="307"/>
        <v>30.164197918824232</v>
      </c>
      <c r="Z471" s="108">
        <f>IF(H471&gt;0, rate1(1,$L$52,$L$51,$L$54,U471,$L$53,$L$50,Y471),"")</f>
        <v>1342.8753985475519</v>
      </c>
      <c r="AA471" s="336">
        <f t="shared" si="292"/>
        <v>-9.2043657000275267</v>
      </c>
      <c r="AB471" s="336">
        <f t="shared" si="293"/>
        <v>3.422772354428303E-5</v>
      </c>
      <c r="AC471" s="328">
        <f t="shared" si="294"/>
        <v>3.422772354428303E-5</v>
      </c>
      <c r="AD471" s="328">
        <f t="shared" si="295"/>
        <v>2337.2866120207459</v>
      </c>
      <c r="AE471" s="328">
        <f t="shared" si="296"/>
        <v>21482423.501709551</v>
      </c>
      <c r="AF471" s="328">
        <f t="shared" si="297"/>
        <v>2890.7477853517003</v>
      </c>
      <c r="AG471" s="328">
        <f t="shared" si="298"/>
        <v>2888.5620575979551</v>
      </c>
      <c r="AH471" s="328">
        <f t="shared" si="299"/>
        <v>2.488921819734454</v>
      </c>
      <c r="AI471" s="328">
        <f t="shared" si="300"/>
        <v>2.5084035423310478E-2</v>
      </c>
      <c r="AJ471" s="328">
        <f t="shared" si="301"/>
        <v>10.317408114281426</v>
      </c>
      <c r="AK471" s="337">
        <f t="shared" si="302"/>
        <v>864.62586265569905</v>
      </c>
      <c r="AL471" s="42">
        <f t="shared" si="308"/>
        <v>31.571247508271046</v>
      </c>
    </row>
    <row r="472" spans="2:38" ht="15" x14ac:dyDescent="0.15">
      <c r="B472" s="328">
        <f t="shared" si="273"/>
        <v>2890.7477853517003</v>
      </c>
      <c r="C472" s="328">
        <f t="shared" si="274"/>
        <v>2888.5620575979551</v>
      </c>
      <c r="D472" s="328">
        <f t="shared" si="275"/>
        <v>2.488921819734454</v>
      </c>
      <c r="E472" s="328">
        <f t="shared" si="304"/>
        <v>209.93898395148929</v>
      </c>
      <c r="F472" s="328">
        <f t="shared" si="276"/>
        <v>209.62366503466325</v>
      </c>
      <c r="G472" s="328">
        <f t="shared" si="277"/>
        <v>890.66928401954044</v>
      </c>
      <c r="H472" s="313">
        <f t="shared" si="278"/>
        <v>0.02</v>
      </c>
      <c r="I472" s="328">
        <f t="shared" si="279"/>
        <v>1.7485822029961129</v>
      </c>
      <c r="J472" s="328">
        <f t="shared" si="305"/>
        <v>850</v>
      </c>
      <c r="K472" s="335">
        <f t="shared" si="280"/>
        <v>-1</v>
      </c>
      <c r="L472" s="323">
        <f t="shared" si="281"/>
        <v>2.468921819734454</v>
      </c>
      <c r="M472" s="323">
        <f t="shared" si="282"/>
        <v>2.4789218197344542</v>
      </c>
      <c r="N472" s="328">
        <f t="shared" si="283"/>
        <v>-3.4687003746873835E-2</v>
      </c>
      <c r="O472" s="328">
        <f t="shared" si="284"/>
        <v>1.8843796348648745E-3</v>
      </c>
      <c r="P472" s="332">
        <f t="shared" si="306"/>
        <v>31.24764539509091</v>
      </c>
      <c r="Q472" s="328">
        <f t="shared" si="285"/>
        <v>52.780464511996229</v>
      </c>
      <c r="R472" s="277">
        <f>IF(H472&gt;0, rate1(1,$L$52,$L$51,$L$54,L472,$L$53,$L$50,P472),"")</f>
        <v>1366.0707185434985</v>
      </c>
      <c r="S472" s="323">
        <f t="shared" si="286"/>
        <v>20.503670954154522</v>
      </c>
      <c r="T472" s="323">
        <f t="shared" si="287"/>
        <v>1.7784858977783911E-3</v>
      </c>
      <c r="U472" s="328">
        <f t="shared" si="288"/>
        <v>2.488921819734454</v>
      </c>
      <c r="V472" s="336">
        <f t="shared" si="289"/>
        <v>2.488921819734454</v>
      </c>
      <c r="W472" s="328">
        <f t="shared" si="290"/>
        <v>3.7272066169791174E-4</v>
      </c>
      <c r="X472" s="328">
        <f t="shared" si="291"/>
        <v>62.377667033436296</v>
      </c>
      <c r="Y472" s="328">
        <f t="shared" si="307"/>
        <v>31.500260639603734</v>
      </c>
      <c r="Z472" s="108">
        <f>IF(H472&gt;0, rate1(1,$L$52,$L$51,$L$54,U472,$L$53,$L$50,Y472),"")</f>
        <v>1371.3593737914455</v>
      </c>
      <c r="AA472" s="336">
        <f t="shared" si="292"/>
        <v>24.138453724263549</v>
      </c>
      <c r="AB472" s="336">
        <f t="shared" si="293"/>
        <v>-1.610827871816982E-5</v>
      </c>
      <c r="AC472" s="328">
        <f t="shared" si="294"/>
        <v>1.7784858977783911E-3</v>
      </c>
      <c r="AD472" s="328">
        <f t="shared" si="295"/>
        <v>-11.245520712299799</v>
      </c>
      <c r="AE472" s="328">
        <f t="shared" si="296"/>
        <v>-2591178.3362883357</v>
      </c>
      <c r="AF472" s="328">
        <f t="shared" si="297"/>
        <v>2890.7113198620555</v>
      </c>
      <c r="AG472" s="328">
        <f t="shared" si="298"/>
        <v>2888.5602791120573</v>
      </c>
      <c r="AH472" s="328">
        <f t="shared" si="299"/>
        <v>2.4690935250827168</v>
      </c>
      <c r="AI472" s="328">
        <f t="shared" si="300"/>
        <v>1.3018988502107773</v>
      </c>
      <c r="AJ472" s="328">
        <f t="shared" si="301"/>
        <v>10.317769752850928</v>
      </c>
      <c r="AK472" s="337">
        <f t="shared" si="302"/>
        <v>864.62588551389354</v>
      </c>
      <c r="AL472" s="42">
        <f t="shared" si="308"/>
        <v>31.571268829701157</v>
      </c>
    </row>
    <row r="473" spans="2:38" ht="15" x14ac:dyDescent="0.15">
      <c r="B473" s="328">
        <f t="shared" si="273"/>
        <v>2890.7113198620555</v>
      </c>
      <c r="C473" s="328">
        <f t="shared" si="274"/>
        <v>2888.5602791120573</v>
      </c>
      <c r="D473" s="328">
        <f t="shared" si="275"/>
        <v>2.4690935250827168</v>
      </c>
      <c r="E473" s="328">
        <f t="shared" si="304"/>
        <v>209.78348552903449</v>
      </c>
      <c r="F473" s="328">
        <f t="shared" si="276"/>
        <v>209.86123474026189</v>
      </c>
      <c r="G473" s="328">
        <f t="shared" si="277"/>
        <v>870.36645766196546</v>
      </c>
      <c r="H473" s="313">
        <f t="shared" si="278"/>
        <v>0.02</v>
      </c>
      <c r="I473" s="328">
        <f t="shared" si="279"/>
        <v>1.7208325999985392</v>
      </c>
      <c r="J473" s="328">
        <f t="shared" si="305"/>
        <v>850</v>
      </c>
      <c r="K473" s="335">
        <f t="shared" si="280"/>
        <v>-1</v>
      </c>
      <c r="L473" s="323">
        <f t="shared" si="281"/>
        <v>2.4490935250827168</v>
      </c>
      <c r="M473" s="323">
        <f t="shared" si="282"/>
        <v>2.4590935250827171</v>
      </c>
      <c r="N473" s="328">
        <f t="shared" si="283"/>
        <v>-3.4413049002421481E-2</v>
      </c>
      <c r="O473" s="328">
        <f t="shared" si="284"/>
        <v>1.8843796348648745E-3</v>
      </c>
      <c r="P473" s="332">
        <f t="shared" si="306"/>
        <v>30.914001490728729</v>
      </c>
      <c r="Q473" s="328">
        <f t="shared" si="285"/>
        <v>30.637159075451791</v>
      </c>
      <c r="R473" s="277">
        <f>IF(H473&gt;0, rate1(1,$L$52,$L$51,$L$54,L473,$L$53,$L$50,P473),"")</f>
        <v>1359.0172697652652</v>
      </c>
      <c r="S473" s="323">
        <f t="shared" si="286"/>
        <v>11.963413503051344</v>
      </c>
      <c r="T473" s="323">
        <f t="shared" si="287"/>
        <v>3.1388991205014405E-3</v>
      </c>
      <c r="U473" s="328">
        <f t="shared" si="288"/>
        <v>2.4690935250827168</v>
      </c>
      <c r="V473" s="336">
        <f t="shared" si="289"/>
        <v>2.4690935250827168</v>
      </c>
      <c r="W473" s="328">
        <f t="shared" si="290"/>
        <v>3.6680566932556502E-4</v>
      </c>
      <c r="X473" s="328">
        <f t="shared" si="291"/>
        <v>41.754719780717892</v>
      </c>
      <c r="Y473" s="328">
        <f t="shared" si="307"/>
        <v>31.165938699890162</v>
      </c>
      <c r="Z473" s="108">
        <f>IF(H473&gt;0, rate1(1,$L$52,$L$51,$L$54,U473,$L$53,$L$50,Y473),"")</f>
        <v>1364.3506252716609</v>
      </c>
      <c r="AA473" s="336">
        <f t="shared" si="292"/>
        <v>16.240940570327119</v>
      </c>
      <c r="AB473" s="336">
        <f t="shared" si="293"/>
        <v>-2.4067128116732248E-5</v>
      </c>
      <c r="AC473" s="328">
        <f t="shared" si="294"/>
        <v>3.1388991205014405E-3</v>
      </c>
      <c r="AD473" s="328">
        <f t="shared" si="295"/>
        <v>-6.371660646680799</v>
      </c>
      <c r="AE473" s="328">
        <f t="shared" si="296"/>
        <v>1982.2975209388596</v>
      </c>
      <c r="AF473" s="328">
        <f t="shared" si="297"/>
        <v>2890.6737679139324</v>
      </c>
      <c r="AG473" s="328">
        <f t="shared" si="298"/>
        <v>2888.5571402129367</v>
      </c>
      <c r="AH473" s="328">
        <f t="shared" si="299"/>
        <v>2.4492632120202673</v>
      </c>
      <c r="AI473" s="328">
        <f t="shared" si="300"/>
        <v>2.3096830263559518</v>
      </c>
      <c r="AJ473" s="328">
        <f t="shared" si="301"/>
        <v>10.318411331469362</v>
      </c>
      <c r="AK473" s="337">
        <f t="shared" si="302"/>
        <v>864.62704507521028</v>
      </c>
      <c r="AL473" s="42">
        <f t="shared" si="308"/>
        <v>31.572375443723836</v>
      </c>
    </row>
    <row r="474" spans="2:38" ht="15" x14ac:dyDescent="0.15">
      <c r="B474" s="328">
        <f t="shared" si="273"/>
        <v>2890.6737679139324</v>
      </c>
      <c r="C474" s="328">
        <f t="shared" si="274"/>
        <v>2888.5571402129367</v>
      </c>
      <c r="D474" s="328">
        <f t="shared" si="275"/>
        <v>2.4492632120202673</v>
      </c>
      <c r="E474" s="328">
        <f t="shared" si="304"/>
        <v>209.63197063306347</v>
      </c>
      <c r="F474" s="328">
        <f t="shared" si="276"/>
        <v>209.70772808104897</v>
      </c>
      <c r="G474" s="328">
        <f t="shared" si="277"/>
        <v>848.77312228107246</v>
      </c>
      <c r="H474" s="313">
        <f t="shared" si="278"/>
        <v>0.02</v>
      </c>
      <c r="I474" s="328">
        <f t="shared" si="279"/>
        <v>1.6933021607965202</v>
      </c>
      <c r="J474" s="328">
        <f t="shared" si="305"/>
        <v>850</v>
      </c>
      <c r="K474" s="335">
        <f t="shared" si="280"/>
        <v>-1</v>
      </c>
      <c r="L474" s="323">
        <f t="shared" si="281"/>
        <v>2.4292632120202673</v>
      </c>
      <c r="M474" s="323">
        <f t="shared" si="282"/>
        <v>2.4392632120202675</v>
      </c>
      <c r="N474" s="328">
        <f t="shared" si="283"/>
        <v>-3.4139019052715547E-2</v>
      </c>
      <c r="O474" s="328">
        <f t="shared" si="284"/>
        <v>1.8843796348648745E-3</v>
      </c>
      <c r="P474" s="332">
        <f t="shared" si="306"/>
        <v>30.581222950153411</v>
      </c>
      <c r="Q474" s="328">
        <f t="shared" si="285"/>
        <v>8.8831565987342174</v>
      </c>
      <c r="R474" s="277">
        <f>IF(H474&gt;0, rate1(1,$L$52,$L$51,$L$54,L474,$L$53,$L$50,P474),"")</f>
        <v>1351.9033568015914</v>
      </c>
      <c r="S474" s="323">
        <f t="shared" si="286"/>
        <v>3.4870106179490006</v>
      </c>
      <c r="T474" s="323">
        <f t="shared" si="287"/>
        <v>1.3726929352987432E-2</v>
      </c>
      <c r="U474" s="328">
        <f t="shared" si="288"/>
        <v>2.4492632120202673</v>
      </c>
      <c r="V474" s="336">
        <f t="shared" si="289"/>
        <v>2.4492632120202673</v>
      </c>
      <c r="W474" s="328">
        <f t="shared" si="290"/>
        <v>3.6093739301534811E-4</v>
      </c>
      <c r="X474" s="328">
        <f t="shared" si="291"/>
        <v>19.803968167122207</v>
      </c>
      <c r="Y474" s="328">
        <f t="shared" si="307"/>
        <v>30.832478396209691</v>
      </c>
      <c r="Z474" s="108">
        <f>IF(H474&gt;0, rate1(1,$L$52,$L$51,$L$54,U474,$L$53,$L$50,Y474),"")</f>
        <v>1357.2818493611001</v>
      </c>
      <c r="AA474" s="336">
        <f t="shared" si="292"/>
        <v>7.7430805315751101</v>
      </c>
      <c r="AB474" s="336">
        <f t="shared" si="293"/>
        <v>-5.3527077323965621E-5</v>
      </c>
      <c r="AC474" s="328">
        <f t="shared" si="294"/>
        <v>1.3726929352987432E-2</v>
      </c>
      <c r="AD474" s="328">
        <f t="shared" si="295"/>
        <v>-1.456990087564437</v>
      </c>
      <c r="AE474" s="328">
        <f t="shared" si="296"/>
        <v>582.79622217688916</v>
      </c>
      <c r="AF474" s="328">
        <f t="shared" si="297"/>
        <v>2890.6259019655267</v>
      </c>
      <c r="AG474" s="328">
        <f t="shared" si="298"/>
        <v>2888.5434132835835</v>
      </c>
      <c r="AH474" s="328">
        <f t="shared" si="299"/>
        <v>2.4294308749885203</v>
      </c>
      <c r="AI474" s="328">
        <f t="shared" si="300"/>
        <v>10.153780064178084</v>
      </c>
      <c r="AJ474" s="328">
        <f t="shared" si="301"/>
        <v>10.321231825931633</v>
      </c>
      <c r="AK474" s="337">
        <f t="shared" si="302"/>
        <v>864.62905534584422</v>
      </c>
      <c r="AL474" s="42">
        <f t="shared" si="308"/>
        <v>31.574338674296239</v>
      </c>
    </row>
    <row r="475" spans="2:38" ht="15" x14ac:dyDescent="0.15">
      <c r="B475" s="328">
        <f t="shared" si="273"/>
        <v>2890.6259019655267</v>
      </c>
      <c r="C475" s="328">
        <f t="shared" si="274"/>
        <v>2888.5434132835835</v>
      </c>
      <c r="D475" s="328">
        <f t="shared" si="275"/>
        <v>2.4294308749885203</v>
      </c>
      <c r="E475" s="328">
        <f t="shared" si="304"/>
        <v>209.50293929208556</v>
      </c>
      <c r="F475" s="328">
        <f t="shared" si="276"/>
        <v>209.56745496257452</v>
      </c>
      <c r="G475" s="328">
        <f t="shared" si="277"/>
        <v>827.59976472229198</v>
      </c>
      <c r="H475" s="313">
        <f t="shared" si="278"/>
        <v>0.02</v>
      </c>
      <c r="I475" s="328">
        <f t="shared" si="279"/>
        <v>1.6659909455545858</v>
      </c>
      <c r="J475" s="328">
        <f t="shared" si="305"/>
        <v>850</v>
      </c>
      <c r="K475" s="335">
        <f t="shared" si="280"/>
        <v>-1</v>
      </c>
      <c r="L475" s="323">
        <f t="shared" si="281"/>
        <v>2.4094308749885203</v>
      </c>
      <c r="M475" s="323">
        <f t="shared" si="282"/>
        <v>2.4194308749885201</v>
      </c>
      <c r="N475" s="328">
        <f t="shared" si="283"/>
        <v>-3.3864913806475272E-2</v>
      </c>
      <c r="O475" s="328">
        <f t="shared" si="284"/>
        <v>1.8843796348648745E-3</v>
      </c>
      <c r="P475" s="332">
        <f t="shared" si="306"/>
        <v>30.249314829099927</v>
      </c>
      <c r="Q475" s="328">
        <f t="shared" si="285"/>
        <v>-12.412192160620521</v>
      </c>
      <c r="R475" s="277">
        <f>IF(H475&gt;0, rate1(1,$L$52,$L$51,$L$54,L475,$L$53,$L$50,P475),"")</f>
        <v>1344.7283818282774</v>
      </c>
      <c r="S475" s="323">
        <f t="shared" si="286"/>
        <v>-4.8983015456111483</v>
      </c>
      <c r="T475" s="323">
        <f t="shared" si="287"/>
        <v>-5.7414687168162379E-3</v>
      </c>
      <c r="U475" s="328">
        <f t="shared" si="288"/>
        <v>2.4294308749885203</v>
      </c>
      <c r="V475" s="336">
        <f t="shared" si="289"/>
        <v>2.4294308749885203</v>
      </c>
      <c r="W475" s="328">
        <f t="shared" si="290"/>
        <v>3.5511584559344556E-4</v>
      </c>
      <c r="X475" s="328">
        <f t="shared" si="291"/>
        <v>-1.7223005170001215</v>
      </c>
      <c r="Y475" s="328">
        <f t="shared" si="307"/>
        <v>30.499884733191134</v>
      </c>
      <c r="Z475" s="108">
        <f>IF(H475&gt;0, rate1(1,$L$52,$L$51,$L$54,U475,$L$53,$L$50,Y475),"")</f>
        <v>1350.152451161649</v>
      </c>
      <c r="AA475" s="336">
        <f t="shared" si="292"/>
        <v>-0.67695175848783562</v>
      </c>
      <c r="AB475" s="336">
        <f t="shared" si="293"/>
        <v>2.1176270801830674E-4</v>
      </c>
      <c r="AC475" s="328">
        <f t="shared" si="294"/>
        <v>2.1176270801830674E-4</v>
      </c>
      <c r="AD475" s="328">
        <f t="shared" si="295"/>
        <v>-94.445335475550365</v>
      </c>
      <c r="AE475" s="328">
        <f t="shared" si="296"/>
        <v>-13342.477899791756</v>
      </c>
      <c r="AF475" s="328">
        <f t="shared" si="297"/>
        <v>2890.5918252890124</v>
      </c>
      <c r="AG475" s="328">
        <f t="shared" si="298"/>
        <v>2888.5432015208753</v>
      </c>
      <c r="AH475" s="328">
        <f t="shared" si="299"/>
        <v>2.4095965082940185</v>
      </c>
      <c r="AI475" s="328">
        <f t="shared" si="300"/>
        <v>0.15747619436008078</v>
      </c>
      <c r="AJ475" s="328">
        <f t="shared" si="301"/>
        <v>10.321275569318956</v>
      </c>
      <c r="AK475" s="337">
        <f t="shared" si="302"/>
        <v>864.63767360145221</v>
      </c>
      <c r="AL475" s="42">
        <f t="shared" si="308"/>
        <v>31.58296938735079</v>
      </c>
    </row>
    <row r="476" spans="2:38" ht="15" x14ac:dyDescent="0.15">
      <c r="B476" s="328">
        <f t="shared" si="273"/>
        <v>2890.5918252890124</v>
      </c>
      <c r="C476" s="328">
        <f t="shared" si="274"/>
        <v>2888.5432015208753</v>
      </c>
      <c r="D476" s="328">
        <f t="shared" si="275"/>
        <v>2.4095965082940185</v>
      </c>
      <c r="E476" s="328">
        <f t="shared" si="304"/>
        <v>209.34806790722001</v>
      </c>
      <c r="F476" s="328">
        <f t="shared" si="276"/>
        <v>209.42550359965279</v>
      </c>
      <c r="G476" s="328">
        <f t="shared" si="277"/>
        <v>911.69838398285083</v>
      </c>
      <c r="H476" s="313">
        <f t="shared" si="278"/>
        <v>0.08</v>
      </c>
      <c r="I476" s="328">
        <f t="shared" si="279"/>
        <v>1.6388990145096614</v>
      </c>
      <c r="J476" s="328">
        <f t="shared" si="305"/>
        <v>850</v>
      </c>
      <c r="K476" s="335">
        <f t="shared" si="280"/>
        <v>1</v>
      </c>
      <c r="L476" s="323">
        <f t="shared" si="281"/>
        <v>2.4895965082940186</v>
      </c>
      <c r="M476" s="323">
        <f t="shared" si="282"/>
        <v>2.4495965082940185</v>
      </c>
      <c r="N476" s="328">
        <f t="shared" si="283"/>
        <v>0.13752110438295428</v>
      </c>
      <c r="O476" s="328">
        <f t="shared" si="284"/>
        <v>1.8843796348648745E-3</v>
      </c>
      <c r="P476" s="332">
        <f t="shared" si="306"/>
        <v>31.178076693171448</v>
      </c>
      <c r="Q476" s="328">
        <f t="shared" si="285"/>
        <v>18.666735579571764</v>
      </c>
      <c r="R476" s="277">
        <f>IF(H476&gt;0, rate1(1,$L$52,$L$51,$L$54,L476,$L$53,$L$50,P476),"")</f>
        <v>1364.6064505521265</v>
      </c>
      <c r="S476" s="323">
        <f t="shared" si="286"/>
        <v>7.2592633795012143</v>
      </c>
      <c r="T476" s="323">
        <f t="shared" si="287"/>
        <v>-2.1970812864869894E-2</v>
      </c>
      <c r="U476" s="328">
        <f t="shared" si="288"/>
        <v>2.4095965082940185</v>
      </c>
      <c r="V476" s="336">
        <f t="shared" si="289"/>
        <v>2.4095965082940185</v>
      </c>
      <c r="W476" s="328">
        <f t="shared" si="290"/>
        <v>3.4934103989847642E-4</v>
      </c>
      <c r="X476" s="328">
        <f t="shared" si="291"/>
        <v>-22.890298002177246</v>
      </c>
      <c r="Y476" s="328">
        <f t="shared" si="307"/>
        <v>30.168162782742623</v>
      </c>
      <c r="Z476" s="108">
        <f>IF(H476&gt;0, rate1(1,$L$52,$L$51,$L$54,U476,$L$53,$L$50,Y476),"")</f>
        <v>1342.9618315728189</v>
      </c>
      <c r="AA476" s="336">
        <f t="shared" si="292"/>
        <v>-9.0452250106424525</v>
      </c>
      <c r="AB476" s="336">
        <f t="shared" si="293"/>
        <v>3.4776825758344455E-5</v>
      </c>
      <c r="AC476" s="328">
        <f t="shared" si="294"/>
        <v>3.4776825758344455E-5</v>
      </c>
      <c r="AD476" s="328">
        <f t="shared" si="295"/>
        <v>2300.3824603171142</v>
      </c>
      <c r="AE476" s="328">
        <f t="shared" si="296"/>
        <v>19427535.69058197</v>
      </c>
      <c r="AF476" s="328">
        <f t="shared" si="297"/>
        <v>2890.7293116165697</v>
      </c>
      <c r="AG476" s="328">
        <f t="shared" si="298"/>
        <v>2888.5431667440494</v>
      </c>
      <c r="AH476" s="328">
        <f t="shared" si="299"/>
        <v>2.4891592981883117</v>
      </c>
      <c r="AI476" s="328">
        <f t="shared" si="300"/>
        <v>2.5484875690184212E-2</v>
      </c>
      <c r="AJ476" s="328">
        <f t="shared" si="301"/>
        <v>10.321282648451092</v>
      </c>
      <c r="AK476" s="337">
        <f t="shared" si="302"/>
        <v>864.63780392871365</v>
      </c>
      <c r="AL476" s="42">
        <f t="shared" si="308"/>
        <v>31.583103242115996</v>
      </c>
    </row>
    <row r="477" spans="2:38" ht="15" x14ac:dyDescent="0.15">
      <c r="B477" s="328">
        <f t="shared" si="273"/>
        <v>2890.7293116165697</v>
      </c>
      <c r="C477" s="328">
        <f t="shared" si="274"/>
        <v>2888.5431667440494</v>
      </c>
      <c r="D477" s="328">
        <f t="shared" si="275"/>
        <v>2.4891592981883117</v>
      </c>
      <c r="E477" s="328">
        <f t="shared" si="304"/>
        <v>209.97877467349045</v>
      </c>
      <c r="F477" s="328">
        <f t="shared" si="276"/>
        <v>209.66342129035525</v>
      </c>
      <c r="G477" s="328">
        <f t="shared" si="277"/>
        <v>891.09529867947379</v>
      </c>
      <c r="H477" s="313">
        <f t="shared" si="278"/>
        <v>0.02</v>
      </c>
      <c r="I477" s="328">
        <f t="shared" si="279"/>
        <v>1.7489158980162758</v>
      </c>
      <c r="J477" s="328">
        <f t="shared" si="305"/>
        <v>850</v>
      </c>
      <c r="K477" s="335">
        <f t="shared" si="280"/>
        <v>-1</v>
      </c>
      <c r="L477" s="323">
        <f t="shared" si="281"/>
        <v>2.4691592981883117</v>
      </c>
      <c r="M477" s="323">
        <f t="shared" si="282"/>
        <v>2.4791592981883115</v>
      </c>
      <c r="N477" s="328">
        <f t="shared" si="283"/>
        <v>-3.4690284546628369E-2</v>
      </c>
      <c r="O477" s="328">
        <f t="shared" si="284"/>
        <v>1.8843796348648745E-3</v>
      </c>
      <c r="P477" s="332">
        <f t="shared" si="306"/>
        <v>31.251646793048238</v>
      </c>
      <c r="Q477" s="328">
        <f t="shared" si="285"/>
        <v>53.211103412485727</v>
      </c>
      <c r="R477" s="277">
        <f>IF(H477&gt;0, rate1(1,$L$52,$L$51,$L$54,L477,$L$53,$L$50,P477),"")</f>
        <v>1366.1548362325302</v>
      </c>
      <c r="S477" s="323">
        <f t="shared" si="286"/>
        <v>20.669688841447712</v>
      </c>
      <c r="T477" s="323">
        <f t="shared" si="287"/>
        <v>1.7636417548979957E-3</v>
      </c>
      <c r="U477" s="328">
        <f t="shared" si="288"/>
        <v>2.4891592981883117</v>
      </c>
      <c r="V477" s="336">
        <f t="shared" si="289"/>
        <v>2.4891592981883117</v>
      </c>
      <c r="W477" s="328">
        <f t="shared" si="290"/>
        <v>3.7279179076854518E-4</v>
      </c>
      <c r="X477" s="328">
        <f t="shared" si="291"/>
        <v>62.811940142684421</v>
      </c>
      <c r="Y477" s="328">
        <f t="shared" si="307"/>
        <v>31.504270136248582</v>
      </c>
      <c r="Z477" s="108">
        <f>IF(H477&gt;0, rate1(1,$L$52,$L$51,$L$54,U477,$L$53,$L$50,Y477),"")</f>
        <v>1371.4429587243376</v>
      </c>
      <c r="AA477" s="336">
        <f t="shared" si="292"/>
        <v>24.305024156869202</v>
      </c>
      <c r="AB477" s="336">
        <f t="shared" si="293"/>
        <v>-1.5996198427396354E-5</v>
      </c>
      <c r="AC477" s="328">
        <f t="shared" si="294"/>
        <v>1.7636417548979957E-3</v>
      </c>
      <c r="AD477" s="328">
        <f t="shared" si="295"/>
        <v>-11.340171519786198</v>
      </c>
      <c r="AE477" s="328">
        <f t="shared" si="296"/>
        <v>-2570839.3548661266</v>
      </c>
      <c r="AF477" s="328">
        <f t="shared" si="297"/>
        <v>2890.6928576902683</v>
      </c>
      <c r="AG477" s="328">
        <f t="shared" si="298"/>
        <v>2888.5414031022947</v>
      </c>
      <c r="AH477" s="328">
        <f t="shared" si="299"/>
        <v>2.4693310276786429</v>
      </c>
      <c r="AI477" s="328">
        <f t="shared" si="300"/>
        <v>1.2909530516772332</v>
      </c>
      <c r="AJ477" s="328">
        <f t="shared" si="301"/>
        <v>10.321641246521002</v>
      </c>
      <c r="AK477" s="337">
        <f t="shared" si="302"/>
        <v>864.63782716323362</v>
      </c>
      <c r="AL477" s="42">
        <f t="shared" si="308"/>
        <v>31.583124904260334</v>
      </c>
    </row>
    <row r="478" spans="2:38" ht="15" x14ac:dyDescent="0.15">
      <c r="B478" s="328">
        <f t="shared" si="273"/>
        <v>2890.6928576902683</v>
      </c>
      <c r="C478" s="328">
        <f t="shared" si="274"/>
        <v>2888.5414031022947</v>
      </c>
      <c r="D478" s="328">
        <f t="shared" si="275"/>
        <v>2.4693310276786429</v>
      </c>
      <c r="E478" s="328">
        <f t="shared" si="304"/>
        <v>209.82322991425528</v>
      </c>
      <c r="F478" s="328">
        <f t="shared" si="276"/>
        <v>209.90100229387286</v>
      </c>
      <c r="G478" s="328">
        <f t="shared" si="277"/>
        <v>870.78468137484106</v>
      </c>
      <c r="H478" s="313">
        <f t="shared" si="278"/>
        <v>0.02</v>
      </c>
      <c r="I478" s="328">
        <f t="shared" si="279"/>
        <v>1.7211636703788828</v>
      </c>
      <c r="J478" s="328">
        <f t="shared" si="305"/>
        <v>850</v>
      </c>
      <c r="K478" s="335">
        <f t="shared" si="280"/>
        <v>-1</v>
      </c>
      <c r="L478" s="323">
        <f t="shared" si="281"/>
        <v>2.4493310276786429</v>
      </c>
      <c r="M478" s="323">
        <f t="shared" si="282"/>
        <v>2.4593310276786431</v>
      </c>
      <c r="N478" s="328">
        <f t="shared" si="283"/>
        <v>-3.4416330702387476E-2</v>
      </c>
      <c r="O478" s="328">
        <f t="shared" si="284"/>
        <v>1.8843796348648745E-3</v>
      </c>
      <c r="P478" s="332">
        <f t="shared" si="306"/>
        <v>30.917992554276708</v>
      </c>
      <c r="Q478" s="328">
        <f t="shared" si="285"/>
        <v>31.059231972059251</v>
      </c>
      <c r="R478" s="277">
        <f>IF(H478&gt;0, rate1(1,$L$52,$L$51,$L$54,L478,$L$53,$L$50,P478),"")</f>
        <v>1359.1021080497303</v>
      </c>
      <c r="S478" s="323">
        <f t="shared" si="286"/>
        <v>12.127470426408719</v>
      </c>
      <c r="T478" s="323">
        <f t="shared" si="287"/>
        <v>3.0929159443738021E-3</v>
      </c>
      <c r="U478" s="328">
        <f t="shared" si="288"/>
        <v>2.4693310276786429</v>
      </c>
      <c r="V478" s="336">
        <f t="shared" si="289"/>
        <v>2.4693310276786429</v>
      </c>
      <c r="W478" s="328">
        <f t="shared" si="290"/>
        <v>3.668762389406055E-4</v>
      </c>
      <c r="X478" s="328">
        <f t="shared" si="291"/>
        <v>42.181110123945814</v>
      </c>
      <c r="Y478" s="328">
        <f t="shared" si="307"/>
        <v>31.169937906469087</v>
      </c>
      <c r="Z478" s="108">
        <f>IF(H478&gt;0, rate1(1,$L$52,$L$51,$L$54,U478,$L$53,$L$50,Y478),"")</f>
        <v>1364.4349255863676</v>
      </c>
      <c r="AA478" s="336">
        <f t="shared" si="292"/>
        <v>16.405775933219889</v>
      </c>
      <c r="AB478" s="336">
        <f t="shared" si="293"/>
        <v>-2.381420063039476E-5</v>
      </c>
      <c r="AC478" s="328">
        <f t="shared" si="294"/>
        <v>3.0929159443738021E-3</v>
      </c>
      <c r="AD478" s="328">
        <f t="shared" si="295"/>
        <v>-6.4663897628324456</v>
      </c>
      <c r="AE478" s="328">
        <f t="shared" si="296"/>
        <v>2007.0931135790015</v>
      </c>
      <c r="AF478" s="328">
        <f t="shared" si="297"/>
        <v>2890.6553484436217</v>
      </c>
      <c r="AG478" s="328">
        <f t="shared" si="298"/>
        <v>2888.5383101863504</v>
      </c>
      <c r="AH478" s="328">
        <f t="shared" si="299"/>
        <v>2.4495007388242001</v>
      </c>
      <c r="AI478" s="328">
        <f t="shared" si="300"/>
        <v>2.2757053543328256</v>
      </c>
      <c r="AJ478" s="328">
        <f t="shared" si="301"/>
        <v>10.322273386897207</v>
      </c>
      <c r="AK478" s="337">
        <f t="shared" si="302"/>
        <v>864.6389775254288</v>
      </c>
      <c r="AL478" s="42">
        <f t="shared" si="308"/>
        <v>31.584222214354259</v>
      </c>
    </row>
    <row r="479" spans="2:38" ht="15" x14ac:dyDescent="0.15">
      <c r="B479" s="328">
        <f t="shared" si="273"/>
        <v>2890.6553484436217</v>
      </c>
      <c r="C479" s="328">
        <f t="shared" si="274"/>
        <v>2888.5383101863504</v>
      </c>
      <c r="D479" s="328">
        <f t="shared" si="275"/>
        <v>2.4495007388242001</v>
      </c>
      <c r="E479" s="328">
        <f t="shared" si="304"/>
        <v>209.67160625858338</v>
      </c>
      <c r="F479" s="328">
        <f t="shared" si="276"/>
        <v>209.74741808641932</v>
      </c>
      <c r="G479" s="328">
        <f t="shared" si="277"/>
        <v>849.18281597293708</v>
      </c>
      <c r="H479" s="313">
        <f t="shared" si="278"/>
        <v>0.02</v>
      </c>
      <c r="I479" s="328">
        <f t="shared" si="279"/>
        <v>1.6936306058170887</v>
      </c>
      <c r="J479" s="328">
        <f t="shared" si="305"/>
        <v>850</v>
      </c>
      <c r="K479" s="335">
        <f t="shared" si="280"/>
        <v>-1</v>
      </c>
      <c r="L479" s="323">
        <f t="shared" si="281"/>
        <v>2.4295007388242</v>
      </c>
      <c r="M479" s="323">
        <f t="shared" si="282"/>
        <v>2.4395007388241998</v>
      </c>
      <c r="N479" s="328">
        <f t="shared" si="283"/>
        <v>-3.4142301653982798E-2</v>
      </c>
      <c r="O479" s="328">
        <f t="shared" si="284"/>
        <v>1.8843796348648745E-3</v>
      </c>
      <c r="P479" s="332">
        <f t="shared" si="306"/>
        <v>30.585203619148942</v>
      </c>
      <c r="Q479" s="328">
        <f t="shared" si="285"/>
        <v>9.296524589410069</v>
      </c>
      <c r="R479" s="277">
        <f>IF(H479&gt;0, rate1(1,$L$52,$L$51,$L$54,L479,$L$53,$L$50,P479),"")</f>
        <v>1351.9889228165164</v>
      </c>
      <c r="S479" s="323">
        <f t="shared" si="286"/>
        <v>3.6490438898297266</v>
      </c>
      <c r="T479" s="323">
        <f t="shared" si="287"/>
        <v>1.2888537553138606E-2</v>
      </c>
      <c r="U479" s="328">
        <f t="shared" si="288"/>
        <v>2.4495007388242001</v>
      </c>
      <c r="V479" s="336">
        <f t="shared" si="289"/>
        <v>2.4495007388242001</v>
      </c>
      <c r="W479" s="328">
        <f t="shared" si="290"/>
        <v>3.6100740301847623E-4</v>
      </c>
      <c r="X479" s="328">
        <f t="shared" si="291"/>
        <v>20.22172054172313</v>
      </c>
      <c r="Y479" s="328">
        <f t="shared" si="307"/>
        <v>30.836467253185006</v>
      </c>
      <c r="Z479" s="108">
        <f>IF(H479&gt;0, rate1(1,$L$52,$L$51,$L$54,U479,$L$53,$L$50,Y479),"")</f>
        <v>1357.3668721571566</v>
      </c>
      <c r="AA479" s="336">
        <f t="shared" si="292"/>
        <v>7.9059207506328963</v>
      </c>
      <c r="AB479" s="336">
        <f t="shared" si="293"/>
        <v>-5.2275057310119226E-5</v>
      </c>
      <c r="AC479" s="328">
        <f t="shared" si="294"/>
        <v>1.2888537553138606E-2</v>
      </c>
      <c r="AD479" s="328">
        <f t="shared" si="295"/>
        <v>-1.5517664372347362</v>
      </c>
      <c r="AE479" s="328">
        <f t="shared" si="296"/>
        <v>615.04084423393579</v>
      </c>
      <c r="AF479" s="328">
        <f t="shared" si="297"/>
        <v>2890.6083176044144</v>
      </c>
      <c r="AG479" s="328">
        <f t="shared" si="298"/>
        <v>2888.5254216487974</v>
      </c>
      <c r="AH479" s="328">
        <f t="shared" si="299"/>
        <v>2.4296684260672912</v>
      </c>
      <c r="AI479" s="328">
        <f t="shared" si="300"/>
        <v>9.5330200829520848</v>
      </c>
      <c r="AJ479" s="328">
        <f t="shared" si="301"/>
        <v>10.324921448031359</v>
      </c>
      <c r="AK479" s="337">
        <f t="shared" si="302"/>
        <v>864.64095917479062</v>
      </c>
      <c r="AL479" s="42">
        <f t="shared" si="308"/>
        <v>31.58615656390544</v>
      </c>
    </row>
    <row r="480" spans="2:38" ht="15" x14ac:dyDescent="0.15">
      <c r="B480" s="328">
        <f t="shared" ref="B480:B543" si="309">IF(H480&gt;0, AF479,"")</f>
        <v>2890.6083176044144</v>
      </c>
      <c r="C480" s="328">
        <f t="shared" ref="C480:C543" si="310">IF(H480&gt;0, AG479,"")</f>
        <v>2888.5254216487974</v>
      </c>
      <c r="D480" s="328">
        <f t="shared" ref="D480:D543" si="311">IF(H480&gt;0, AH479,"")</f>
        <v>2.4296684260672912</v>
      </c>
      <c r="E480" s="328">
        <f t="shared" si="304"/>
        <v>209.54087749972365</v>
      </c>
      <c r="F480" s="328">
        <f t="shared" ref="F480:F543" si="312">IF(H480&gt;0, (E480+E479)/2,"")</f>
        <v>209.60624187915352</v>
      </c>
      <c r="G480" s="328">
        <f t="shared" ref="G480:G543" si="313">IF(H480&gt;0, F480*$S$53*$C$55*(B480-C480+N480)^1.5,"")</f>
        <v>827.9977999030715</v>
      </c>
      <c r="H480" s="313">
        <f t="shared" ref="H480:H543" si="314">dv(S479)</f>
        <v>0.02</v>
      </c>
      <c r="I480" s="328">
        <f t="shared" ref="I480:I543" si="315">IF(H480&gt;0, (B480-C480)*B$19,"")</f>
        <v>1.6663167644936039</v>
      </c>
      <c r="J480" s="328">
        <f t="shared" si="305"/>
        <v>850</v>
      </c>
      <c r="K480" s="335">
        <f t="shared" ref="K480:K543" si="316">IF(H480&gt;0, IF((1-S479-0.015)&gt;0,1,-1),"")</f>
        <v>-1</v>
      </c>
      <c r="L480" s="323">
        <f t="shared" ref="L480:L543" si="317">IF(H480&gt;0, D480+K480*H480,"")</f>
        <v>2.4096684260672911</v>
      </c>
      <c r="M480" s="323">
        <f t="shared" ref="M480:M543" si="318">IF(H480&gt;0, (D480+L480)/2,"")</f>
        <v>2.4196684260672914</v>
      </c>
      <c r="N480" s="328">
        <f t="shared" ref="N480:N543" si="319">IF(H480&gt;0, 2*($P$53*M480/$S$52/$S$51)^2-(B480-C480)*2,"")</f>
        <v>-3.3868197310135351E-2</v>
      </c>
      <c r="O480" s="328">
        <f t="shared" ref="O480:O543" si="320">IF(wh(B479,$F$51,$F$52,$F$53)&gt;0,wh(B479,$F$51,$F$52,$F$53),O479)</f>
        <v>1.8843796348648745E-3</v>
      </c>
      <c r="P480" s="332">
        <f t="shared" si="306"/>
        <v>30.253285042577904</v>
      </c>
      <c r="Q480" s="328">
        <f t="shared" ref="Q480:Q543" si="321">IF(H480&gt;0, M480/$S$54*(B480-C480+N480/2)*E480-J480,"")</f>
        <v>-12.013732289630525</v>
      </c>
      <c r="R480" s="277">
        <f>IF(H480&gt;0, rate1(1,$L$52,$L$51,$L$54,L480,$L$53,$L$50,P480),"")</f>
        <v>1344.8146827584283</v>
      </c>
      <c r="S480" s="323">
        <f t="shared" ref="S480:S543" si="322">IF(H480&gt;0, Q480/O480/R480,"")</f>
        <v>-4.7407505696274566</v>
      </c>
      <c r="T480" s="323">
        <f t="shared" ref="T480:T543" si="323">IF(H480&gt;0, N480/(1-S480),"")</f>
        <v>-5.8996113660331377E-3</v>
      </c>
      <c r="U480" s="328">
        <f t="shared" ref="U480:U543" si="324">L480-K480*H480</f>
        <v>2.4296684260672912</v>
      </c>
      <c r="V480" s="336">
        <f t="shared" ref="V480:V543" si="325">IF(H480&gt;0, (D480+U480)/2,"")</f>
        <v>2.4296684260672912</v>
      </c>
      <c r="W480" s="328">
        <f t="shared" ref="W480:W543" si="326">IF(H480&gt;0, 2*($P$53*V480/$S$52/$S$51)^2-(B480-C480)*2,"")</f>
        <v>3.5518529583189462E-4</v>
      </c>
      <c r="X480" s="328">
        <f t="shared" ref="X480:X543" si="327">IF(H480&gt;0, V480/$S$54*(B480-C480+W480/2)*F480-J480,"")</f>
        <v>-1.3163950216993499</v>
      </c>
      <c r="Y480" s="328">
        <f t="shared" si="307"/>
        <v>30.503863180216438</v>
      </c>
      <c r="Z480" s="108">
        <f>IF(H480&gt;0, rate1(1,$L$52,$L$51,$L$54,U480,$L$53,$L$50,Y480),"")</f>
        <v>1350.2382035892215</v>
      </c>
      <c r="AA480" s="336">
        <f t="shared" ref="AA480:AA543" si="328">IF(H480&gt;0, X480/O480/Z480,"")</f>
        <v>-0.51737738028782576</v>
      </c>
      <c r="AB480" s="336">
        <f t="shared" ref="AB480:AB543" si="329">IF(H480&gt;0, W480/(1-AA480),"")</f>
        <v>2.3407841743661737E-4</v>
      </c>
      <c r="AC480" s="328">
        <f t="shared" ref="AC480:AC543" si="330">IF(H480&gt;0, delta_z(N480,S480,H480,AE479,AB480),"")</f>
        <v>2.3407841743661737E-4</v>
      </c>
      <c r="AD480" s="328">
        <f t="shared" ref="AD480:AD543" si="331">IF(H480&gt;0, H480/AC480*K480,"")</f>
        <v>-85.441452565422892</v>
      </c>
      <c r="AE480" s="328">
        <f t="shared" ref="AE480:AE543" si="332">IF(H480&gt;0, (AD480-AD479)/(AC480+AC479)*2,"")</f>
        <v>-12785.512631977281</v>
      </c>
      <c r="AF480" s="328">
        <f t="shared" ref="AF480:AF543" si="333">IF(H480&gt;0, B480-(AC480-N480),"")</f>
        <v>2890.5742153286869</v>
      </c>
      <c r="AG480" s="328">
        <f t="shared" ref="AG480:AG543" si="334">IF(H480&gt;0, C480-AC480,"")</f>
        <v>2888.5251875703798</v>
      </c>
      <c r="AH480" s="328">
        <f t="shared" ref="AH480:AH543" si="335">IF(H480&gt;0, $S$54*$S$53*$C$55*SQRT(AF480-AG480),"")</f>
        <v>2.4098340837169987</v>
      </c>
      <c r="AI480" s="328">
        <f t="shared" ref="AI480:AI543" si="336">IF(H480&gt;0, AC480/R480*1000000,"")</f>
        <v>0.17405998048480956</v>
      </c>
      <c r="AJ480" s="328">
        <f t="shared" ref="AJ480:AJ543" si="337">IF(H480&gt;0, AJ479+AI480/3600,"")</f>
        <v>10.324969798025938</v>
      </c>
      <c r="AK480" s="337">
        <f t="shared" ref="AK480:AK543" si="338">IF(H480&gt;0, AK479+AI479*G479/1000000,"")</f>
        <v>864.64905445162935</v>
      </c>
      <c r="AL480" s="42">
        <f t="shared" si="308"/>
        <v>31.594259630975948</v>
      </c>
    </row>
    <row r="481" spans="2:38" ht="15" x14ac:dyDescent="0.15">
      <c r="B481" s="328">
        <f t="shared" si="309"/>
        <v>2890.5742153286869</v>
      </c>
      <c r="C481" s="328">
        <f t="shared" si="310"/>
        <v>2888.5251875703798</v>
      </c>
      <c r="D481" s="328">
        <f t="shared" si="311"/>
        <v>2.4098340837169987</v>
      </c>
      <c r="E481" s="328">
        <f t="shared" si="304"/>
        <v>209.38603437595145</v>
      </c>
      <c r="F481" s="328">
        <f t="shared" si="312"/>
        <v>209.46345593783755</v>
      </c>
      <c r="G481" s="328">
        <f t="shared" si="313"/>
        <v>912.12481349528923</v>
      </c>
      <c r="H481" s="313">
        <f t="shared" si="314"/>
        <v>0.08</v>
      </c>
      <c r="I481" s="328">
        <f t="shared" si="315"/>
        <v>1.639222206645718</v>
      </c>
      <c r="J481" s="328">
        <f t="shared" si="305"/>
        <v>850</v>
      </c>
      <c r="K481" s="335">
        <f t="shared" si="316"/>
        <v>1</v>
      </c>
      <c r="L481" s="323">
        <f t="shared" si="317"/>
        <v>2.4898340837169988</v>
      </c>
      <c r="M481" s="323">
        <f t="shared" si="318"/>
        <v>2.4498340837169987</v>
      </c>
      <c r="N481" s="328">
        <f t="shared" si="319"/>
        <v>0.13753458646331929</v>
      </c>
      <c r="O481" s="328">
        <f t="shared" si="320"/>
        <v>1.8843796348648745E-3</v>
      </c>
      <c r="P481" s="332">
        <f t="shared" si="306"/>
        <v>31.182077105774042</v>
      </c>
      <c r="Q481" s="328">
        <f t="shared" si="321"/>
        <v>19.077087930741413</v>
      </c>
      <c r="R481" s="277">
        <f>IF(H481&gt;0, rate1(1,$L$52,$L$51,$L$54,L481,$L$53,$L$50,P481),"")</f>
        <v>1364.6907422448071</v>
      </c>
      <c r="S481" s="323">
        <f t="shared" si="322"/>
        <v>7.4183861173905985</v>
      </c>
      <c r="T481" s="323">
        <f t="shared" si="323"/>
        <v>-2.1428219485061784E-2</v>
      </c>
      <c r="U481" s="328">
        <f t="shared" si="324"/>
        <v>2.4098340837169987</v>
      </c>
      <c r="V481" s="336">
        <f t="shared" si="325"/>
        <v>2.4098340837169987</v>
      </c>
      <c r="W481" s="328">
        <f t="shared" si="326"/>
        <v>3.4940993021859157E-4</v>
      </c>
      <c r="X481" s="328">
        <f t="shared" si="327"/>
        <v>-22.495691803293539</v>
      </c>
      <c r="Y481" s="328">
        <f t="shared" si="307"/>
        <v>30.1721307586721</v>
      </c>
      <c r="Z481" s="108">
        <f>IF(H481&gt;0, rate1(1,$L$52,$L$51,$L$54,U481,$L$53,$L$50,Y481),"")</f>
        <v>1343.0483208321791</v>
      </c>
      <c r="AA481" s="336">
        <f t="shared" si="328"/>
        <v>-8.8887217873926136</v>
      </c>
      <c r="AB481" s="336">
        <f t="shared" si="329"/>
        <v>3.53341855227501E-5</v>
      </c>
      <c r="AC481" s="328">
        <f t="shared" si="330"/>
        <v>3.53341855227501E-5</v>
      </c>
      <c r="AD481" s="328">
        <f t="shared" si="331"/>
        <v>2264.0963366338692</v>
      </c>
      <c r="AE481" s="328">
        <f t="shared" si="332"/>
        <v>17441929.31875312</v>
      </c>
      <c r="AF481" s="328">
        <f t="shared" si="333"/>
        <v>2890.7117145809648</v>
      </c>
      <c r="AG481" s="328">
        <f t="shared" si="334"/>
        <v>2888.5251522361941</v>
      </c>
      <c r="AH481" s="328">
        <f t="shared" si="335"/>
        <v>2.489396955203051</v>
      </c>
      <c r="AI481" s="328">
        <f t="shared" si="336"/>
        <v>2.589171629070202E-2</v>
      </c>
      <c r="AJ481" s="328">
        <f t="shared" si="337"/>
        <v>10.324976990169352</v>
      </c>
      <c r="AK481" s="337">
        <f t="shared" si="338"/>
        <v>864.64919857291022</v>
      </c>
      <c r="AL481" s="42">
        <f t="shared" si="308"/>
        <v>31.594407581959359</v>
      </c>
    </row>
    <row r="482" spans="2:38" ht="15" x14ac:dyDescent="0.15">
      <c r="B482" s="328">
        <f t="shared" si="309"/>
        <v>2890.7117145809648</v>
      </c>
      <c r="C482" s="328">
        <f t="shared" si="310"/>
        <v>2888.5251522361941</v>
      </c>
      <c r="D482" s="328">
        <f t="shared" si="311"/>
        <v>2.489396955203051</v>
      </c>
      <c r="E482" s="328">
        <f t="shared" si="304"/>
        <v>210.0168098556785</v>
      </c>
      <c r="F482" s="328">
        <f t="shared" si="312"/>
        <v>209.70142211581498</v>
      </c>
      <c r="G482" s="328">
        <f t="shared" si="313"/>
        <v>891.5141907620399</v>
      </c>
      <c r="H482" s="313">
        <f t="shared" si="314"/>
        <v>0.02</v>
      </c>
      <c r="I482" s="328">
        <f t="shared" si="315"/>
        <v>1.7492498758165311</v>
      </c>
      <c r="J482" s="328">
        <f t="shared" si="305"/>
        <v>850</v>
      </c>
      <c r="K482" s="335">
        <f t="shared" si="316"/>
        <v>-1</v>
      </c>
      <c r="L482" s="323">
        <f t="shared" si="317"/>
        <v>2.469396955203051</v>
      </c>
      <c r="M482" s="323">
        <f t="shared" si="318"/>
        <v>2.4793969552030513</v>
      </c>
      <c r="N482" s="328">
        <f t="shared" si="319"/>
        <v>-3.4693567806430181E-2</v>
      </c>
      <c r="O482" s="328">
        <f t="shared" si="320"/>
        <v>1.8843796348648745E-3</v>
      </c>
      <c r="P482" s="332">
        <f t="shared" si="306"/>
        <v>31.25565132809896</v>
      </c>
      <c r="Q482" s="328">
        <f t="shared" si="321"/>
        <v>53.634532123545796</v>
      </c>
      <c r="R482" s="277">
        <f>IF(H482&gt;0, rate1(1,$L$52,$L$51,$L$54,L482,$L$53,$L$50,P482),"")</f>
        <v>1366.239008674846</v>
      </c>
      <c r="S482" s="323">
        <f t="shared" si="322"/>
        <v>20.832884847417223</v>
      </c>
      <c r="T482" s="323">
        <f t="shared" si="323"/>
        <v>1.7492950759983978E-3</v>
      </c>
      <c r="U482" s="328">
        <f t="shared" si="324"/>
        <v>2.489396955203051</v>
      </c>
      <c r="V482" s="336">
        <f t="shared" si="325"/>
        <v>2.489396955203051</v>
      </c>
      <c r="W482" s="328">
        <f t="shared" si="326"/>
        <v>3.7286298011540708E-4</v>
      </c>
      <c r="X482" s="328">
        <f t="shared" si="327"/>
        <v>63.238913892501728</v>
      </c>
      <c r="Y482" s="328">
        <f t="shared" si="307"/>
        <v>31.508282775557998</v>
      </c>
      <c r="Z482" s="108">
        <f>IF(H482&gt;0, rate1(1,$L$52,$L$51,$L$54,U482,$L$53,$L$50,Y482),"")</f>
        <v>1371.5265980715806</v>
      </c>
      <c r="AA482" s="336">
        <f t="shared" si="328"/>
        <v>24.46874900761069</v>
      </c>
      <c r="AB482" s="336">
        <f t="shared" si="329"/>
        <v>-1.588763764078312E-5</v>
      </c>
      <c r="AC482" s="328">
        <f t="shared" si="330"/>
        <v>1.7492950759983978E-3</v>
      </c>
      <c r="AD482" s="328">
        <f t="shared" si="331"/>
        <v>-11.433176869022592</v>
      </c>
      <c r="AE482" s="328">
        <f t="shared" si="332"/>
        <v>-2550142.556290173</v>
      </c>
      <c r="AF482" s="328">
        <f t="shared" si="333"/>
        <v>2890.6752717180825</v>
      </c>
      <c r="AG482" s="328">
        <f t="shared" si="334"/>
        <v>2888.5234029411181</v>
      </c>
      <c r="AH482" s="328">
        <f t="shared" si="335"/>
        <v>2.4695687088530374</v>
      </c>
      <c r="AI482" s="328">
        <f t="shared" si="336"/>
        <v>1.2803726616582913</v>
      </c>
      <c r="AJ482" s="328">
        <f t="shared" si="337"/>
        <v>10.325332649242036</v>
      </c>
      <c r="AK482" s="337">
        <f t="shared" si="338"/>
        <v>864.64922218938716</v>
      </c>
      <c r="AL482" s="42">
        <f t="shared" si="308"/>
        <v>31.594429589918207</v>
      </c>
    </row>
    <row r="483" spans="2:38" ht="15" x14ac:dyDescent="0.15">
      <c r="B483" s="328">
        <f t="shared" si="309"/>
        <v>2890.6752717180825</v>
      </c>
      <c r="C483" s="328">
        <f t="shared" si="310"/>
        <v>2888.5234029411181</v>
      </c>
      <c r="D483" s="328">
        <f t="shared" si="311"/>
        <v>2.4695687088530374</v>
      </c>
      <c r="E483" s="328">
        <f t="shared" si="304"/>
        <v>209.86121981722593</v>
      </c>
      <c r="F483" s="328">
        <f t="shared" si="312"/>
        <v>209.9390148364522</v>
      </c>
      <c r="G483" s="328">
        <f t="shared" si="313"/>
        <v>871.19595787578839</v>
      </c>
      <c r="H483" s="313">
        <f t="shared" si="314"/>
        <v>0.02</v>
      </c>
      <c r="I483" s="328">
        <f t="shared" si="315"/>
        <v>1.7214950215715363</v>
      </c>
      <c r="J483" s="328">
        <f t="shared" si="305"/>
        <v>850</v>
      </c>
      <c r="K483" s="335">
        <f t="shared" si="316"/>
        <v>-1</v>
      </c>
      <c r="L483" s="323">
        <f t="shared" si="317"/>
        <v>2.4495687088530373</v>
      </c>
      <c r="M483" s="323">
        <f t="shared" si="318"/>
        <v>2.4595687088530376</v>
      </c>
      <c r="N483" s="328">
        <f t="shared" si="319"/>
        <v>-3.4419614863074877E-2</v>
      </c>
      <c r="O483" s="328">
        <f t="shared" si="320"/>
        <v>1.8843796348648745E-3</v>
      </c>
      <c r="P483" s="332">
        <f t="shared" si="306"/>
        <v>30.921986747854433</v>
      </c>
      <c r="Q483" s="328">
        <f t="shared" si="321"/>
        <v>31.474273569087131</v>
      </c>
      <c r="R483" s="277">
        <f>IF(H483&gt;0, rate1(1,$L$52,$L$51,$L$54,L483,$L$53,$L$50,P483),"")</f>
        <v>1359.1870015449931</v>
      </c>
      <c r="S483" s="323">
        <f t="shared" si="322"/>
        <v>12.288761081656313</v>
      </c>
      <c r="T483" s="323">
        <f t="shared" si="323"/>
        <v>3.0490161510287497E-3</v>
      </c>
      <c r="U483" s="328">
        <f t="shared" si="324"/>
        <v>2.4695687088530374</v>
      </c>
      <c r="V483" s="336">
        <f t="shared" si="325"/>
        <v>2.4695687088530374</v>
      </c>
      <c r="W483" s="328">
        <f t="shared" si="326"/>
        <v>3.6694686841087787E-4</v>
      </c>
      <c r="X483" s="328">
        <f t="shared" si="327"/>
        <v>42.600379367942082</v>
      </c>
      <c r="Y483" s="328">
        <f t="shared" si="307"/>
        <v>31.173940248675176</v>
      </c>
      <c r="Z483" s="108">
        <f>IF(H483&gt;0, rate1(1,$L$52,$L$51,$L$54,U483,$L$53,$L$50,Y483),"")</f>
        <v>1364.519280769443</v>
      </c>
      <c r="AA483" s="336">
        <f t="shared" si="328"/>
        <v>16.56782077803431</v>
      </c>
      <c r="AB483" s="336">
        <f t="shared" si="329"/>
        <v>-2.3570856425109158E-5</v>
      </c>
      <c r="AC483" s="328">
        <f t="shared" si="330"/>
        <v>3.0490161510287497E-3</v>
      </c>
      <c r="AD483" s="328">
        <f t="shared" si="331"/>
        <v>-6.5594929673468352</v>
      </c>
      <c r="AE483" s="328">
        <f t="shared" si="332"/>
        <v>2031.4163342402896</v>
      </c>
      <c r="AF483" s="328">
        <f t="shared" si="333"/>
        <v>2890.6378030870683</v>
      </c>
      <c r="AG483" s="328">
        <f t="shared" si="334"/>
        <v>2888.5203539249669</v>
      </c>
      <c r="AH483" s="328">
        <f t="shared" si="335"/>
        <v>2.449738444223819</v>
      </c>
      <c r="AI483" s="328">
        <f t="shared" si="336"/>
        <v>2.2432646483250069</v>
      </c>
      <c r="AJ483" s="328">
        <f t="shared" si="337"/>
        <v>10.325955778311014</v>
      </c>
      <c r="AK483" s="337">
        <f t="shared" si="338"/>
        <v>864.65036365978449</v>
      </c>
      <c r="AL483" s="42">
        <f t="shared" si="308"/>
        <v>31.595517906680616</v>
      </c>
    </row>
    <row r="484" spans="2:38" ht="15" x14ac:dyDescent="0.15">
      <c r="B484" s="328">
        <f t="shared" si="309"/>
        <v>2890.6378030870683</v>
      </c>
      <c r="C484" s="328">
        <f t="shared" si="310"/>
        <v>2888.5203539249669</v>
      </c>
      <c r="D484" s="328">
        <f t="shared" si="311"/>
        <v>2.449738444223819</v>
      </c>
      <c r="E484" s="328">
        <f t="shared" si="304"/>
        <v>209.70949163862781</v>
      </c>
      <c r="F484" s="328">
        <f t="shared" si="312"/>
        <v>209.78535572792686</v>
      </c>
      <c r="G484" s="328">
        <f t="shared" si="313"/>
        <v>849.58574328672137</v>
      </c>
      <c r="H484" s="313">
        <f t="shared" si="314"/>
        <v>0.02</v>
      </c>
      <c r="I484" s="328">
        <f t="shared" si="315"/>
        <v>1.6939593296810926</v>
      </c>
      <c r="J484" s="328">
        <f t="shared" si="305"/>
        <v>850</v>
      </c>
      <c r="K484" s="335">
        <f t="shared" si="316"/>
        <v>-1</v>
      </c>
      <c r="L484" s="323">
        <f t="shared" si="317"/>
        <v>2.429738444223819</v>
      </c>
      <c r="M484" s="323">
        <f t="shared" si="318"/>
        <v>2.4397384442238188</v>
      </c>
      <c r="N484" s="328">
        <f t="shared" si="319"/>
        <v>-3.4145586716627818E-2</v>
      </c>
      <c r="O484" s="328">
        <f t="shared" si="320"/>
        <v>1.8843796348648745E-3</v>
      </c>
      <c r="P484" s="332">
        <f t="shared" si="306"/>
        <v>30.589187411068234</v>
      </c>
      <c r="Q484" s="328">
        <f t="shared" si="321"/>
        <v>9.7030500321566251</v>
      </c>
      <c r="R484" s="277">
        <f>IF(H484&gt;0, rate1(1,$L$52,$L$51,$L$54,L484,$L$53,$L$50,P484),"")</f>
        <v>1352.0745445043781</v>
      </c>
      <c r="S484" s="323">
        <f t="shared" si="322"/>
        <v>3.8083708499754416</v>
      </c>
      <c r="T484" s="323">
        <f t="shared" si="323"/>
        <v>1.215850346720641E-2</v>
      </c>
      <c r="U484" s="328">
        <f t="shared" si="324"/>
        <v>2.449738444223819</v>
      </c>
      <c r="V484" s="336">
        <f t="shared" si="325"/>
        <v>2.449738444223819</v>
      </c>
      <c r="W484" s="328">
        <f t="shared" si="326"/>
        <v>3.6107747245939237E-4</v>
      </c>
      <c r="X484" s="328">
        <f t="shared" si="327"/>
        <v>20.632535735256056</v>
      </c>
      <c r="Y484" s="328">
        <f t="shared" si="307"/>
        <v>30.840459238708</v>
      </c>
      <c r="Z484" s="108">
        <f>IF(H484&gt;0, rate1(1,$L$52,$L$51,$L$54,U484,$L$53,$L$50,Y484),"")</f>
        <v>1357.4519502801888</v>
      </c>
      <c r="AA484" s="336">
        <f t="shared" si="328"/>
        <v>8.0660282391399498</v>
      </c>
      <c r="AB484" s="336">
        <f t="shared" si="329"/>
        <v>-5.1100485341867433E-5</v>
      </c>
      <c r="AC484" s="328">
        <f t="shared" si="330"/>
        <v>1.215850346720641E-2</v>
      </c>
      <c r="AD484" s="328">
        <f t="shared" si="331"/>
        <v>-1.6449392849986402</v>
      </c>
      <c r="AE484" s="328">
        <f t="shared" si="332"/>
        <v>646.33205226383018</v>
      </c>
      <c r="AF484" s="328">
        <f t="shared" si="333"/>
        <v>2890.5914989968846</v>
      </c>
      <c r="AG484" s="328">
        <f t="shared" si="334"/>
        <v>2888.5081954214997</v>
      </c>
      <c r="AH484" s="328">
        <f t="shared" si="335"/>
        <v>2.429906155759912</v>
      </c>
      <c r="AI484" s="328">
        <f t="shared" si="336"/>
        <v>8.9924801236926477</v>
      </c>
      <c r="AJ484" s="328">
        <f t="shared" si="337"/>
        <v>10.328453689456484</v>
      </c>
      <c r="AK484" s="337">
        <f t="shared" si="338"/>
        <v>864.65231798287857</v>
      </c>
      <c r="AL484" s="42">
        <f t="shared" si="308"/>
        <v>31.597424681631693</v>
      </c>
    </row>
    <row r="485" spans="2:38" ht="15" x14ac:dyDescent="0.15">
      <c r="B485" s="328">
        <f t="shared" si="309"/>
        <v>2890.5914989968846</v>
      </c>
      <c r="C485" s="328">
        <f t="shared" si="310"/>
        <v>2888.5081954214997</v>
      </c>
      <c r="D485" s="328">
        <f t="shared" si="311"/>
        <v>2.429906155759912</v>
      </c>
      <c r="E485" s="328">
        <f t="shared" si="304"/>
        <v>209.57728276455771</v>
      </c>
      <c r="F485" s="328">
        <f t="shared" si="312"/>
        <v>209.64338720159276</v>
      </c>
      <c r="G485" s="328">
        <f t="shared" si="313"/>
        <v>828.38967156559181</v>
      </c>
      <c r="H485" s="313">
        <f t="shared" si="314"/>
        <v>0.02</v>
      </c>
      <c r="I485" s="328">
        <f t="shared" si="315"/>
        <v>1.6666428603079113</v>
      </c>
      <c r="J485" s="328">
        <f t="shared" si="305"/>
        <v>850</v>
      </c>
      <c r="K485" s="335">
        <f t="shared" si="316"/>
        <v>-1</v>
      </c>
      <c r="L485" s="323">
        <f t="shared" si="317"/>
        <v>2.409906155759912</v>
      </c>
      <c r="M485" s="323">
        <f t="shared" si="318"/>
        <v>2.4199061557599117</v>
      </c>
      <c r="N485" s="328">
        <f t="shared" si="319"/>
        <v>-3.3871483275855319E-2</v>
      </c>
      <c r="O485" s="328">
        <f t="shared" si="320"/>
        <v>1.8843796348648745E-3</v>
      </c>
      <c r="P485" s="332">
        <f t="shared" si="306"/>
        <v>30.257258371852817</v>
      </c>
      <c r="Q485" s="328">
        <f t="shared" si="321"/>
        <v>-11.621081224192039</v>
      </c>
      <c r="R485" s="277">
        <f>IF(H485&gt;0, rate1(1,$L$52,$L$51,$L$54,L485,$L$53,$L$50,P485),"")</f>
        <v>1344.9010398288033</v>
      </c>
      <c r="S485" s="323">
        <f t="shared" si="322"/>
        <v>-4.5855116933152491</v>
      </c>
      <c r="T485" s="323">
        <f t="shared" si="323"/>
        <v>-6.064168358360573E-3</v>
      </c>
      <c r="U485" s="328">
        <f t="shared" si="324"/>
        <v>2.429906155759912</v>
      </c>
      <c r="V485" s="336">
        <f t="shared" si="325"/>
        <v>2.429906155759912</v>
      </c>
      <c r="W485" s="328">
        <f t="shared" si="326"/>
        <v>3.552548050889115E-4</v>
      </c>
      <c r="X485" s="328">
        <f t="shared" si="327"/>
        <v>-0.91681015348251549</v>
      </c>
      <c r="Y485" s="328">
        <f t="shared" si="307"/>
        <v>30.507844748689461</v>
      </c>
      <c r="Z485" s="108">
        <f>IF(H485&gt;0, rate1(1,$L$52,$L$51,$L$54,U485,$L$53,$L$50,Y485),"")</f>
        <v>1350.3240118074862</v>
      </c>
      <c r="AA485" s="336">
        <f t="shared" si="328"/>
        <v>-0.36030726736078256</v>
      </c>
      <c r="AB485" s="336">
        <f t="shared" si="329"/>
        <v>2.6115776458223561E-4</v>
      </c>
      <c r="AC485" s="328">
        <f t="shared" si="330"/>
        <v>2.6115776458223561E-4</v>
      </c>
      <c r="AD485" s="328">
        <f t="shared" si="331"/>
        <v>-76.582061544267148</v>
      </c>
      <c r="AE485" s="328">
        <f t="shared" si="332"/>
        <v>-12067.498599311837</v>
      </c>
      <c r="AF485" s="328">
        <f t="shared" si="333"/>
        <v>2890.5573663558444</v>
      </c>
      <c r="AG485" s="328">
        <f t="shared" si="334"/>
        <v>2888.507934263735</v>
      </c>
      <c r="AH485" s="328">
        <f t="shared" si="335"/>
        <v>2.4100718377713579</v>
      </c>
      <c r="AI485" s="328">
        <f t="shared" si="336"/>
        <v>0.19418362901665925</v>
      </c>
      <c r="AJ485" s="328">
        <f t="shared" si="337"/>
        <v>10.328507629353433</v>
      </c>
      <c r="AK485" s="337">
        <f t="shared" si="338"/>
        <v>864.65995786578844</v>
      </c>
      <c r="AL485" s="42">
        <f t="shared" si="308"/>
        <v>31.605068289736831</v>
      </c>
    </row>
    <row r="486" spans="2:38" ht="15" x14ac:dyDescent="0.15">
      <c r="B486" s="328">
        <f t="shared" si="309"/>
        <v>2890.5573663558444</v>
      </c>
      <c r="C486" s="328">
        <f t="shared" si="310"/>
        <v>2888.507934263735</v>
      </c>
      <c r="D486" s="328">
        <f t="shared" si="311"/>
        <v>2.4100718377713579</v>
      </c>
      <c r="E486" s="328">
        <f t="shared" si="304"/>
        <v>209.42247750124119</v>
      </c>
      <c r="F486" s="328">
        <f t="shared" si="312"/>
        <v>209.49988013289945</v>
      </c>
      <c r="G486" s="328">
        <f t="shared" si="313"/>
        <v>912.54492770897025</v>
      </c>
      <c r="H486" s="313">
        <f t="shared" si="314"/>
        <v>0.08</v>
      </c>
      <c r="I486" s="328">
        <f t="shared" si="315"/>
        <v>1.6395456736874623</v>
      </c>
      <c r="J486" s="328">
        <f t="shared" si="305"/>
        <v>850</v>
      </c>
      <c r="K486" s="335">
        <f t="shared" si="316"/>
        <v>1</v>
      </c>
      <c r="L486" s="323">
        <f t="shared" si="317"/>
        <v>2.490071837771358</v>
      </c>
      <c r="M486" s="323">
        <f t="shared" si="318"/>
        <v>2.450071837771358</v>
      </c>
      <c r="N486" s="328">
        <f t="shared" si="319"/>
        <v>0.13754807868757002</v>
      </c>
      <c r="O486" s="328">
        <f t="shared" si="320"/>
        <v>1.8843796348648745E-3</v>
      </c>
      <c r="P486" s="332">
        <f t="shared" si="306"/>
        <v>31.186080654987752</v>
      </c>
      <c r="Q486" s="328">
        <f t="shared" si="321"/>
        <v>19.481446565086912</v>
      </c>
      <c r="R486" s="277">
        <f>IF(H486&gt;0, rate1(1,$L$52,$L$51,$L$54,L486,$L$53,$L$50,P486),"")</f>
        <v>1364.7750887999341</v>
      </c>
      <c r="S486" s="323">
        <f t="shared" si="322"/>
        <v>7.5751583005108838</v>
      </c>
      <c r="T486" s="323">
        <f t="shared" si="323"/>
        <v>-2.0919356219436216E-2</v>
      </c>
      <c r="U486" s="328">
        <f t="shared" si="324"/>
        <v>2.4100718377713579</v>
      </c>
      <c r="V486" s="336">
        <f t="shared" si="325"/>
        <v>2.4100718377713579</v>
      </c>
      <c r="W486" s="328">
        <f t="shared" si="326"/>
        <v>3.4947887913627795E-4</v>
      </c>
      <c r="X486" s="328">
        <f t="shared" si="327"/>
        <v>-22.106803426350211</v>
      </c>
      <c r="Y486" s="328">
        <f t="shared" si="307"/>
        <v>30.176101848901965</v>
      </c>
      <c r="Z486" s="108">
        <f>IF(H486&gt;0, rate1(1,$L$52,$L$51,$L$54,U486,$L$53,$L$50,Y486),"")</f>
        <v>1343.1348663505416</v>
      </c>
      <c r="AA486" s="336">
        <f t="shared" si="328"/>
        <v>-8.7344974911598747</v>
      </c>
      <c r="AB486" s="336">
        <f t="shared" si="329"/>
        <v>3.5901070338109171E-5</v>
      </c>
      <c r="AC486" s="328">
        <f t="shared" si="330"/>
        <v>3.5901070338109171E-5</v>
      </c>
      <c r="AD486" s="328">
        <f t="shared" si="331"/>
        <v>2228.3458194024815</v>
      </c>
      <c r="AE486" s="328">
        <f t="shared" si="332"/>
        <v>15518325.732104931</v>
      </c>
      <c r="AF486" s="328">
        <f t="shared" si="333"/>
        <v>2890.6948785334616</v>
      </c>
      <c r="AG486" s="328">
        <f t="shared" si="334"/>
        <v>2888.5078983626645</v>
      </c>
      <c r="AH486" s="328">
        <f t="shared" si="335"/>
        <v>2.4896347908988883</v>
      </c>
      <c r="AI486" s="328">
        <f t="shared" si="336"/>
        <v>2.630548478846979E-2</v>
      </c>
      <c r="AJ486" s="328">
        <f t="shared" si="337"/>
        <v>10.328514936432541</v>
      </c>
      <c r="AK486" s="337">
        <f t="shared" si="338"/>
        <v>864.66011872550109</v>
      </c>
      <c r="AL486" s="42">
        <f t="shared" si="308"/>
        <v>31.605233345821496</v>
      </c>
    </row>
    <row r="487" spans="2:38" ht="15" x14ac:dyDescent="0.15">
      <c r="B487" s="328">
        <f t="shared" si="309"/>
        <v>2890.6948785334616</v>
      </c>
      <c r="C487" s="328">
        <f t="shared" si="310"/>
        <v>2888.5078983626645</v>
      </c>
      <c r="D487" s="328">
        <f t="shared" si="311"/>
        <v>2.4896347908988883</v>
      </c>
      <c r="E487" s="328">
        <f t="shared" si="304"/>
        <v>210.05332151516643</v>
      </c>
      <c r="F487" s="328">
        <f t="shared" si="312"/>
        <v>209.73789950820381</v>
      </c>
      <c r="G487" s="328">
        <f t="shared" si="313"/>
        <v>891.92694076843907</v>
      </c>
      <c r="H487" s="313">
        <f t="shared" si="314"/>
        <v>0.02</v>
      </c>
      <c r="I487" s="328">
        <f t="shared" si="315"/>
        <v>1.7495841366377136</v>
      </c>
      <c r="J487" s="328">
        <f t="shared" si="305"/>
        <v>850</v>
      </c>
      <c r="K487" s="335">
        <f t="shared" si="316"/>
        <v>-1</v>
      </c>
      <c r="L487" s="323">
        <f t="shared" si="317"/>
        <v>2.4696347908988883</v>
      </c>
      <c r="M487" s="323">
        <f t="shared" si="318"/>
        <v>2.4796347908988885</v>
      </c>
      <c r="N487" s="328">
        <f t="shared" si="319"/>
        <v>-3.4696853527930394E-2</v>
      </c>
      <c r="O487" s="328">
        <f t="shared" si="320"/>
        <v>1.8843796348648745E-3</v>
      </c>
      <c r="P487" s="332">
        <f t="shared" si="306"/>
        <v>31.259659002550137</v>
      </c>
      <c r="Q487" s="328">
        <f t="shared" si="321"/>
        <v>54.051743093269351</v>
      </c>
      <c r="R487" s="277">
        <f>IF(H487&gt;0, rate1(1,$L$52,$L$51,$L$54,L487,$L$53,$L$50,P487),"")</f>
        <v>1366.323235894846</v>
      </c>
      <c r="S487" s="323">
        <f t="shared" si="322"/>
        <v>20.993644939478365</v>
      </c>
      <c r="T487" s="323">
        <f t="shared" si="323"/>
        <v>1.7353941031242317E-3</v>
      </c>
      <c r="U487" s="328">
        <f t="shared" si="324"/>
        <v>2.4896347908988883</v>
      </c>
      <c r="V487" s="336">
        <f t="shared" si="325"/>
        <v>2.4896347908988883</v>
      </c>
      <c r="W487" s="328">
        <f t="shared" si="326"/>
        <v>3.7293422979089996E-4</v>
      </c>
      <c r="X487" s="328">
        <f t="shared" si="327"/>
        <v>63.659592723987203</v>
      </c>
      <c r="Y487" s="328">
        <f t="shared" si="307"/>
        <v>31.51229855984209</v>
      </c>
      <c r="Z487" s="108">
        <f>IF(H487&gt;0, rate1(1,$L$52,$L$51,$L$54,U487,$L$53,$L$50,Y487),"")</f>
        <v>1371.61029185744</v>
      </c>
      <c r="AA487" s="336">
        <f t="shared" si="328"/>
        <v>24.630017397298147</v>
      </c>
      <c r="AB487" s="336">
        <f t="shared" si="329"/>
        <v>-1.5782224088990354E-5</v>
      </c>
      <c r="AC487" s="328">
        <f t="shared" si="330"/>
        <v>1.7353941031242317E-3</v>
      </c>
      <c r="AD487" s="328">
        <f t="shared" si="331"/>
        <v>-11.524759686571471</v>
      </c>
      <c r="AE487" s="328">
        <f t="shared" si="332"/>
        <v>-2529076.5905614598</v>
      </c>
      <c r="AF487" s="328">
        <f t="shared" si="333"/>
        <v>2890.6584462858305</v>
      </c>
      <c r="AG487" s="328">
        <f t="shared" si="334"/>
        <v>2888.5061629685615</v>
      </c>
      <c r="AH487" s="328">
        <f t="shared" si="335"/>
        <v>2.4698065687255069</v>
      </c>
      <c r="AI487" s="328">
        <f t="shared" si="336"/>
        <v>1.2701197326763385</v>
      </c>
      <c r="AJ487" s="328">
        <f t="shared" si="337"/>
        <v>10.328867747469396</v>
      </c>
      <c r="AK487" s="337">
        <f t="shared" si="338"/>
        <v>864.66014273043777</v>
      </c>
      <c r="AL487" s="42">
        <f t="shared" si="308"/>
        <v>31.605255705483565</v>
      </c>
    </row>
    <row r="488" spans="2:38" ht="15" x14ac:dyDescent="0.15">
      <c r="B488" s="328">
        <f t="shared" si="309"/>
        <v>2890.6584462858305</v>
      </c>
      <c r="C488" s="328">
        <f t="shared" si="310"/>
        <v>2888.5061629685615</v>
      </c>
      <c r="D488" s="328">
        <f t="shared" si="311"/>
        <v>2.4698065687255069</v>
      </c>
      <c r="E488" s="328">
        <f t="shared" si="304"/>
        <v>209.89768714182227</v>
      </c>
      <c r="F488" s="328">
        <f t="shared" si="312"/>
        <v>209.97550432849437</v>
      </c>
      <c r="G488" s="328">
        <f t="shared" si="313"/>
        <v>871.60124403909674</v>
      </c>
      <c r="H488" s="313">
        <f t="shared" si="314"/>
        <v>0.02</v>
      </c>
      <c r="I488" s="328">
        <f t="shared" si="315"/>
        <v>1.7218266538151512</v>
      </c>
      <c r="J488" s="328">
        <f t="shared" si="305"/>
        <v>850</v>
      </c>
      <c r="K488" s="335">
        <f t="shared" si="316"/>
        <v>-1</v>
      </c>
      <c r="L488" s="323">
        <f t="shared" si="317"/>
        <v>2.4498065687255068</v>
      </c>
      <c r="M488" s="323">
        <f t="shared" si="318"/>
        <v>2.4598065687255071</v>
      </c>
      <c r="N488" s="328">
        <f t="shared" si="319"/>
        <v>-3.4422901486116153E-2</v>
      </c>
      <c r="O488" s="328">
        <f t="shared" si="320"/>
        <v>1.8843796348648745E-3</v>
      </c>
      <c r="P488" s="332">
        <f t="shared" si="306"/>
        <v>30.925984073754854</v>
      </c>
      <c r="Q488" s="328">
        <f t="shared" si="321"/>
        <v>31.88325217580109</v>
      </c>
      <c r="R488" s="277">
        <f>IF(H488&gt;0, rate1(1,$L$52,$L$51,$L$54,L488,$L$53,$L$50,P488),"")</f>
        <v>1359.2719502754148</v>
      </c>
      <c r="S488" s="323">
        <f t="shared" si="322"/>
        <v>12.447664008591977</v>
      </c>
      <c r="T488" s="323">
        <f t="shared" si="323"/>
        <v>3.0069804162910657E-3</v>
      </c>
      <c r="U488" s="328">
        <f t="shared" si="324"/>
        <v>2.4698065687255069</v>
      </c>
      <c r="V488" s="336">
        <f t="shared" si="325"/>
        <v>2.4698065687255069</v>
      </c>
      <c r="W488" s="328">
        <f t="shared" si="326"/>
        <v>3.6701755778967282E-4</v>
      </c>
      <c r="X488" s="328">
        <f t="shared" si="327"/>
        <v>43.01350794275902</v>
      </c>
      <c r="Y488" s="328">
        <f t="shared" si="307"/>
        <v>31.177945728804371</v>
      </c>
      <c r="Z488" s="108">
        <f>IF(H488&gt;0, rate1(1,$L$52,$L$51,$L$54,U488,$L$53,$L$50,Y488),"")</f>
        <v>1364.6036908451131</v>
      </c>
      <c r="AA488" s="336">
        <f t="shared" si="328"/>
        <v>16.72745688036153</v>
      </c>
      <c r="AB488" s="336">
        <f t="shared" si="329"/>
        <v>-2.3336103260785805E-5</v>
      </c>
      <c r="AC488" s="328">
        <f t="shared" si="330"/>
        <v>3.0069804162910657E-3</v>
      </c>
      <c r="AD488" s="328">
        <f t="shared" si="331"/>
        <v>-6.6511906401667993</v>
      </c>
      <c r="AE488" s="328">
        <f t="shared" si="332"/>
        <v>2055.3286234363241</v>
      </c>
      <c r="AF488" s="328">
        <f t="shared" si="333"/>
        <v>2890.621016403928</v>
      </c>
      <c r="AG488" s="328">
        <f t="shared" si="334"/>
        <v>2888.5031559881454</v>
      </c>
      <c r="AH488" s="328">
        <f t="shared" si="335"/>
        <v>2.4499763283388978</v>
      </c>
      <c r="AI488" s="328">
        <f t="shared" si="336"/>
        <v>2.2121992701179427</v>
      </c>
      <c r="AJ488" s="328">
        <f t="shared" si="337"/>
        <v>10.32948224726665</v>
      </c>
      <c r="AK488" s="337">
        <f t="shared" si="338"/>
        <v>864.66127558444532</v>
      </c>
      <c r="AL488" s="42">
        <f t="shared" si="308"/>
        <v>31.606335307256341</v>
      </c>
    </row>
    <row r="489" spans="2:38" ht="15" x14ac:dyDescent="0.15">
      <c r="B489" s="328">
        <f t="shared" si="309"/>
        <v>2890.621016403928</v>
      </c>
      <c r="C489" s="328">
        <f t="shared" si="310"/>
        <v>2888.5031559881454</v>
      </c>
      <c r="D489" s="328">
        <f t="shared" si="311"/>
        <v>2.4499763283388978</v>
      </c>
      <c r="E489" s="328">
        <f t="shared" si="304"/>
        <v>209.74585822793497</v>
      </c>
      <c r="F489" s="328">
        <f t="shared" si="312"/>
        <v>209.82177268487862</v>
      </c>
      <c r="G489" s="328">
        <f t="shared" si="313"/>
        <v>849.98283686998161</v>
      </c>
      <c r="H489" s="313">
        <f t="shared" si="314"/>
        <v>0.02</v>
      </c>
      <c r="I489" s="328">
        <f t="shared" si="315"/>
        <v>1.6942883326260927</v>
      </c>
      <c r="J489" s="328">
        <f t="shared" si="305"/>
        <v>850</v>
      </c>
      <c r="K489" s="335">
        <f t="shared" si="316"/>
        <v>-1</v>
      </c>
      <c r="L489" s="323">
        <f t="shared" si="317"/>
        <v>2.4299763283388978</v>
      </c>
      <c r="M489" s="323">
        <f t="shared" si="318"/>
        <v>2.439976328338898</v>
      </c>
      <c r="N489" s="328">
        <f t="shared" si="319"/>
        <v>-3.4148874242297289E-2</v>
      </c>
      <c r="O489" s="328">
        <f t="shared" si="320"/>
        <v>1.8843796348648745E-3</v>
      </c>
      <c r="P489" s="332">
        <f t="shared" si="306"/>
        <v>30.593174328203094</v>
      </c>
      <c r="Q489" s="328">
        <f t="shared" si="321"/>
        <v>10.103676131685006</v>
      </c>
      <c r="R489" s="277">
        <f>IF(H489&gt;0, rate1(1,$L$52,$L$51,$L$54,L489,$L$53,$L$50,P489),"")</f>
        <v>1352.1602218897758</v>
      </c>
      <c r="S489" s="323">
        <f t="shared" si="322"/>
        <v>3.9653621697186359</v>
      </c>
      <c r="T489" s="323">
        <f t="shared" si="323"/>
        <v>1.1515920244419067E-2</v>
      </c>
      <c r="U489" s="328">
        <f t="shared" si="324"/>
        <v>2.4499763283388978</v>
      </c>
      <c r="V489" s="336">
        <f t="shared" si="325"/>
        <v>2.4499763283388978</v>
      </c>
      <c r="W489" s="328">
        <f t="shared" si="326"/>
        <v>3.6114760138605817E-4</v>
      </c>
      <c r="X489" s="328">
        <f t="shared" si="327"/>
        <v>21.037369545620095</v>
      </c>
      <c r="Y489" s="328">
        <f t="shared" si="307"/>
        <v>30.844454355073477</v>
      </c>
      <c r="Z489" s="108">
        <f>IF(H489&gt;0, rate1(1,$L$52,$L$51,$L$54,U489,$L$53,$L$50,Y489),"")</f>
        <v>1357.5370837546577</v>
      </c>
      <c r="AA489" s="336">
        <f t="shared" si="328"/>
        <v>8.2237771247978344</v>
      </c>
      <c r="AB489" s="336">
        <f t="shared" si="329"/>
        <v>-4.9994289019010299E-5</v>
      </c>
      <c r="AC489" s="328">
        <f t="shared" si="330"/>
        <v>1.1515920244419067E-2</v>
      </c>
      <c r="AD489" s="328">
        <f t="shared" si="331"/>
        <v>-1.7367261647798014</v>
      </c>
      <c r="AE489" s="328">
        <f t="shared" si="332"/>
        <v>676.78827944922307</v>
      </c>
      <c r="AF489" s="328">
        <f t="shared" si="333"/>
        <v>2890.5753516094414</v>
      </c>
      <c r="AG489" s="328">
        <f t="shared" si="334"/>
        <v>2888.4916400679008</v>
      </c>
      <c r="AH489" s="328">
        <f t="shared" si="335"/>
        <v>2.4301440641852667</v>
      </c>
      <c r="AI489" s="328">
        <f t="shared" si="336"/>
        <v>8.5166831992176526</v>
      </c>
      <c r="AJ489" s="328">
        <f t="shared" si="337"/>
        <v>10.331847992599766</v>
      </c>
      <c r="AK489" s="337">
        <f t="shared" si="338"/>
        <v>864.66320374008126</v>
      </c>
      <c r="AL489" s="42">
        <f t="shared" si="308"/>
        <v>31.60821567663594</v>
      </c>
    </row>
    <row r="490" spans="2:38" ht="15" x14ac:dyDescent="0.15">
      <c r="B490" s="328">
        <f t="shared" si="309"/>
        <v>2890.5753516094414</v>
      </c>
      <c r="C490" s="328">
        <f t="shared" si="310"/>
        <v>2888.4916400679008</v>
      </c>
      <c r="D490" s="328">
        <f t="shared" si="311"/>
        <v>2.4301440641852667</v>
      </c>
      <c r="E490" s="328">
        <f t="shared" si="304"/>
        <v>209.61234461628234</v>
      </c>
      <c r="F490" s="328">
        <f t="shared" si="312"/>
        <v>209.67910142210866</v>
      </c>
      <c r="G490" s="328">
        <f t="shared" si="313"/>
        <v>828.77620630141269</v>
      </c>
      <c r="H490" s="313">
        <f t="shared" si="314"/>
        <v>0.02</v>
      </c>
      <c r="I490" s="328">
        <f t="shared" si="315"/>
        <v>1.6669692332325212</v>
      </c>
      <c r="J490" s="328">
        <f t="shared" si="305"/>
        <v>850</v>
      </c>
      <c r="K490" s="335">
        <f t="shared" si="316"/>
        <v>-1</v>
      </c>
      <c r="L490" s="323">
        <f t="shared" si="317"/>
        <v>2.4101440641852667</v>
      </c>
      <c r="M490" s="323">
        <f t="shared" si="318"/>
        <v>2.4201440641852665</v>
      </c>
      <c r="N490" s="328">
        <f t="shared" si="319"/>
        <v>-3.3874771705260542E-2</v>
      </c>
      <c r="O490" s="328">
        <f t="shared" si="320"/>
        <v>1.8843796348648745E-3</v>
      </c>
      <c r="P490" s="332">
        <f t="shared" si="306"/>
        <v>30.261234819197693</v>
      </c>
      <c r="Q490" s="328">
        <f t="shared" si="321"/>
        <v>-11.233485620299575</v>
      </c>
      <c r="R490" s="277">
        <f>IF(H490&gt;0, rate1(1,$L$52,$L$51,$L$54,L490,$L$53,$L$50,P490),"")</f>
        <v>1344.9874530638594</v>
      </c>
      <c r="S490" s="323">
        <f t="shared" si="322"/>
        <v>-4.4322872510538804</v>
      </c>
      <c r="T490" s="323">
        <f t="shared" si="323"/>
        <v>-6.23582114489412E-3</v>
      </c>
      <c r="U490" s="328">
        <f t="shared" si="324"/>
        <v>2.4301440641852667</v>
      </c>
      <c r="V490" s="336">
        <f t="shared" si="325"/>
        <v>2.4301440641852667</v>
      </c>
      <c r="W490" s="328">
        <f t="shared" si="326"/>
        <v>3.5532437341068146E-4</v>
      </c>
      <c r="X490" s="328">
        <f t="shared" si="327"/>
        <v>-0.522698629763795</v>
      </c>
      <c r="Y490" s="328">
        <f t="shared" si="307"/>
        <v>30.511829440886189</v>
      </c>
      <c r="Z490" s="108">
        <f>IF(H490&gt;0, rate1(1,$L$52,$L$51,$L$54,U490,$L$53,$L$50,Y490),"")</f>
        <v>1350.4098758407613</v>
      </c>
      <c r="AA490" s="336">
        <f t="shared" si="328"/>
        <v>-0.20540800009534485</v>
      </c>
      <c r="AB490" s="336">
        <f t="shared" si="329"/>
        <v>2.9477519095822839E-4</v>
      </c>
      <c r="AC490" s="328">
        <f t="shared" si="330"/>
        <v>2.9477519095822839E-4</v>
      </c>
      <c r="AD490" s="328">
        <f t="shared" si="331"/>
        <v>-67.848314964993548</v>
      </c>
      <c r="AE490" s="328">
        <f t="shared" si="332"/>
        <v>-11195.206778795715</v>
      </c>
      <c r="AF490" s="328">
        <f t="shared" si="333"/>
        <v>2890.5411820625454</v>
      </c>
      <c r="AG490" s="328">
        <f t="shared" si="334"/>
        <v>2888.4913452927099</v>
      </c>
      <c r="AH490" s="328">
        <f t="shared" si="335"/>
        <v>2.4103097705758785</v>
      </c>
      <c r="AI490" s="328">
        <f t="shared" si="336"/>
        <v>0.21916575525424814</v>
      </c>
      <c r="AJ490" s="328">
        <f t="shared" si="337"/>
        <v>10.331908871976225</v>
      </c>
      <c r="AK490" s="337">
        <f t="shared" si="338"/>
        <v>864.67044277462765</v>
      </c>
      <c r="AL490" s="42">
        <f t="shared" si="308"/>
        <v>31.615454857355274</v>
      </c>
    </row>
    <row r="491" spans="2:38" ht="15" x14ac:dyDescent="0.15">
      <c r="B491" s="328">
        <f t="shared" si="309"/>
        <v>2890.5411820625454</v>
      </c>
      <c r="C491" s="328">
        <f t="shared" si="310"/>
        <v>2888.4913452927099</v>
      </c>
      <c r="D491" s="328">
        <f t="shared" si="311"/>
        <v>2.4103097705758785</v>
      </c>
      <c r="E491" s="328">
        <f t="shared" si="304"/>
        <v>209.45759036260259</v>
      </c>
      <c r="F491" s="328">
        <f t="shared" si="312"/>
        <v>209.53496748944247</v>
      </c>
      <c r="G491" s="328">
        <f t="shared" si="313"/>
        <v>912.95955480659552</v>
      </c>
      <c r="H491" s="313">
        <f t="shared" si="314"/>
        <v>0.08</v>
      </c>
      <c r="I491" s="328">
        <f t="shared" si="315"/>
        <v>1.6398694158684521</v>
      </c>
      <c r="J491" s="328">
        <f t="shared" si="305"/>
        <v>850</v>
      </c>
      <c r="K491" s="335">
        <f t="shared" si="316"/>
        <v>1</v>
      </c>
      <c r="L491" s="323">
        <f t="shared" si="317"/>
        <v>2.4903097705758785</v>
      </c>
      <c r="M491" s="323">
        <f t="shared" si="318"/>
        <v>2.4503097705758785</v>
      </c>
      <c r="N491" s="328">
        <f t="shared" si="319"/>
        <v>0.13756158106246108</v>
      </c>
      <c r="O491" s="328">
        <f t="shared" si="320"/>
        <v>1.8843796348648745E-3</v>
      </c>
      <c r="P491" s="332">
        <f t="shared" si="306"/>
        <v>31.190087343094827</v>
      </c>
      <c r="Q491" s="328">
        <f t="shared" si="321"/>
        <v>19.880608188596284</v>
      </c>
      <c r="R491" s="277">
        <f>IF(H491&gt;0, rate1(1,$L$52,$L$51,$L$54,L491,$L$53,$L$50,P491),"")</f>
        <v>1364.8594902414259</v>
      </c>
      <c r="S491" s="323">
        <f t="shared" si="322"/>
        <v>7.7298901173026984</v>
      </c>
      <c r="T491" s="323">
        <f t="shared" si="323"/>
        <v>-2.0440390357754457E-2</v>
      </c>
      <c r="U491" s="328">
        <f t="shared" si="324"/>
        <v>2.4103097705758785</v>
      </c>
      <c r="V491" s="336">
        <f t="shared" si="325"/>
        <v>2.4103097705758785</v>
      </c>
      <c r="W491" s="328">
        <f t="shared" si="326"/>
        <v>3.4954788670038539E-4</v>
      </c>
      <c r="X491" s="328">
        <f t="shared" si="327"/>
        <v>-21.722881661272595</v>
      </c>
      <c r="Y491" s="328">
        <f t="shared" si="307"/>
        <v>30.180076055702617</v>
      </c>
      <c r="Z491" s="108">
        <f>IF(H491&gt;0, rate1(1,$L$52,$L$51,$L$54,U491,$L$53,$L$50,Y491),"")</f>
        <v>1343.2214681523676</v>
      </c>
      <c r="AA491" s="336">
        <f t="shared" si="328"/>
        <v>-8.5822549133195203</v>
      </c>
      <c r="AB491" s="336">
        <f t="shared" si="329"/>
        <v>3.6478667063480752E-5</v>
      </c>
      <c r="AC491" s="328">
        <f t="shared" si="330"/>
        <v>3.6478667063480752E-5</v>
      </c>
      <c r="AD491" s="328">
        <f t="shared" si="331"/>
        <v>2193.0625880814873</v>
      </c>
      <c r="AE491" s="328">
        <f t="shared" si="332"/>
        <v>13650623.823969528</v>
      </c>
      <c r="AF491" s="328">
        <f t="shared" si="333"/>
        <v>2890.678707164941</v>
      </c>
      <c r="AG491" s="328">
        <f t="shared" si="334"/>
        <v>2888.4913088140429</v>
      </c>
      <c r="AH491" s="328">
        <f t="shared" si="335"/>
        <v>2.4898728053944028</v>
      </c>
      <c r="AI491" s="328">
        <f t="shared" si="336"/>
        <v>2.6727049432046776E-2</v>
      </c>
      <c r="AJ491" s="328">
        <f t="shared" si="337"/>
        <v>10.331916296156622</v>
      </c>
      <c r="AK491" s="337">
        <f t="shared" si="338"/>
        <v>864.67062441399082</v>
      </c>
      <c r="AL491" s="42">
        <f t="shared" si="308"/>
        <v>31.615641148247242</v>
      </c>
    </row>
    <row r="492" spans="2:38" ht="15" x14ac:dyDescent="0.15">
      <c r="B492" s="328">
        <f t="shared" si="309"/>
        <v>2890.678707164941</v>
      </c>
      <c r="C492" s="328">
        <f t="shared" si="310"/>
        <v>2888.4913088140429</v>
      </c>
      <c r="D492" s="328">
        <f t="shared" si="311"/>
        <v>2.4898728053944028</v>
      </c>
      <c r="E492" s="328">
        <f t="shared" si="304"/>
        <v>210.08850276493183</v>
      </c>
      <c r="F492" s="328">
        <f t="shared" si="312"/>
        <v>209.7730465637672</v>
      </c>
      <c r="G492" s="328">
        <f t="shared" si="313"/>
        <v>892.33436485037475</v>
      </c>
      <c r="H492" s="313">
        <f t="shared" si="314"/>
        <v>0.02</v>
      </c>
      <c r="I492" s="328">
        <f t="shared" si="315"/>
        <v>1.7499186807184743</v>
      </c>
      <c r="J492" s="328">
        <f t="shared" si="305"/>
        <v>850</v>
      </c>
      <c r="K492" s="335">
        <f t="shared" si="316"/>
        <v>-1</v>
      </c>
      <c r="L492" s="323">
        <f t="shared" si="317"/>
        <v>2.4698728053944028</v>
      </c>
      <c r="M492" s="323">
        <f t="shared" si="318"/>
        <v>2.479872805394403</v>
      </c>
      <c r="N492" s="328">
        <f t="shared" si="319"/>
        <v>-3.470014171275082E-2</v>
      </c>
      <c r="O492" s="328">
        <f t="shared" si="320"/>
        <v>1.8843796348648745E-3</v>
      </c>
      <c r="P492" s="332">
        <f t="shared" si="306"/>
        <v>31.263669818681755</v>
      </c>
      <c r="Q492" s="328">
        <f t="shared" si="321"/>
        <v>54.463562418040851</v>
      </c>
      <c r="R492" s="277">
        <f>IF(H492&gt;0, rate1(1,$L$52,$L$51,$L$54,L492,$L$53,$L$50,P492),"")</f>
        <v>1366.4075179163249</v>
      </c>
      <c r="S492" s="323">
        <f t="shared" si="322"/>
        <v>21.152290383636881</v>
      </c>
      <c r="T492" s="323">
        <f t="shared" si="323"/>
        <v>1.7218956779685153E-3</v>
      </c>
      <c r="U492" s="328">
        <f t="shared" si="324"/>
        <v>2.4898728053944028</v>
      </c>
      <c r="V492" s="336">
        <f t="shared" si="325"/>
        <v>2.4898728053944028</v>
      </c>
      <c r="W492" s="328">
        <f t="shared" si="326"/>
        <v>3.7300553984653817E-4</v>
      </c>
      <c r="X492" s="328">
        <f t="shared" si="327"/>
        <v>64.074812715302528</v>
      </c>
      <c r="Y492" s="328">
        <f t="shared" si="307"/>
        <v>31.516317491383784</v>
      </c>
      <c r="Z492" s="108">
        <f>IF(H492&gt;0, rate1(1,$L$52,$L$51,$L$54,U492,$L$53,$L$50,Y492),"")</f>
        <v>1371.694040105579</v>
      </c>
      <c r="AA492" s="336">
        <f t="shared" si="328"/>
        <v>24.789153216424921</v>
      </c>
      <c r="AB492" s="336">
        <f t="shared" si="329"/>
        <v>-1.5679647629870288E-5</v>
      </c>
      <c r="AC492" s="328">
        <f t="shared" si="330"/>
        <v>1.7218956779685153E-3</v>
      </c>
      <c r="AD492" s="328">
        <f t="shared" si="331"/>
        <v>-11.615105523463482</v>
      </c>
      <c r="AE492" s="328">
        <f t="shared" si="332"/>
        <v>-2507631.7791304374</v>
      </c>
      <c r="AF492" s="328">
        <f t="shared" si="333"/>
        <v>2890.6422851275502</v>
      </c>
      <c r="AG492" s="328">
        <f t="shared" si="334"/>
        <v>2888.4895869183651</v>
      </c>
      <c r="AH492" s="328">
        <f t="shared" si="335"/>
        <v>2.4700446074153111</v>
      </c>
      <c r="AI492" s="328">
        <f t="shared" si="336"/>
        <v>1.2601626201488445</v>
      </c>
      <c r="AJ492" s="328">
        <f t="shared" si="337"/>
        <v>10.332266341328886</v>
      </c>
      <c r="AK492" s="337">
        <f t="shared" si="338"/>
        <v>864.67064881470594</v>
      </c>
      <c r="AL492" s="42">
        <f t="shared" si="308"/>
        <v>31.61566386623926</v>
      </c>
    </row>
    <row r="493" spans="2:38" ht="15" x14ac:dyDescent="0.15">
      <c r="B493" s="328">
        <f t="shared" si="309"/>
        <v>2890.6422851275502</v>
      </c>
      <c r="C493" s="328">
        <f t="shared" si="310"/>
        <v>2888.4895869183651</v>
      </c>
      <c r="D493" s="328">
        <f t="shared" si="311"/>
        <v>2.4700446074153111</v>
      </c>
      <c r="E493" s="328">
        <f t="shared" si="304"/>
        <v>209.9328249066281</v>
      </c>
      <c r="F493" s="328">
        <f t="shared" si="312"/>
        <v>210.01066383577995</v>
      </c>
      <c r="G493" s="328">
        <f t="shared" si="313"/>
        <v>872.00133635214422</v>
      </c>
      <c r="H493" s="313">
        <f t="shared" si="314"/>
        <v>0.02</v>
      </c>
      <c r="I493" s="328">
        <f t="shared" si="315"/>
        <v>1.7221585673480151</v>
      </c>
      <c r="J493" s="328">
        <f t="shared" si="305"/>
        <v>850</v>
      </c>
      <c r="K493" s="335">
        <f t="shared" si="316"/>
        <v>-1</v>
      </c>
      <c r="L493" s="323">
        <f t="shared" si="317"/>
        <v>2.450044607415311</v>
      </c>
      <c r="M493" s="323">
        <f t="shared" si="318"/>
        <v>2.4600446074153108</v>
      </c>
      <c r="N493" s="328">
        <f t="shared" si="319"/>
        <v>-3.4426190573149107E-2</v>
      </c>
      <c r="O493" s="328">
        <f t="shared" si="320"/>
        <v>1.8843796348648745E-3</v>
      </c>
      <c r="P493" s="332">
        <f t="shared" si="306"/>
        <v>30.929984534265472</v>
      </c>
      <c r="Q493" s="328">
        <f t="shared" si="321"/>
        <v>32.286973797281576</v>
      </c>
      <c r="R493" s="277">
        <f>IF(H493&gt;0, rate1(1,$L$52,$L$51,$L$54,L493,$L$53,$L$50,P493),"")</f>
        <v>1359.3569542652046</v>
      </c>
      <c r="S493" s="323">
        <f t="shared" si="322"/>
        <v>12.604494291150411</v>
      </c>
      <c r="T493" s="323">
        <f t="shared" si="323"/>
        <v>2.9666256632486366E-3</v>
      </c>
      <c r="U493" s="328">
        <f t="shared" si="324"/>
        <v>2.4700446074153111</v>
      </c>
      <c r="V493" s="336">
        <f t="shared" si="325"/>
        <v>2.4700446074153111</v>
      </c>
      <c r="W493" s="328">
        <f t="shared" si="326"/>
        <v>3.6708830712672835E-4</v>
      </c>
      <c r="X493" s="328">
        <f t="shared" si="327"/>
        <v>43.421311942539774</v>
      </c>
      <c r="Y493" s="328">
        <f t="shared" si="307"/>
        <v>31.181954349147176</v>
      </c>
      <c r="Z493" s="108">
        <f>IF(H493&gt;0, rate1(1,$L$52,$L$51,$L$54,U493,$L$53,$L$50,Y493),"")</f>
        <v>1364.6881558374519</v>
      </c>
      <c r="AA493" s="336">
        <f t="shared" si="328"/>
        <v>16.885002017556083</v>
      </c>
      <c r="AB493" s="336">
        <f t="shared" si="329"/>
        <v>-2.3109113031337537E-5</v>
      </c>
      <c r="AC493" s="328">
        <f t="shared" si="330"/>
        <v>2.9666256632486366E-3</v>
      </c>
      <c r="AD493" s="328">
        <f t="shared" si="331"/>
        <v>-6.7416662128172842</v>
      </c>
      <c r="AE493" s="328">
        <f t="shared" si="332"/>
        <v>2078.881146515605</v>
      </c>
      <c r="AF493" s="328">
        <f t="shared" si="333"/>
        <v>2890.604892311314</v>
      </c>
      <c r="AG493" s="328">
        <f t="shared" si="334"/>
        <v>2888.4866202927019</v>
      </c>
      <c r="AH493" s="328">
        <f t="shared" si="335"/>
        <v>2.4502143912891259</v>
      </c>
      <c r="AI493" s="328">
        <f t="shared" si="336"/>
        <v>2.1823742865627485</v>
      </c>
      <c r="AJ493" s="328">
        <f t="shared" si="337"/>
        <v>10.332872556408487</v>
      </c>
      <c r="AK493" s="337">
        <f t="shared" si="338"/>
        <v>864.67177330111724</v>
      </c>
      <c r="AL493" s="42">
        <f t="shared" si="308"/>
        <v>31.616735004466385</v>
      </c>
    </row>
    <row r="494" spans="2:38" ht="15" x14ac:dyDescent="0.15">
      <c r="B494" s="328">
        <f t="shared" si="309"/>
        <v>2890.604892311314</v>
      </c>
      <c r="C494" s="328">
        <f t="shared" si="310"/>
        <v>2888.4866202927019</v>
      </c>
      <c r="D494" s="328">
        <f t="shared" si="311"/>
        <v>2.4502143912891259</v>
      </c>
      <c r="E494" s="328">
        <f t="shared" si="304"/>
        <v>209.78089867021046</v>
      </c>
      <c r="F494" s="328">
        <f t="shared" si="312"/>
        <v>209.85686178841928</v>
      </c>
      <c r="G494" s="328">
        <f t="shared" si="313"/>
        <v>850.37487304301681</v>
      </c>
      <c r="H494" s="313">
        <f t="shared" si="314"/>
        <v>0.02</v>
      </c>
      <c r="I494" s="328">
        <f t="shared" si="315"/>
        <v>1.6946176148896486</v>
      </c>
      <c r="J494" s="328">
        <f t="shared" si="305"/>
        <v>850</v>
      </c>
      <c r="K494" s="335">
        <f t="shared" si="316"/>
        <v>-1</v>
      </c>
      <c r="L494" s="323">
        <f t="shared" si="317"/>
        <v>2.4302143912891259</v>
      </c>
      <c r="M494" s="323">
        <f t="shared" si="318"/>
        <v>2.4402143912891257</v>
      </c>
      <c r="N494" s="328">
        <f t="shared" si="319"/>
        <v>-3.4152164232628124E-2</v>
      </c>
      <c r="O494" s="328">
        <f t="shared" si="320"/>
        <v>1.8843796348648745E-3</v>
      </c>
      <c r="P494" s="332">
        <f t="shared" si="306"/>
        <v>30.597164372844322</v>
      </c>
      <c r="Q494" s="328">
        <f t="shared" si="321"/>
        <v>10.499187993658893</v>
      </c>
      <c r="R494" s="277">
        <f>IF(H494&gt;0, rate1(1,$L$52,$L$51,$L$54,L494,$L$53,$L$50,P494),"")</f>
        <v>1352.2459549972491</v>
      </c>
      <c r="S494" s="323">
        <f t="shared" si="322"/>
        <v>4.1203263822789511</v>
      </c>
      <c r="T494" s="323">
        <f t="shared" si="323"/>
        <v>1.0945061525161628E-2</v>
      </c>
      <c r="U494" s="328">
        <f t="shared" si="324"/>
        <v>2.4502143912891259</v>
      </c>
      <c r="V494" s="336">
        <f t="shared" si="325"/>
        <v>2.4502143912891259</v>
      </c>
      <c r="W494" s="328">
        <f t="shared" si="326"/>
        <v>3.6121778985442887E-4</v>
      </c>
      <c r="X494" s="328">
        <f t="shared" si="327"/>
        <v>21.437017562376241</v>
      </c>
      <c r="Y494" s="328">
        <f t="shared" si="307"/>
        <v>30.848452604575286</v>
      </c>
      <c r="Z494" s="108">
        <f>IF(H494&gt;0, rate1(1,$L$52,$L$51,$L$54,U494,$L$53,$L$50,Y494),"")</f>
        <v>1357.6222726049671</v>
      </c>
      <c r="AA494" s="336">
        <f t="shared" si="328"/>
        <v>8.3794788185006741</v>
      </c>
      <c r="AB494" s="336">
        <f t="shared" si="329"/>
        <v>-4.8948956794731924E-5</v>
      </c>
      <c r="AC494" s="328">
        <f t="shared" si="330"/>
        <v>1.0945061525161628E-2</v>
      </c>
      <c r="AD494" s="328">
        <f t="shared" si="331"/>
        <v>-1.8273081383802139</v>
      </c>
      <c r="AE494" s="328">
        <f t="shared" si="332"/>
        <v>706.50784593995024</v>
      </c>
      <c r="AF494" s="328">
        <f t="shared" si="333"/>
        <v>2890.5597950855563</v>
      </c>
      <c r="AG494" s="328">
        <f t="shared" si="334"/>
        <v>2888.4756752311769</v>
      </c>
      <c r="AH494" s="328">
        <f t="shared" si="335"/>
        <v>2.4303821514629504</v>
      </c>
      <c r="AI494" s="328">
        <f t="shared" si="336"/>
        <v>8.0939872548436611</v>
      </c>
      <c r="AJ494" s="328">
        <f t="shared" si="337"/>
        <v>10.3351208862015</v>
      </c>
      <c r="AK494" s="337">
        <f t="shared" si="338"/>
        <v>864.67367633441154</v>
      </c>
      <c r="AL494" s="42">
        <f t="shared" si="308"/>
        <v>31.618590022609965</v>
      </c>
    </row>
    <row r="495" spans="2:38" ht="15" x14ac:dyDescent="0.15">
      <c r="B495" s="328">
        <f t="shared" si="309"/>
        <v>2890.5597950855563</v>
      </c>
      <c r="C495" s="328">
        <f t="shared" si="310"/>
        <v>2888.4756752311769</v>
      </c>
      <c r="D495" s="328">
        <f t="shared" si="311"/>
        <v>2.4303821514629504</v>
      </c>
      <c r="E495" s="328">
        <f t="shared" si="304"/>
        <v>209.6462241614031</v>
      </c>
      <c r="F495" s="328">
        <f t="shared" si="312"/>
        <v>209.71356141580679</v>
      </c>
      <c r="G495" s="328">
        <f t="shared" si="313"/>
        <v>829.15809876449794</v>
      </c>
      <c r="H495" s="313">
        <f t="shared" si="314"/>
        <v>0.02</v>
      </c>
      <c r="I495" s="328">
        <f t="shared" si="315"/>
        <v>1.667295883503539</v>
      </c>
      <c r="J495" s="328">
        <f t="shared" si="305"/>
        <v>850</v>
      </c>
      <c r="K495" s="335">
        <f t="shared" si="316"/>
        <v>-1</v>
      </c>
      <c r="L495" s="323">
        <f t="shared" si="317"/>
        <v>2.4103821514629504</v>
      </c>
      <c r="M495" s="323">
        <f t="shared" si="318"/>
        <v>2.4203821514629507</v>
      </c>
      <c r="N495" s="328">
        <f t="shared" si="319"/>
        <v>-3.3878062599986158E-2</v>
      </c>
      <c r="O495" s="328">
        <f t="shared" si="320"/>
        <v>1.8843796348648745E-3</v>
      </c>
      <c r="P495" s="332">
        <f t="shared" si="306"/>
        <v>30.265214386897878</v>
      </c>
      <c r="Q495" s="328">
        <f t="shared" si="321"/>
        <v>-10.850305017055462</v>
      </c>
      <c r="R495" s="277">
        <f>IF(H495&gt;0, rate1(1,$L$52,$L$51,$L$54,L495,$L$53,$L$50,P495),"")</f>
        <v>1345.0739224882836</v>
      </c>
      <c r="S495" s="323">
        <f t="shared" si="322"/>
        <v>-4.2808241895244281</v>
      </c>
      <c r="T495" s="323">
        <f t="shared" si="323"/>
        <v>-6.4152983292248356E-3</v>
      </c>
      <c r="U495" s="328">
        <f t="shared" si="324"/>
        <v>2.4303821514629504</v>
      </c>
      <c r="V495" s="336">
        <f t="shared" si="325"/>
        <v>2.4303821514629504</v>
      </c>
      <c r="W495" s="328">
        <f t="shared" si="326"/>
        <v>3.5539400085315975E-4</v>
      </c>
      <c r="X495" s="328">
        <f t="shared" si="327"/>
        <v>-0.13334840899688061</v>
      </c>
      <c r="Y495" s="328">
        <f t="shared" si="307"/>
        <v>30.515817259094987</v>
      </c>
      <c r="Z495" s="108">
        <f>IF(H495&gt;0, rate1(1,$L$52,$L$51,$L$54,U495,$L$53,$L$50,Y495),"")</f>
        <v>1350.4957957135962</v>
      </c>
      <c r="AA495" s="336">
        <f t="shared" si="328"/>
        <v>-5.2399386217514617E-2</v>
      </c>
      <c r="AB495" s="336">
        <f t="shared" si="329"/>
        <v>3.3769879145454507E-4</v>
      </c>
      <c r="AC495" s="328">
        <f t="shared" si="330"/>
        <v>3.3769879145454507E-4</v>
      </c>
      <c r="AD495" s="328">
        <f t="shared" si="331"/>
        <v>-59.224375408201723</v>
      </c>
      <c r="AE495" s="328">
        <f t="shared" si="332"/>
        <v>-10174.295236121003</v>
      </c>
      <c r="AF495" s="328">
        <f t="shared" si="333"/>
        <v>2890.5255793241649</v>
      </c>
      <c r="AG495" s="328">
        <f t="shared" si="334"/>
        <v>2888.4753375323853</v>
      </c>
      <c r="AH495" s="328">
        <f t="shared" si="335"/>
        <v>2.4105478822503272</v>
      </c>
      <c r="AI495" s="328">
        <f t="shared" si="336"/>
        <v>0.25106336968441717</v>
      </c>
      <c r="AJ495" s="328">
        <f t="shared" si="337"/>
        <v>10.335190626026412</v>
      </c>
      <c r="AK495" s="337">
        <f t="shared" si="338"/>
        <v>864.68055925779584</v>
      </c>
      <c r="AL495" s="42">
        <f t="shared" si="308"/>
        <v>31.62546991177658</v>
      </c>
    </row>
    <row r="496" spans="2:38" ht="15" x14ac:dyDescent="0.15">
      <c r="B496" s="328">
        <f t="shared" si="309"/>
        <v>2890.5255793241649</v>
      </c>
      <c r="C496" s="328">
        <f t="shared" si="310"/>
        <v>2888.4753375323853</v>
      </c>
      <c r="D496" s="328">
        <f t="shared" si="311"/>
        <v>2.4105478822503272</v>
      </c>
      <c r="E496" s="328">
        <f t="shared" si="304"/>
        <v>209.4915396095322</v>
      </c>
      <c r="F496" s="328">
        <f t="shared" si="312"/>
        <v>209.56888188546765</v>
      </c>
      <c r="G496" s="328">
        <f t="shared" si="313"/>
        <v>913.36940438443401</v>
      </c>
      <c r="H496" s="313">
        <f t="shared" si="314"/>
        <v>0.08</v>
      </c>
      <c r="I496" s="328">
        <f t="shared" si="315"/>
        <v>1.6401934334237014</v>
      </c>
      <c r="J496" s="328">
        <f t="shared" si="305"/>
        <v>850</v>
      </c>
      <c r="K496" s="335">
        <f t="shared" si="316"/>
        <v>1</v>
      </c>
      <c r="L496" s="323">
        <f t="shared" si="317"/>
        <v>2.4905478822503273</v>
      </c>
      <c r="M496" s="323">
        <f t="shared" si="318"/>
        <v>2.4505478822503273</v>
      </c>
      <c r="N496" s="328">
        <f t="shared" si="319"/>
        <v>0.13757509359480746</v>
      </c>
      <c r="O496" s="328">
        <f t="shared" si="320"/>
        <v>1.8843796348648745E-3</v>
      </c>
      <c r="P496" s="332">
        <f t="shared" si="306"/>
        <v>31.194097172394564</v>
      </c>
      <c r="Q496" s="328">
        <f t="shared" si="321"/>
        <v>20.275260637105021</v>
      </c>
      <c r="R496" s="277">
        <f>IF(H496&gt;0, rate1(1,$L$52,$L$51,$L$54,L496,$L$53,$L$50,P496),"")</f>
        <v>1364.9439465935218</v>
      </c>
      <c r="S496" s="323">
        <f t="shared" si="322"/>
        <v>7.8828493521971588</v>
      </c>
      <c r="T496" s="323">
        <f t="shared" si="323"/>
        <v>-1.9988101810028781E-2</v>
      </c>
      <c r="U496" s="328">
        <f t="shared" si="324"/>
        <v>2.4105478822503272</v>
      </c>
      <c r="V496" s="336">
        <f t="shared" si="325"/>
        <v>2.4105478822503272</v>
      </c>
      <c r="W496" s="328">
        <f t="shared" si="326"/>
        <v>3.4961695296242823E-4</v>
      </c>
      <c r="X496" s="328">
        <f t="shared" si="327"/>
        <v>-21.343282857819418</v>
      </c>
      <c r="Y496" s="328">
        <f t="shared" si="307"/>
        <v>30.184053381361355</v>
      </c>
      <c r="Z496" s="108">
        <f>IF(H496&gt;0, rate1(1,$L$52,$L$51,$L$54,U496,$L$53,$L$50,Y496),"")</f>
        <v>1343.3081262624471</v>
      </c>
      <c r="AA496" s="336">
        <f t="shared" si="328"/>
        <v>-8.4317394132686392</v>
      </c>
      <c r="AB496" s="336">
        <f t="shared" si="329"/>
        <v>3.7068131088374278E-5</v>
      </c>
      <c r="AC496" s="328">
        <f t="shared" si="330"/>
        <v>3.7068131088374278E-5</v>
      </c>
      <c r="AD496" s="328">
        <f t="shared" si="331"/>
        <v>2158.1881160739313</v>
      </c>
      <c r="AE496" s="328">
        <f t="shared" si="332"/>
        <v>11833554.980979886</v>
      </c>
      <c r="AF496" s="328">
        <f t="shared" si="333"/>
        <v>2890.6631173496285</v>
      </c>
      <c r="AG496" s="328">
        <f t="shared" si="334"/>
        <v>2888.4753004642544</v>
      </c>
      <c r="AH496" s="328">
        <f t="shared" si="335"/>
        <v>2.4901109988093837</v>
      </c>
      <c r="AI496" s="328">
        <f t="shared" si="336"/>
        <v>2.7157255197830563E-2</v>
      </c>
      <c r="AJ496" s="328">
        <f t="shared" si="337"/>
        <v>10.335198169708411</v>
      </c>
      <c r="AK496" s="337">
        <f t="shared" si="338"/>
        <v>864.68076742902213</v>
      </c>
      <c r="AL496" s="42">
        <f t="shared" si="308"/>
        <v>31.625683315640813</v>
      </c>
    </row>
    <row r="497" spans="2:38" ht="15" x14ac:dyDescent="0.15">
      <c r="B497" s="328">
        <f t="shared" si="309"/>
        <v>2890.6631173496285</v>
      </c>
      <c r="C497" s="328">
        <f t="shared" si="310"/>
        <v>2888.4753004642544</v>
      </c>
      <c r="D497" s="328">
        <f t="shared" si="311"/>
        <v>2.4901109988093837</v>
      </c>
      <c r="E497" s="328">
        <f t="shared" si="304"/>
        <v>210.12252028361007</v>
      </c>
      <c r="F497" s="328">
        <f t="shared" si="312"/>
        <v>209.80702994657113</v>
      </c>
      <c r="G497" s="328">
        <f t="shared" si="313"/>
        <v>892.73716763136417</v>
      </c>
      <c r="H497" s="313">
        <f t="shared" si="314"/>
        <v>0.02</v>
      </c>
      <c r="I497" s="328">
        <f t="shared" si="315"/>
        <v>1.7502535082992836</v>
      </c>
      <c r="J497" s="328">
        <f t="shared" si="305"/>
        <v>850</v>
      </c>
      <c r="K497" s="335">
        <f t="shared" si="316"/>
        <v>-1</v>
      </c>
      <c r="L497" s="323">
        <f t="shared" si="317"/>
        <v>2.4701109988093837</v>
      </c>
      <c r="M497" s="323">
        <f t="shared" si="318"/>
        <v>2.4801109988093835</v>
      </c>
      <c r="N497" s="328">
        <f t="shared" si="319"/>
        <v>-3.4703432362529263E-2</v>
      </c>
      <c r="O497" s="328">
        <f t="shared" si="320"/>
        <v>1.8843796348648745E-3</v>
      </c>
      <c r="P497" s="332">
        <f t="shared" si="306"/>
        <v>31.267683778794588</v>
      </c>
      <c r="Q497" s="328">
        <f t="shared" si="321"/>
        <v>54.870703306872997</v>
      </c>
      <c r="R497" s="277">
        <f>IF(H497&gt;0, rate1(1,$L$52,$L$51,$L$54,L497,$L$53,$L$50,P497),"")</f>
        <v>1366.4918547634786</v>
      </c>
      <c r="S497" s="323">
        <f t="shared" si="322"/>
        <v>21.309098527219863</v>
      </c>
      <c r="T497" s="323">
        <f t="shared" si="323"/>
        <v>1.7087628146575276E-3</v>
      </c>
      <c r="U497" s="328">
        <f t="shared" si="324"/>
        <v>2.4901109988093837</v>
      </c>
      <c r="V497" s="336">
        <f t="shared" si="325"/>
        <v>2.4901109988093837</v>
      </c>
      <c r="W497" s="328">
        <f t="shared" si="326"/>
        <v>3.7307691032939516E-4</v>
      </c>
      <c r="X497" s="328">
        <f t="shared" si="327"/>
        <v>64.48529569170114</v>
      </c>
      <c r="Y497" s="328">
        <f t="shared" si="307"/>
        <v>31.520339572486858</v>
      </c>
      <c r="Z497" s="108">
        <f>IF(H497&gt;0, rate1(1,$L$52,$L$51,$L$54,U497,$L$53,$L$50,Y497),"")</f>
        <v>1371.7778428400584</v>
      </c>
      <c r="AA497" s="336">
        <f t="shared" si="328"/>
        <v>24.946436077636502</v>
      </c>
      <c r="AB497" s="336">
        <f t="shared" si="329"/>
        <v>-1.5579642378508694E-5</v>
      </c>
      <c r="AC497" s="328">
        <f t="shared" si="330"/>
        <v>1.7087628146575276E-3</v>
      </c>
      <c r="AD497" s="328">
        <f t="shared" si="331"/>
        <v>-11.704374550079629</v>
      </c>
      <c r="AE497" s="328">
        <f t="shared" si="332"/>
        <v>-2485799.0928748599</v>
      </c>
      <c r="AF497" s="328">
        <f t="shared" si="333"/>
        <v>2890.6267051544514</v>
      </c>
      <c r="AG497" s="328">
        <f t="shared" si="334"/>
        <v>2888.4735917014395</v>
      </c>
      <c r="AH497" s="328">
        <f t="shared" si="335"/>
        <v>2.4702828250424078</v>
      </c>
      <c r="AI497" s="328">
        <f t="shared" si="336"/>
        <v>1.2504742042193084</v>
      </c>
      <c r="AJ497" s="328">
        <f t="shared" si="337"/>
        <v>10.335545523654028</v>
      </c>
      <c r="AK497" s="337">
        <f t="shared" si="338"/>
        <v>864.68079223362815</v>
      </c>
      <c r="AL497" s="42">
        <f t="shared" si="308"/>
        <v>31.625706399307731</v>
      </c>
    </row>
    <row r="498" spans="2:38" ht="15" x14ac:dyDescent="0.15">
      <c r="B498" s="328">
        <f t="shared" si="309"/>
        <v>2890.6267051544514</v>
      </c>
      <c r="C498" s="328">
        <f t="shared" si="310"/>
        <v>2888.4735917014395</v>
      </c>
      <c r="D498" s="328">
        <f t="shared" si="311"/>
        <v>2.4702828250424078</v>
      </c>
      <c r="E498" s="328">
        <f t="shared" si="304"/>
        <v>209.96679970933619</v>
      </c>
      <c r="F498" s="328">
        <f t="shared" si="312"/>
        <v>210.04465999647311</v>
      </c>
      <c r="G498" s="328">
        <f t="shared" si="313"/>
        <v>872.39692246428365</v>
      </c>
      <c r="H498" s="313">
        <f t="shared" si="314"/>
        <v>0.02</v>
      </c>
      <c r="I498" s="328">
        <f t="shared" si="315"/>
        <v>1.7224907624095067</v>
      </c>
      <c r="J498" s="328">
        <f t="shared" si="305"/>
        <v>850</v>
      </c>
      <c r="K498" s="335">
        <f t="shared" si="316"/>
        <v>-1</v>
      </c>
      <c r="L498" s="323">
        <f t="shared" si="317"/>
        <v>2.4502828250424078</v>
      </c>
      <c r="M498" s="323">
        <f t="shared" si="318"/>
        <v>2.460282825042408</v>
      </c>
      <c r="N498" s="328">
        <f t="shared" si="319"/>
        <v>-3.4429482125807986E-2</v>
      </c>
      <c r="O498" s="328">
        <f t="shared" si="320"/>
        <v>1.8843796348648745E-3</v>
      </c>
      <c r="P498" s="332">
        <f t="shared" si="306"/>
        <v>30.933988131686061</v>
      </c>
      <c r="Q498" s="328">
        <f t="shared" si="321"/>
        <v>32.686134300302911</v>
      </c>
      <c r="R498" s="277">
        <f>IF(H498&gt;0, rate1(1,$L$52,$L$51,$L$54,L498,$L$53,$L$50,P498),"")</f>
        <v>1359.4420135387954</v>
      </c>
      <c r="S498" s="323">
        <f t="shared" si="322"/>
        <v>12.7595239408334</v>
      </c>
      <c r="T498" s="323">
        <f t="shared" si="323"/>
        <v>2.92779557225579E-3</v>
      </c>
      <c r="U498" s="328">
        <f t="shared" si="324"/>
        <v>2.4702828250424078</v>
      </c>
      <c r="V498" s="336">
        <f t="shared" si="325"/>
        <v>2.4702828250424078</v>
      </c>
      <c r="W498" s="328">
        <f t="shared" si="326"/>
        <v>3.6715911647355881E-4</v>
      </c>
      <c r="X498" s="328">
        <f t="shared" si="327"/>
        <v>43.824495942449403</v>
      </c>
      <c r="Y498" s="328">
        <f t="shared" si="307"/>
        <v>31.185966112006348</v>
      </c>
      <c r="Z498" s="108">
        <f>IF(H498&gt;0, rate1(1,$L$52,$L$51,$L$54,U498,$L$53,$L$50,Y498),"")</f>
        <v>1364.7726757707562</v>
      </c>
      <c r="AA498" s="336">
        <f t="shared" si="328"/>
        <v>17.040730525746842</v>
      </c>
      <c r="AB498" s="336">
        <f t="shared" si="329"/>
        <v>-2.2889176766870737E-5</v>
      </c>
      <c r="AC498" s="328">
        <f t="shared" si="330"/>
        <v>2.92779557225579E-3</v>
      </c>
      <c r="AD498" s="328">
        <f t="shared" si="331"/>
        <v>-6.8310780265954572</v>
      </c>
      <c r="AE498" s="328">
        <f t="shared" si="332"/>
        <v>2102.11804395219</v>
      </c>
      <c r="AF498" s="328">
        <f t="shared" si="333"/>
        <v>2890.5893478767534</v>
      </c>
      <c r="AG498" s="328">
        <f t="shared" si="334"/>
        <v>2888.4706639058672</v>
      </c>
      <c r="AH498" s="328">
        <f t="shared" si="335"/>
        <v>2.4504526331938434</v>
      </c>
      <c r="AI498" s="328">
        <f t="shared" si="336"/>
        <v>2.1536744804836339</v>
      </c>
      <c r="AJ498" s="328">
        <f t="shared" si="337"/>
        <v>10.336143766565273</v>
      </c>
      <c r="AK498" s="337">
        <f t="shared" si="338"/>
        <v>864.6819085784274</v>
      </c>
      <c r="AL498" s="42">
        <f t="shared" si="308"/>
        <v>31.626769302381316</v>
      </c>
    </row>
    <row r="499" spans="2:38" ht="15" x14ac:dyDescent="0.15">
      <c r="B499" s="328">
        <f t="shared" si="309"/>
        <v>2890.5893478767534</v>
      </c>
      <c r="C499" s="328">
        <f t="shared" si="310"/>
        <v>2888.4706639058672</v>
      </c>
      <c r="D499" s="328">
        <f t="shared" si="311"/>
        <v>2.4504526331938434</v>
      </c>
      <c r="E499" s="328">
        <f t="shared" si="304"/>
        <v>209.81477924297869</v>
      </c>
      <c r="F499" s="328">
        <f t="shared" si="312"/>
        <v>209.89078947615744</v>
      </c>
      <c r="G499" s="328">
        <f t="shared" si="313"/>
        <v>850.76252205272806</v>
      </c>
      <c r="H499" s="313">
        <f t="shared" si="314"/>
        <v>0.02</v>
      </c>
      <c r="I499" s="328">
        <f t="shared" si="315"/>
        <v>1.6949471767089563</v>
      </c>
      <c r="J499" s="328">
        <f t="shared" si="305"/>
        <v>850</v>
      </c>
      <c r="K499" s="335">
        <f t="shared" si="316"/>
        <v>-1</v>
      </c>
      <c r="L499" s="323">
        <f t="shared" si="317"/>
        <v>2.4304526331938434</v>
      </c>
      <c r="M499" s="323">
        <f t="shared" si="318"/>
        <v>2.4404526331938436</v>
      </c>
      <c r="N499" s="328">
        <f t="shared" si="319"/>
        <v>-3.4155456689248354E-2</v>
      </c>
      <c r="O499" s="328">
        <f t="shared" si="320"/>
        <v>1.8843796348648745E-3</v>
      </c>
      <c r="P499" s="332">
        <f t="shared" si="306"/>
        <v>30.601157547277399</v>
      </c>
      <c r="Q499" s="328">
        <f t="shared" si="321"/>
        <v>10.890263456286675</v>
      </c>
      <c r="R499" s="277">
        <f>IF(H499&gt;0, rate1(1,$L$52,$L$51,$L$54,L499,$L$53,$L$50,P499),"")</f>
        <v>1352.3317438511872</v>
      </c>
      <c r="S499" s="323">
        <f t="shared" si="322"/>
        <v>4.2735298495264882</v>
      </c>
      <c r="T499" s="323">
        <f t="shared" si="323"/>
        <v>1.0433830836822488E-2</v>
      </c>
      <c r="U499" s="328">
        <f t="shared" si="324"/>
        <v>2.4504526331938434</v>
      </c>
      <c r="V499" s="336">
        <f t="shared" si="325"/>
        <v>2.4504526331938434</v>
      </c>
      <c r="W499" s="328">
        <f t="shared" si="326"/>
        <v>3.6128803791068975E-4</v>
      </c>
      <c r="X499" s="328">
        <f t="shared" si="327"/>
        <v>21.832166667094612</v>
      </c>
      <c r="Y499" s="328">
        <f t="shared" si="307"/>
        <v>30.852453989501875</v>
      </c>
      <c r="Z499" s="108">
        <f>IF(H499&gt;0, rate1(1,$L$52,$L$51,$L$54,U499,$L$53,$L$50,Y499),"")</f>
        <v>1357.7075168553683</v>
      </c>
      <c r="AA499" s="336">
        <f t="shared" si="328"/>
        <v>8.5334021634900914</v>
      </c>
      <c r="AB499" s="336">
        <f t="shared" si="329"/>
        <v>-4.7958150921722653E-5</v>
      </c>
      <c r="AC499" s="328">
        <f t="shared" si="330"/>
        <v>1.0433830836822488E-2</v>
      </c>
      <c r="AD499" s="328">
        <f t="shared" si="331"/>
        <v>-1.9168415046003169</v>
      </c>
      <c r="AE499" s="328">
        <f t="shared" si="332"/>
        <v>735.57460320193729</v>
      </c>
      <c r="AF499" s="328">
        <f t="shared" si="333"/>
        <v>2890.5447585892275</v>
      </c>
      <c r="AG499" s="328">
        <f t="shared" si="334"/>
        <v>2888.4602300750303</v>
      </c>
      <c r="AH499" s="328">
        <f t="shared" si="335"/>
        <v>2.4306204177130013</v>
      </c>
      <c r="AI499" s="328">
        <f t="shared" si="336"/>
        <v>7.7154373431395573</v>
      </c>
      <c r="AJ499" s="328">
        <f t="shared" si="337"/>
        <v>10.338286943605034</v>
      </c>
      <c r="AK499" s="337">
        <f t="shared" si="338"/>
        <v>864.68378743741619</v>
      </c>
      <c r="AL499" s="42">
        <f t="shared" si="308"/>
        <v>31.628599925689727</v>
      </c>
    </row>
    <row r="500" spans="2:38" ht="15" x14ac:dyDescent="0.15">
      <c r="B500" s="328">
        <f t="shared" si="309"/>
        <v>2890.5447585892275</v>
      </c>
      <c r="C500" s="328">
        <f t="shared" si="310"/>
        <v>2888.4602300750303</v>
      </c>
      <c r="D500" s="328">
        <f t="shared" si="311"/>
        <v>2.4306204177130013</v>
      </c>
      <c r="E500" s="328">
        <f t="shared" si="304"/>
        <v>209.67906341881118</v>
      </c>
      <c r="F500" s="328">
        <f t="shared" si="312"/>
        <v>209.74692133089493</v>
      </c>
      <c r="G500" s="328">
        <f t="shared" si="313"/>
        <v>829.53595454627248</v>
      </c>
      <c r="H500" s="313">
        <f t="shared" si="314"/>
        <v>0.02</v>
      </c>
      <c r="I500" s="328">
        <f t="shared" si="315"/>
        <v>1.6676228113577964</v>
      </c>
      <c r="J500" s="328">
        <f t="shared" si="305"/>
        <v>850</v>
      </c>
      <c r="K500" s="335">
        <f t="shared" si="316"/>
        <v>-1</v>
      </c>
      <c r="L500" s="323">
        <f t="shared" si="317"/>
        <v>2.4106204177130013</v>
      </c>
      <c r="M500" s="323">
        <f t="shared" si="318"/>
        <v>2.4206204177130015</v>
      </c>
      <c r="N500" s="328">
        <f t="shared" si="319"/>
        <v>-3.3881355961679738E-2</v>
      </c>
      <c r="O500" s="328">
        <f t="shared" si="320"/>
        <v>1.8843796348648745E-3</v>
      </c>
      <c r="P500" s="332">
        <f t="shared" si="306"/>
        <v>30.269197077246528</v>
      </c>
      <c r="Q500" s="328">
        <f t="shared" si="321"/>
        <v>-10.470974624363294</v>
      </c>
      <c r="R500" s="277">
        <f>IF(H500&gt;0, rate1(1,$L$52,$L$51,$L$54,L500,$L$53,$L$50,P500),"")</f>
        <v>1345.1604481268944</v>
      </c>
      <c r="S500" s="323">
        <f t="shared" si="322"/>
        <v>-4.1308993728760495</v>
      </c>
      <c r="T500" s="323">
        <f t="shared" si="323"/>
        <v>-6.6033951359073424E-3</v>
      </c>
      <c r="U500" s="328">
        <f t="shared" si="324"/>
        <v>2.4306204177130013</v>
      </c>
      <c r="V500" s="336">
        <f t="shared" si="325"/>
        <v>2.4306204177130013</v>
      </c>
      <c r="W500" s="328">
        <f t="shared" si="326"/>
        <v>3.5546368746253165E-4</v>
      </c>
      <c r="X500" s="328">
        <f t="shared" si="327"/>
        <v>0.25186125674110826</v>
      </c>
      <c r="Y500" s="328">
        <f t="shared" si="307"/>
        <v>30.519808205612058</v>
      </c>
      <c r="Z500" s="108">
        <f>IF(H500&gt;0, rate1(1,$L$52,$L$51,$L$54,U500,$L$53,$L$50,Y500),"")</f>
        <v>1350.58177145067</v>
      </c>
      <c r="AA500" s="336">
        <f t="shared" si="328"/>
        <v>9.8962824093876536E-2</v>
      </c>
      <c r="AB500" s="336">
        <f t="shared" si="329"/>
        <v>3.9450501818092179E-4</v>
      </c>
      <c r="AC500" s="328">
        <f t="shared" si="330"/>
        <v>3.9450501818092179E-4</v>
      </c>
      <c r="AD500" s="328">
        <f t="shared" si="331"/>
        <v>-50.696440040790328</v>
      </c>
      <c r="AE500" s="328">
        <f t="shared" si="332"/>
        <v>-9009.6205343779766</v>
      </c>
      <c r="AF500" s="328">
        <f t="shared" si="333"/>
        <v>2890.5104827282476</v>
      </c>
      <c r="AG500" s="328">
        <f t="shared" si="334"/>
        <v>2888.4598355700123</v>
      </c>
      <c r="AH500" s="328">
        <f t="shared" si="335"/>
        <v>2.4107861729143827</v>
      </c>
      <c r="AI500" s="328">
        <f t="shared" si="336"/>
        <v>0.29327729545591469</v>
      </c>
      <c r="AJ500" s="328">
        <f t="shared" si="337"/>
        <v>10.338368409520438</v>
      </c>
      <c r="AK500" s="337">
        <f t="shared" si="338"/>
        <v>864.69035144234897</v>
      </c>
      <c r="AL500" s="42">
        <f t="shared" si="308"/>
        <v>31.635158047431396</v>
      </c>
    </row>
    <row r="501" spans="2:38" ht="15" x14ac:dyDescent="0.15">
      <c r="B501" s="328">
        <f t="shared" si="309"/>
        <v>2890.5104827282476</v>
      </c>
      <c r="C501" s="328">
        <f t="shared" si="310"/>
        <v>2888.4598355700123</v>
      </c>
      <c r="D501" s="328">
        <f t="shared" si="311"/>
        <v>2.4107861729143827</v>
      </c>
      <c r="E501" s="328">
        <f t="shared" si="304"/>
        <v>209.52447642999408</v>
      </c>
      <c r="F501" s="328">
        <f t="shared" si="312"/>
        <v>209.60176992440262</v>
      </c>
      <c r="G501" s="328">
        <f t="shared" si="313"/>
        <v>913.77511154028014</v>
      </c>
      <c r="H501" s="313">
        <f t="shared" si="314"/>
        <v>0.08</v>
      </c>
      <c r="I501" s="328">
        <f t="shared" si="315"/>
        <v>1.6405177265882231</v>
      </c>
      <c r="J501" s="328">
        <f t="shared" si="305"/>
        <v>850</v>
      </c>
      <c r="K501" s="335">
        <f t="shared" si="316"/>
        <v>1</v>
      </c>
      <c r="L501" s="323">
        <f t="shared" si="317"/>
        <v>2.4907861729143828</v>
      </c>
      <c r="M501" s="323">
        <f t="shared" si="318"/>
        <v>2.4507861729143827</v>
      </c>
      <c r="N501" s="328">
        <f t="shared" si="319"/>
        <v>0.13758861629141528</v>
      </c>
      <c r="O501" s="328">
        <f t="shared" si="320"/>
        <v>1.8843796348648745E-3</v>
      </c>
      <c r="P501" s="332">
        <f t="shared" si="306"/>
        <v>31.198110145185179</v>
      </c>
      <c r="Q501" s="328">
        <f t="shared" si="321"/>
        <v>20.666028296046193</v>
      </c>
      <c r="R501" s="277">
        <f>IF(H501&gt;0, rate1(1,$L$52,$L$51,$L$54,L501,$L$53,$L$50,P501),"")</f>
        <v>1365.0284578804037</v>
      </c>
      <c r="S501" s="323">
        <f t="shared" si="322"/>
        <v>8.034279056340317</v>
      </c>
      <c r="T501" s="323">
        <f t="shared" si="323"/>
        <v>-1.9559732445843241E-2</v>
      </c>
      <c r="U501" s="328">
        <f t="shared" si="324"/>
        <v>2.4107861729143827</v>
      </c>
      <c r="V501" s="336">
        <f t="shared" si="325"/>
        <v>2.4107861729143827</v>
      </c>
      <c r="W501" s="328">
        <f t="shared" si="326"/>
        <v>3.4968607797303264E-4</v>
      </c>
      <c r="X501" s="328">
        <f t="shared" si="327"/>
        <v>-20.967430931330682</v>
      </c>
      <c r="Y501" s="328">
        <f t="shared" si="307"/>
        <v>30.188033828164421</v>
      </c>
      <c r="Z501" s="108">
        <f>IF(H501&gt;0, rate1(1,$L$52,$L$51,$L$54,U501,$L$53,$L$50,Y501),"")</f>
        <v>1343.3948407055102</v>
      </c>
      <c r="AA501" s="336">
        <f t="shared" si="328"/>
        <v>-8.2827231059634148</v>
      </c>
      <c r="AB501" s="336">
        <f t="shared" si="329"/>
        <v>3.7670635435456115E-5</v>
      </c>
      <c r="AC501" s="328">
        <f t="shared" si="330"/>
        <v>3.7670635435456115E-5</v>
      </c>
      <c r="AD501" s="328">
        <f t="shared" si="331"/>
        <v>2123.6700436622555</v>
      </c>
      <c r="AE501" s="328">
        <f t="shared" si="332"/>
        <v>10062420.062344046</v>
      </c>
      <c r="AF501" s="328">
        <f t="shared" si="333"/>
        <v>2890.6480336739037</v>
      </c>
      <c r="AG501" s="328">
        <f t="shared" si="334"/>
        <v>2888.459797899377</v>
      </c>
      <c r="AH501" s="328">
        <f t="shared" si="335"/>
        <v>2.4903493712640534</v>
      </c>
      <c r="AI501" s="328">
        <f t="shared" si="336"/>
        <v>2.7596959768846525E-2</v>
      </c>
      <c r="AJ501" s="328">
        <f t="shared" si="337"/>
        <v>10.338376075342596</v>
      </c>
      <c r="AK501" s="337">
        <f t="shared" si="338"/>
        <v>864.69059472641015</v>
      </c>
      <c r="AL501" s="42">
        <f t="shared" si="308"/>
        <v>31.635407333132534</v>
      </c>
    </row>
    <row r="502" spans="2:38" ht="15" x14ac:dyDescent="0.15">
      <c r="B502" s="328">
        <f t="shared" si="309"/>
        <v>2890.6480336739037</v>
      </c>
      <c r="C502" s="328">
        <f t="shared" si="310"/>
        <v>2888.459797899377</v>
      </c>
      <c r="D502" s="328">
        <f t="shared" si="311"/>
        <v>2.4903493712640534</v>
      </c>
      <c r="E502" s="328">
        <f t="shared" si="304"/>
        <v>210.15552528583584</v>
      </c>
      <c r="F502" s="328">
        <f t="shared" si="312"/>
        <v>209.84000085791496</v>
      </c>
      <c r="G502" s="328">
        <f t="shared" si="313"/>
        <v>893.13598873409887</v>
      </c>
      <c r="H502" s="313">
        <f t="shared" si="314"/>
        <v>0.02</v>
      </c>
      <c r="I502" s="328">
        <f t="shared" si="315"/>
        <v>1.7505886196213396</v>
      </c>
      <c r="J502" s="328">
        <f t="shared" si="305"/>
        <v>850</v>
      </c>
      <c r="K502" s="335">
        <f t="shared" si="316"/>
        <v>-1</v>
      </c>
      <c r="L502" s="323">
        <f t="shared" si="317"/>
        <v>2.4703493712640534</v>
      </c>
      <c r="M502" s="323">
        <f t="shared" si="318"/>
        <v>2.4803493712640536</v>
      </c>
      <c r="N502" s="328">
        <f t="shared" si="319"/>
        <v>-3.4706725478907963E-2</v>
      </c>
      <c r="O502" s="328">
        <f t="shared" si="320"/>
        <v>1.8843796348648745E-3</v>
      </c>
      <c r="P502" s="332">
        <f t="shared" si="306"/>
        <v>31.271700885197212</v>
      </c>
      <c r="Q502" s="328">
        <f t="shared" si="321"/>
        <v>55.273813174921088</v>
      </c>
      <c r="R502" s="277">
        <f>IF(H502&gt;0, rate1(1,$L$52,$L$51,$L$54,L502,$L$53,$L$50,P502),"")</f>
        <v>1366.5762464606294</v>
      </c>
      <c r="S502" s="323">
        <f t="shared" si="322"/>
        <v>21.464321100001282</v>
      </c>
      <c r="T502" s="323">
        <f t="shared" si="323"/>
        <v>1.6959627103830866E-3</v>
      </c>
      <c r="U502" s="328">
        <f t="shared" si="324"/>
        <v>2.4903493712640534</v>
      </c>
      <c r="V502" s="336">
        <f t="shared" si="325"/>
        <v>2.4903493712640534</v>
      </c>
      <c r="W502" s="328">
        <f t="shared" si="326"/>
        <v>3.7314834129364982E-4</v>
      </c>
      <c r="X502" s="328">
        <f t="shared" si="327"/>
        <v>64.891696887568628</v>
      </c>
      <c r="Y502" s="328">
        <f t="shared" si="307"/>
        <v>31.524364805462877</v>
      </c>
      <c r="Z502" s="108">
        <f>IF(H502&gt;0, rate1(1,$L$52,$L$51,$L$54,U502,$L$53,$L$50,Y502),"")</f>
        <v>1371.8617000850652</v>
      </c>
      <c r="AA502" s="336">
        <f t="shared" si="328"/>
        <v>25.102119766294329</v>
      </c>
      <c r="AB502" s="336">
        <f t="shared" si="329"/>
        <v>-1.5481971914166657E-5</v>
      </c>
      <c r="AC502" s="328">
        <f t="shared" si="330"/>
        <v>1.6959627103830866E-3</v>
      </c>
      <c r="AD502" s="328">
        <f t="shared" si="331"/>
        <v>-11.792712114219993</v>
      </c>
      <c r="AE502" s="328">
        <f t="shared" si="332"/>
        <v>-2463569.0827326667</v>
      </c>
      <c r="AF502" s="328">
        <f t="shared" si="333"/>
        <v>2890.6116309857143</v>
      </c>
      <c r="AG502" s="328">
        <f t="shared" si="334"/>
        <v>2888.4581019366665</v>
      </c>
      <c r="AH502" s="328">
        <f t="shared" si="335"/>
        <v>2.4705212217261479</v>
      </c>
      <c r="AI502" s="328">
        <f t="shared" si="336"/>
        <v>1.2410304326418329</v>
      </c>
      <c r="AJ502" s="328">
        <f t="shared" si="337"/>
        <v>10.33872080601833</v>
      </c>
      <c r="AK502" s="337">
        <f t="shared" si="338"/>
        <v>864.69061994382514</v>
      </c>
      <c r="AL502" s="42">
        <f t="shared" si="308"/>
        <v>31.635430790548337</v>
      </c>
    </row>
    <row r="503" spans="2:38" ht="15" x14ac:dyDescent="0.15">
      <c r="B503" s="328">
        <f t="shared" si="309"/>
        <v>2890.6116309857143</v>
      </c>
      <c r="C503" s="328">
        <f t="shared" si="310"/>
        <v>2888.4581019366665</v>
      </c>
      <c r="D503" s="328">
        <f t="shared" si="311"/>
        <v>2.4705212217261479</v>
      </c>
      <c r="E503" s="328">
        <f t="shared" si="304"/>
        <v>209.99976269264977</v>
      </c>
      <c r="F503" s="328">
        <f t="shared" si="312"/>
        <v>210.0776439892428</v>
      </c>
      <c r="G503" s="328">
        <f t="shared" si="313"/>
        <v>872.78862659557853</v>
      </c>
      <c r="H503" s="313">
        <f t="shared" si="314"/>
        <v>0.02</v>
      </c>
      <c r="I503" s="328">
        <f t="shared" si="315"/>
        <v>1.7228232392382781</v>
      </c>
      <c r="J503" s="328">
        <f t="shared" si="305"/>
        <v>850</v>
      </c>
      <c r="K503" s="335">
        <f t="shared" si="316"/>
        <v>-1</v>
      </c>
      <c r="L503" s="323">
        <f t="shared" si="317"/>
        <v>2.4505212217261478</v>
      </c>
      <c r="M503" s="323">
        <f t="shared" si="318"/>
        <v>2.4605212217261476</v>
      </c>
      <c r="N503" s="328">
        <f t="shared" si="319"/>
        <v>-3.4432776145735033E-2</v>
      </c>
      <c r="O503" s="328">
        <f t="shared" si="320"/>
        <v>1.8843796348648745E-3</v>
      </c>
      <c r="P503" s="332">
        <f t="shared" si="306"/>
        <v>30.937994868306522</v>
      </c>
      <c r="Q503" s="328">
        <f t="shared" si="321"/>
        <v>33.081365365981355</v>
      </c>
      <c r="R503" s="277">
        <f>IF(H503&gt;0, rate1(1,$L$52,$L$51,$L$54,L503,$L$53,$L$50,P503),"")</f>
        <v>1359.5271281203734</v>
      </c>
      <c r="S503" s="323">
        <f t="shared" si="322"/>
        <v>12.912999847253365</v>
      </c>
      <c r="T503" s="323">
        <f t="shared" si="323"/>
        <v>2.8903531089756354E-3</v>
      </c>
      <c r="U503" s="328">
        <f t="shared" si="324"/>
        <v>2.4705212217261479</v>
      </c>
      <c r="V503" s="336">
        <f t="shared" si="325"/>
        <v>2.4705212217261479</v>
      </c>
      <c r="W503" s="328">
        <f t="shared" si="326"/>
        <v>3.6722998587812583E-4</v>
      </c>
      <c r="X503" s="328">
        <f t="shared" si="327"/>
        <v>44.223699523954906</v>
      </c>
      <c r="Y503" s="328">
        <f t="shared" si="307"/>
        <v>31.189981019674814</v>
      </c>
      <c r="Z503" s="108">
        <f>IF(H503&gt;0, rate1(1,$L$52,$L$51,$L$54,U503,$L$53,$L$50,Y503),"")</f>
        <v>1364.8572506690778</v>
      </c>
      <c r="AA503" s="336">
        <f t="shared" si="328"/>
        <v>17.194891402957882</v>
      </c>
      <c r="AB503" s="336">
        <f t="shared" si="329"/>
        <v>-2.2675668316680028E-5</v>
      </c>
      <c r="AC503" s="328">
        <f t="shared" si="330"/>
        <v>2.8903531089756354E-3</v>
      </c>
      <c r="AD503" s="328">
        <f t="shared" si="331"/>
        <v>-6.9195697708672563</v>
      </c>
      <c r="AE503" s="328">
        <f t="shared" si="332"/>
        <v>2125.0792729028067</v>
      </c>
      <c r="AF503" s="328">
        <f t="shared" si="333"/>
        <v>2890.5743078564597</v>
      </c>
      <c r="AG503" s="328">
        <f t="shared" si="334"/>
        <v>2888.4552115835577</v>
      </c>
      <c r="AH503" s="328">
        <f t="shared" si="335"/>
        <v>2.4506910541725677</v>
      </c>
      <c r="AI503" s="328">
        <f t="shared" si="336"/>
        <v>2.125998848564147</v>
      </c>
      <c r="AJ503" s="328">
        <f t="shared" si="337"/>
        <v>10.339311361254042</v>
      </c>
      <c r="AK503" s="337">
        <f t="shared" si="338"/>
        <v>864.69172835276765</v>
      </c>
      <c r="AL503" s="42">
        <f t="shared" si="308"/>
        <v>31.636485666416082</v>
      </c>
    </row>
    <row r="504" spans="2:38" ht="15" x14ac:dyDescent="0.15">
      <c r="B504" s="328">
        <f t="shared" si="309"/>
        <v>2890.5743078564597</v>
      </c>
      <c r="C504" s="328">
        <f t="shared" si="310"/>
        <v>2888.4552115835577</v>
      </c>
      <c r="D504" s="328">
        <f t="shared" si="311"/>
        <v>2.4506910541725677</v>
      </c>
      <c r="E504" s="328">
        <f t="shared" si="304"/>
        <v>209.84765080807972</v>
      </c>
      <c r="F504" s="328">
        <f t="shared" si="312"/>
        <v>209.92370675036474</v>
      </c>
      <c r="G504" s="328">
        <f t="shared" si="313"/>
        <v>851.1463923484614</v>
      </c>
      <c r="H504" s="313">
        <f t="shared" si="314"/>
        <v>0.02</v>
      </c>
      <c r="I504" s="328">
        <f t="shared" si="315"/>
        <v>1.6952770183215762</v>
      </c>
      <c r="J504" s="328">
        <f t="shared" si="305"/>
        <v>850</v>
      </c>
      <c r="K504" s="335">
        <f t="shared" si="316"/>
        <v>-1</v>
      </c>
      <c r="L504" s="323">
        <f t="shared" si="317"/>
        <v>2.4306910541725677</v>
      </c>
      <c r="M504" s="323">
        <f t="shared" si="318"/>
        <v>2.4406910541725679</v>
      </c>
      <c r="N504" s="328">
        <f t="shared" si="319"/>
        <v>-3.415875161380022E-2</v>
      </c>
      <c r="O504" s="328">
        <f t="shared" si="320"/>
        <v>1.8843796348648745E-3</v>
      </c>
      <c r="P504" s="332">
        <f t="shared" si="306"/>
        <v>30.605153853791148</v>
      </c>
      <c r="Q504" s="328">
        <f t="shared" si="321"/>
        <v>11.277517878611889</v>
      </c>
      <c r="R504" s="277">
        <f>IF(H504&gt;0, rate1(1,$L$52,$L$51,$L$54,L504,$L$53,$L$50,P504),"")</f>
        <v>1352.4175884760132</v>
      </c>
      <c r="S504" s="323">
        <f t="shared" si="322"/>
        <v>4.4252143498314931</v>
      </c>
      <c r="T504" s="323">
        <f t="shared" si="323"/>
        <v>9.9727340029042832E-3</v>
      </c>
      <c r="U504" s="328">
        <f t="shared" si="324"/>
        <v>2.4506910541725677</v>
      </c>
      <c r="V504" s="336">
        <f t="shared" si="325"/>
        <v>2.4506910541725677</v>
      </c>
      <c r="W504" s="328">
        <f t="shared" si="326"/>
        <v>3.613583456045788E-4</v>
      </c>
      <c r="X504" s="328">
        <f t="shared" si="327"/>
        <v>22.223440406911891</v>
      </c>
      <c r="Y504" s="328">
        <f t="shared" si="307"/>
        <v>30.856458512145089</v>
      </c>
      <c r="Z504" s="108">
        <f>IF(H504&gt;0, rate1(1,$L$52,$L$51,$L$54,U504,$L$53,$L$50,Y504),"")</f>
        <v>1357.7928165301489</v>
      </c>
      <c r="AA504" s="336">
        <f t="shared" si="328"/>
        <v>8.6857911823622853</v>
      </c>
      <c r="AB504" s="336">
        <f t="shared" si="329"/>
        <v>-4.7016414710022425E-5</v>
      </c>
      <c r="AC504" s="328">
        <f t="shared" si="330"/>
        <v>9.9727340029042832E-3</v>
      </c>
      <c r="AD504" s="328">
        <f t="shared" si="331"/>
        <v>-2.005468108762908</v>
      </c>
      <c r="AE504" s="328">
        <f t="shared" si="332"/>
        <v>764.06256435375428</v>
      </c>
      <c r="AF504" s="328">
        <f t="shared" si="333"/>
        <v>2890.530176370843</v>
      </c>
      <c r="AG504" s="328">
        <f t="shared" si="334"/>
        <v>2888.4452388495547</v>
      </c>
      <c r="AH504" s="328">
        <f t="shared" si="335"/>
        <v>2.4308588630543109</v>
      </c>
      <c r="AI504" s="328">
        <f t="shared" si="336"/>
        <v>7.3740049581447478</v>
      </c>
      <c r="AJ504" s="328">
        <f t="shared" si="337"/>
        <v>10.341359695964638</v>
      </c>
      <c r="AK504" s="337">
        <f t="shared" si="338"/>
        <v>864.69358390038281</v>
      </c>
      <c r="AL504" s="42">
        <f t="shared" si="308"/>
        <v>31.638292765437363</v>
      </c>
    </row>
    <row r="505" spans="2:38" ht="15" x14ac:dyDescent="0.15">
      <c r="B505" s="328">
        <f t="shared" si="309"/>
        <v>2890.530176370843</v>
      </c>
      <c r="C505" s="328">
        <f t="shared" si="310"/>
        <v>2888.4452388495547</v>
      </c>
      <c r="D505" s="328">
        <f t="shared" si="311"/>
        <v>2.4308588630543109</v>
      </c>
      <c r="E505" s="328">
        <f t="shared" si="304"/>
        <v>209.71099420961644</v>
      </c>
      <c r="F505" s="328">
        <f t="shared" si="312"/>
        <v>209.77932250884808</v>
      </c>
      <c r="G505" s="328">
        <f t="shared" si="313"/>
        <v>829.91032928783375</v>
      </c>
      <c r="H505" s="313">
        <f t="shared" si="314"/>
        <v>0.02</v>
      </c>
      <c r="I505" s="328">
        <f t="shared" si="315"/>
        <v>1.6679500170306711</v>
      </c>
      <c r="J505" s="328">
        <f t="shared" si="305"/>
        <v>850</v>
      </c>
      <c r="K505" s="335">
        <f t="shared" si="316"/>
        <v>-1</v>
      </c>
      <c r="L505" s="323">
        <f t="shared" si="317"/>
        <v>2.4108588630543109</v>
      </c>
      <c r="M505" s="323">
        <f t="shared" si="318"/>
        <v>2.4208588630543106</v>
      </c>
      <c r="N505" s="328">
        <f t="shared" si="319"/>
        <v>-3.3884651791970199E-2</v>
      </c>
      <c r="O505" s="328">
        <f t="shared" si="320"/>
        <v>1.8843796348648745E-3</v>
      </c>
      <c r="P505" s="332">
        <f t="shared" si="306"/>
        <v>30.273182892518118</v>
      </c>
      <c r="Q505" s="328">
        <f t="shared" si="321"/>
        <v>-10.094969831413664</v>
      </c>
      <c r="R505" s="277">
        <f>IF(H505&gt;0, rate1(1,$L$52,$L$51,$L$54,L505,$L$53,$L$50,P505),"")</f>
        <v>1345.2470300040673</v>
      </c>
      <c r="S505" s="323">
        <f t="shared" si="322"/>
        <v>-3.9823055723657768</v>
      </c>
      <c r="T505" s="323">
        <f t="shared" si="323"/>
        <v>-6.8009983128916275E-3</v>
      </c>
      <c r="U505" s="328">
        <f t="shared" si="324"/>
        <v>2.4308588630543109</v>
      </c>
      <c r="V505" s="336">
        <f t="shared" si="325"/>
        <v>2.4308588630543109</v>
      </c>
      <c r="W505" s="328">
        <f t="shared" si="326"/>
        <v>3.5553343329119969E-4</v>
      </c>
      <c r="X505" s="328">
        <f t="shared" si="327"/>
        <v>0.63349991172947284</v>
      </c>
      <c r="Y505" s="328">
        <f t="shared" si="307"/>
        <v>30.523802282714868</v>
      </c>
      <c r="Z505" s="108">
        <f>IF(H505&gt;0, rate1(1,$L$52,$L$51,$L$54,U505,$L$53,$L$50,Y505),"")</f>
        <v>1350.6678030762214</v>
      </c>
      <c r="AA505" s="336">
        <f t="shared" si="328"/>
        <v>0.24890270092868164</v>
      </c>
      <c r="AB505" s="336">
        <f t="shared" si="329"/>
        <v>4.7335203272704218E-4</v>
      </c>
      <c r="AC505" s="328">
        <f t="shared" si="330"/>
        <v>4.7335203272704218E-4</v>
      </c>
      <c r="AD505" s="328">
        <f t="shared" si="331"/>
        <v>-42.251851935181136</v>
      </c>
      <c r="AE505" s="328">
        <f t="shared" si="332"/>
        <v>-7705.5432415813684</v>
      </c>
      <c r="AF505" s="328">
        <f t="shared" si="333"/>
        <v>2890.4958183670183</v>
      </c>
      <c r="AG505" s="328">
        <f t="shared" si="334"/>
        <v>2888.444765497522</v>
      </c>
      <c r="AH505" s="328">
        <f t="shared" si="335"/>
        <v>2.4110246426876358</v>
      </c>
      <c r="AI505" s="328">
        <f t="shared" si="336"/>
        <v>0.35186997047346097</v>
      </c>
      <c r="AJ505" s="328">
        <f t="shared" si="337"/>
        <v>10.341457437623102</v>
      </c>
      <c r="AK505" s="337">
        <f t="shared" si="338"/>
        <v>864.6998602581001</v>
      </c>
      <c r="AL505" s="42">
        <f t="shared" si="308"/>
        <v>31.644560669651785</v>
      </c>
    </row>
    <row r="506" spans="2:38" ht="15" x14ac:dyDescent="0.15">
      <c r="B506" s="328">
        <f t="shared" si="309"/>
        <v>2890.4958183670183</v>
      </c>
      <c r="C506" s="328">
        <f t="shared" si="310"/>
        <v>2888.444765497522</v>
      </c>
      <c r="D506" s="328">
        <f t="shared" si="311"/>
        <v>2.4110246426876358</v>
      </c>
      <c r="E506" s="328">
        <f t="shared" si="304"/>
        <v>209.55654899507186</v>
      </c>
      <c r="F506" s="328">
        <f t="shared" si="312"/>
        <v>209.63377160234415</v>
      </c>
      <c r="G506" s="328">
        <f t="shared" si="313"/>
        <v>914.17728328518729</v>
      </c>
      <c r="H506" s="313">
        <f t="shared" si="314"/>
        <v>0.08</v>
      </c>
      <c r="I506" s="328">
        <f t="shared" si="315"/>
        <v>1.640842295597031</v>
      </c>
      <c r="J506" s="328">
        <f t="shared" si="305"/>
        <v>850</v>
      </c>
      <c r="K506" s="335">
        <f t="shared" si="316"/>
        <v>1</v>
      </c>
      <c r="L506" s="323">
        <f t="shared" si="317"/>
        <v>2.4910246426876359</v>
      </c>
      <c r="M506" s="323">
        <f t="shared" si="318"/>
        <v>2.4510246426876359</v>
      </c>
      <c r="N506" s="328">
        <f t="shared" si="319"/>
        <v>0.13760214915908442</v>
      </c>
      <c r="O506" s="328">
        <f t="shared" si="320"/>
        <v>1.8843796348648745E-3</v>
      </c>
      <c r="P506" s="332">
        <f t="shared" si="306"/>
        <v>31.202126263763891</v>
      </c>
      <c r="Q506" s="328">
        <f t="shared" si="321"/>
        <v>21.053523736644138</v>
      </c>
      <c r="R506" s="277">
        <f>IF(H506&gt;0, rate1(1,$L$52,$L$51,$L$54,L506,$L$53,$L$50,P506),"")</f>
        <v>1365.1130241261942</v>
      </c>
      <c r="S506" s="323">
        <f t="shared" si="322"/>
        <v>8.1844176283742733</v>
      </c>
      <c r="T506" s="323">
        <f t="shared" si="323"/>
        <v>-1.9152860576428062E-2</v>
      </c>
      <c r="U506" s="328">
        <f t="shared" si="324"/>
        <v>2.4110246426876358</v>
      </c>
      <c r="V506" s="336">
        <f t="shared" si="325"/>
        <v>2.4110246426876358</v>
      </c>
      <c r="W506" s="328">
        <f t="shared" si="326"/>
        <v>3.4975526178016025E-4</v>
      </c>
      <c r="X506" s="328">
        <f t="shared" si="327"/>
        <v>-20.594775257912033</v>
      </c>
      <c r="Y506" s="328">
        <f t="shared" si="307"/>
        <v>30.192017398397088</v>
      </c>
      <c r="Z506" s="108">
        <f>IF(H506&gt;0, rate1(1,$L$52,$L$51,$L$54,U506,$L$53,$L$50,Y506),"")</f>
        <v>1343.4816115062276</v>
      </c>
      <c r="AA506" s="336">
        <f t="shared" si="328"/>
        <v>-8.1349882218768155</v>
      </c>
      <c r="AB506" s="336">
        <f t="shared" si="329"/>
        <v>3.8287434344201245E-5</v>
      </c>
      <c r="AC506" s="328">
        <f t="shared" si="330"/>
        <v>3.8287434344201245E-5</v>
      </c>
      <c r="AD506" s="328">
        <f t="shared" si="331"/>
        <v>2089.4583659172831</v>
      </c>
      <c r="AE506" s="328">
        <f t="shared" si="332"/>
        <v>8332860.7546830773</v>
      </c>
      <c r="AF506" s="328">
        <f t="shared" si="333"/>
        <v>2890.6333822287429</v>
      </c>
      <c r="AG506" s="328">
        <f t="shared" si="334"/>
        <v>2888.4447272100874</v>
      </c>
      <c r="AH506" s="328">
        <f t="shared" si="335"/>
        <v>2.4905879228775141</v>
      </c>
      <c r="AI506" s="328">
        <f t="shared" si="336"/>
        <v>2.8047080108043763E-2</v>
      </c>
      <c r="AJ506" s="328">
        <f t="shared" si="337"/>
        <v>10.341465228478688</v>
      </c>
      <c r="AK506" s="337">
        <f t="shared" si="338"/>
        <v>864.70015227862314</v>
      </c>
      <c r="AL506" s="42">
        <f t="shared" si="308"/>
        <v>31.644859759126689</v>
      </c>
    </row>
    <row r="507" spans="2:38" ht="15" x14ac:dyDescent="0.15">
      <c r="B507" s="328">
        <f t="shared" si="309"/>
        <v>2890.6333822287429</v>
      </c>
      <c r="C507" s="328">
        <f t="shared" si="310"/>
        <v>2888.4447272100874</v>
      </c>
      <c r="D507" s="328">
        <f t="shared" si="311"/>
        <v>2.4905879228775141</v>
      </c>
      <c r="E507" s="328">
        <f t="shared" si="304"/>
        <v>210.18766596900522</v>
      </c>
      <c r="F507" s="328">
        <f t="shared" si="312"/>
        <v>209.87210748203853</v>
      </c>
      <c r="G507" s="328">
        <f t="shared" si="313"/>
        <v>893.53145567298884</v>
      </c>
      <c r="H507" s="313">
        <f t="shared" si="314"/>
        <v>0.02</v>
      </c>
      <c r="I507" s="328">
        <f t="shared" si="315"/>
        <v>1.7509240149243852</v>
      </c>
      <c r="J507" s="328">
        <f t="shared" si="305"/>
        <v>850</v>
      </c>
      <c r="K507" s="335">
        <f t="shared" si="316"/>
        <v>-1</v>
      </c>
      <c r="L507" s="323">
        <f t="shared" si="317"/>
        <v>2.4705879228775141</v>
      </c>
      <c r="M507" s="323">
        <f t="shared" si="318"/>
        <v>2.4805879228775138</v>
      </c>
      <c r="N507" s="328">
        <f t="shared" si="319"/>
        <v>-3.4710021063525609E-2</v>
      </c>
      <c r="O507" s="328">
        <f t="shared" si="320"/>
        <v>1.8843796348648745E-3</v>
      </c>
      <c r="P507" s="332">
        <f t="shared" si="306"/>
        <v>31.275721140179687</v>
      </c>
      <c r="Q507" s="328">
        <f t="shared" si="321"/>
        <v>55.673527179219604</v>
      </c>
      <c r="R507" s="277">
        <f>IF(H507&gt;0, rate1(1,$L$52,$L$51,$L$54,L507,$L$53,$L$50,P507),"")</f>
        <v>1366.6606930316741</v>
      </c>
      <c r="S507" s="323">
        <f t="shared" si="322"/>
        <v>21.618205010108483</v>
      </c>
      <c r="T507" s="323">
        <f t="shared" si="323"/>
        <v>1.6834647364553964E-3</v>
      </c>
      <c r="U507" s="328">
        <f t="shared" si="324"/>
        <v>2.4905879228775141</v>
      </c>
      <c r="V507" s="336">
        <f t="shared" si="325"/>
        <v>2.4905879228775141</v>
      </c>
      <c r="W507" s="328">
        <f t="shared" si="326"/>
        <v>3.7321983278904014E-4</v>
      </c>
      <c r="X507" s="328">
        <f t="shared" si="327"/>
        <v>65.294659128029252</v>
      </c>
      <c r="Y507" s="328">
        <f t="shared" si="307"/>
        <v>31.528393192604891</v>
      </c>
      <c r="Z507" s="108">
        <f>IF(H507&gt;0, rate1(1,$L$52,$L$51,$L$54,U507,$L$53,$L$50,Y507),"")</f>
        <v>1371.9456118643654</v>
      </c>
      <c r="AA507" s="336">
        <f t="shared" si="328"/>
        <v>25.256453206116259</v>
      </c>
      <c r="AB507" s="336">
        <f t="shared" si="329"/>
        <v>-1.5386414065471568E-5</v>
      </c>
      <c r="AC507" s="328">
        <f t="shared" si="330"/>
        <v>1.6834647364553964E-3</v>
      </c>
      <c r="AD507" s="328">
        <f t="shared" si="331"/>
        <v>-11.880260730682613</v>
      </c>
      <c r="AE507" s="328">
        <f t="shared" si="332"/>
        <v>-2440930.4222594178</v>
      </c>
      <c r="AF507" s="328">
        <f t="shared" si="333"/>
        <v>2890.5969887429428</v>
      </c>
      <c r="AG507" s="328">
        <f t="shared" si="334"/>
        <v>2888.4430437453511</v>
      </c>
      <c r="AH507" s="328">
        <f t="shared" si="335"/>
        <v>2.4707597975860591</v>
      </c>
      <c r="AI507" s="328">
        <f t="shared" si="336"/>
        <v>1.2318088498769606</v>
      </c>
      <c r="AJ507" s="328">
        <f t="shared" si="337"/>
        <v>10.341807397603654</v>
      </c>
      <c r="AK507" s="337">
        <f t="shared" si="338"/>
        <v>864.70017791862665</v>
      </c>
      <c r="AL507" s="42">
        <f t="shared" si="308"/>
        <v>31.64488359914478</v>
      </c>
    </row>
    <row r="508" spans="2:38" ht="15" x14ac:dyDescent="0.15">
      <c r="B508" s="328">
        <f t="shared" si="309"/>
        <v>2890.5969887429428</v>
      </c>
      <c r="C508" s="328">
        <f t="shared" si="310"/>
        <v>2888.4430437453511</v>
      </c>
      <c r="D508" s="328">
        <f t="shared" si="311"/>
        <v>2.4707597975860591</v>
      </c>
      <c r="E508" s="328">
        <f t="shared" si="304"/>
        <v>210.03186198653549</v>
      </c>
      <c r="F508" s="328">
        <f t="shared" si="312"/>
        <v>210.10976397777034</v>
      </c>
      <c r="G508" s="328">
        <f t="shared" si="313"/>
        <v>873.17706116280158</v>
      </c>
      <c r="H508" s="313">
        <f t="shared" si="314"/>
        <v>0.02</v>
      </c>
      <c r="I508" s="328">
        <f t="shared" si="315"/>
        <v>1.7231559980733437</v>
      </c>
      <c r="J508" s="328">
        <f t="shared" si="305"/>
        <v>850</v>
      </c>
      <c r="K508" s="335">
        <f t="shared" si="316"/>
        <v>-1</v>
      </c>
      <c r="L508" s="323">
        <f t="shared" si="317"/>
        <v>2.4507597975860591</v>
      </c>
      <c r="M508" s="323">
        <f t="shared" si="318"/>
        <v>2.4607597975860589</v>
      </c>
      <c r="N508" s="328">
        <f t="shared" si="319"/>
        <v>-3.4436072634557391E-2</v>
      </c>
      <c r="O508" s="328">
        <f t="shared" si="320"/>
        <v>1.8843796348648745E-3</v>
      </c>
      <c r="P508" s="332">
        <f t="shared" si="306"/>
        <v>30.942004746420263</v>
      </c>
      <c r="Q508" s="328">
        <f t="shared" si="321"/>
        <v>33.473286734818203</v>
      </c>
      <c r="R508" s="277">
        <f>IF(H508&gt;0, rate1(1,$L$52,$L$51,$L$54,L508,$L$53,$L$50,P508),"")</f>
        <v>1359.6122980341622</v>
      </c>
      <c r="S508" s="323">
        <f t="shared" si="322"/>
        <v>13.065164177972688</v>
      </c>
      <c r="T508" s="323">
        <f t="shared" si="323"/>
        <v>2.8541735633757196E-3</v>
      </c>
      <c r="U508" s="328">
        <f t="shared" si="324"/>
        <v>2.4707597975860591</v>
      </c>
      <c r="V508" s="336">
        <f t="shared" si="325"/>
        <v>2.4707597975860591</v>
      </c>
      <c r="W508" s="328">
        <f t="shared" si="326"/>
        <v>3.6730091539993737E-4</v>
      </c>
      <c r="X508" s="328">
        <f t="shared" si="327"/>
        <v>44.619550169337344</v>
      </c>
      <c r="Y508" s="328">
        <f t="shared" si="307"/>
        <v>31.193999074448943</v>
      </c>
      <c r="Z508" s="108">
        <f>IF(H508&gt;0, rate1(1,$L$52,$L$51,$L$54,U508,$L$53,$L$50,Y508),"")</f>
        <v>1364.9418805565062</v>
      </c>
      <c r="AA508" s="336">
        <f t="shared" si="328"/>
        <v>17.347728881818764</v>
      </c>
      <c r="AB508" s="336">
        <f t="shared" si="329"/>
        <v>-2.2468008740249758E-5</v>
      </c>
      <c r="AC508" s="328">
        <f t="shared" si="330"/>
        <v>2.8541735633757196E-3</v>
      </c>
      <c r="AD508" s="328">
        <f t="shared" si="331"/>
        <v>-7.0072823379196958</v>
      </c>
      <c r="AE508" s="328">
        <f t="shared" si="332"/>
        <v>2147.8038004678701</v>
      </c>
      <c r="AF508" s="328">
        <f t="shared" si="333"/>
        <v>2890.5596984967447</v>
      </c>
      <c r="AG508" s="328">
        <f t="shared" si="334"/>
        <v>2888.4401895717879</v>
      </c>
      <c r="AH508" s="328">
        <f t="shared" si="335"/>
        <v>2.4509296543449937</v>
      </c>
      <c r="AI508" s="328">
        <f t="shared" si="336"/>
        <v>2.099255477096313</v>
      </c>
      <c r="AJ508" s="328">
        <f t="shared" si="337"/>
        <v>10.34239052412507</v>
      </c>
      <c r="AK508" s="337">
        <f t="shared" si="338"/>
        <v>864.70127857858142</v>
      </c>
      <c r="AL508" s="42">
        <f t="shared" si="308"/>
        <v>31.645930636667174</v>
      </c>
    </row>
    <row r="509" spans="2:38" ht="15" x14ac:dyDescent="0.15">
      <c r="B509" s="328">
        <f t="shared" si="309"/>
        <v>2890.5596984967447</v>
      </c>
      <c r="C509" s="328">
        <f t="shared" si="310"/>
        <v>2888.4401895717879</v>
      </c>
      <c r="D509" s="328">
        <f t="shared" si="311"/>
        <v>2.4509296543449937</v>
      </c>
      <c r="E509" s="328">
        <f t="shared" si="304"/>
        <v>209.8796612394593</v>
      </c>
      <c r="F509" s="328">
        <f t="shared" si="312"/>
        <v>209.95576161299738</v>
      </c>
      <c r="G509" s="328">
        <f t="shared" si="313"/>
        <v>851.5270809250045</v>
      </c>
      <c r="H509" s="313">
        <f t="shared" si="314"/>
        <v>0.02</v>
      </c>
      <c r="I509" s="328">
        <f t="shared" si="315"/>
        <v>1.695607139965432</v>
      </c>
      <c r="J509" s="328">
        <f t="shared" si="305"/>
        <v>850</v>
      </c>
      <c r="K509" s="335">
        <f t="shared" si="316"/>
        <v>-1</v>
      </c>
      <c r="L509" s="323">
        <f t="shared" si="317"/>
        <v>2.4309296543449936</v>
      </c>
      <c r="M509" s="323">
        <f t="shared" si="318"/>
        <v>2.4409296543449939</v>
      </c>
      <c r="N509" s="328">
        <f t="shared" si="319"/>
        <v>-3.4162049007920636E-2</v>
      </c>
      <c r="O509" s="328">
        <f t="shared" si="320"/>
        <v>1.8843796348648745E-3</v>
      </c>
      <c r="P509" s="332">
        <f t="shared" si="306"/>
        <v>30.609153294677846</v>
      </c>
      <c r="Q509" s="328">
        <f t="shared" si="321"/>
        <v>11.661555071938096</v>
      </c>
      <c r="R509" s="277">
        <f>IF(H509&gt;0, rate1(1,$L$52,$L$51,$L$54,L509,$L$53,$L$50,P509),"")</f>
        <v>1352.5034888961864</v>
      </c>
      <c r="S509" s="323">
        <f t="shared" si="322"/>
        <v>4.575617069605542</v>
      </c>
      <c r="T509" s="323">
        <f t="shared" si="323"/>
        <v>9.5541687890222972E-3</v>
      </c>
      <c r="U509" s="328">
        <f t="shared" si="324"/>
        <v>2.4509296543449937</v>
      </c>
      <c r="V509" s="336">
        <f t="shared" si="325"/>
        <v>2.4509296543449937</v>
      </c>
      <c r="W509" s="328">
        <f t="shared" si="326"/>
        <v>3.6142871298938672E-4</v>
      </c>
      <c r="X509" s="328">
        <f t="shared" si="327"/>
        <v>22.611450584796785</v>
      </c>
      <c r="Y509" s="328">
        <f t="shared" si="307"/>
        <v>30.860466174800194</v>
      </c>
      <c r="Z509" s="108">
        <f>IF(H509&gt;0, rate1(1,$L$52,$L$51,$L$54,U509,$L$53,$L$50,Y509),"")</f>
        <v>1357.8781716536316</v>
      </c>
      <c r="AA509" s="336">
        <f t="shared" si="328"/>
        <v>8.8368852469891159</v>
      </c>
      <c r="AB509" s="336">
        <f t="shared" si="329"/>
        <v>-4.6118923730348798E-5</v>
      </c>
      <c r="AC509" s="328">
        <f t="shared" si="330"/>
        <v>9.5541687890222972E-3</v>
      </c>
      <c r="AD509" s="328">
        <f t="shared" si="331"/>
        <v>-2.0933270535245225</v>
      </c>
      <c r="AE509" s="328">
        <f t="shared" si="332"/>
        <v>792.04057155072132</v>
      </c>
      <c r="AF509" s="328">
        <f t="shared" si="333"/>
        <v>2890.5159822789478</v>
      </c>
      <c r="AG509" s="328">
        <f t="shared" si="334"/>
        <v>2888.4306354029986</v>
      </c>
      <c r="AH509" s="328">
        <f t="shared" si="335"/>
        <v>2.4310974876070097</v>
      </c>
      <c r="AI509" s="328">
        <f t="shared" si="336"/>
        <v>7.0640622131183601</v>
      </c>
      <c r="AJ509" s="328">
        <f t="shared" si="337"/>
        <v>10.344352763628715</v>
      </c>
      <c r="AK509" s="337">
        <f t="shared" si="338"/>
        <v>864.70311160030951</v>
      </c>
      <c r="AL509" s="42">
        <f t="shared" si="308"/>
        <v>31.647715003822707</v>
      </c>
    </row>
    <row r="510" spans="2:38" ht="15" x14ac:dyDescent="0.15">
      <c r="B510" s="328">
        <f t="shared" si="309"/>
        <v>2890.5159822789478</v>
      </c>
      <c r="C510" s="328">
        <f t="shared" si="310"/>
        <v>2888.4306354029986</v>
      </c>
      <c r="D510" s="328">
        <f t="shared" si="311"/>
        <v>2.4310974876070097</v>
      </c>
      <c r="E510" s="328">
        <f t="shared" ref="E510:E573" si="339">bb2wang($B$6,$H$12,C510,$H$8,$H$9,I510,$H$10,$H$11,$K$10,$K$11,$H$13)</f>
        <v>209.74214916028961</v>
      </c>
      <c r="F510" s="328">
        <f t="shared" si="312"/>
        <v>209.81090519987447</v>
      </c>
      <c r="G510" s="328">
        <f t="shared" si="313"/>
        <v>830.28177497034062</v>
      </c>
      <c r="H510" s="313">
        <f t="shared" si="314"/>
        <v>0.02</v>
      </c>
      <c r="I510" s="328">
        <f t="shared" si="315"/>
        <v>1.6682775007593591</v>
      </c>
      <c r="J510" s="328">
        <f t="shared" ref="J510:J573" si="340">$B$7</f>
        <v>850</v>
      </c>
      <c r="K510" s="335">
        <f t="shared" si="316"/>
        <v>-1</v>
      </c>
      <c r="L510" s="323">
        <f t="shared" si="317"/>
        <v>2.4110974876070097</v>
      </c>
      <c r="M510" s="323">
        <f t="shared" si="318"/>
        <v>2.4210974876070095</v>
      </c>
      <c r="N510" s="328">
        <f t="shared" si="319"/>
        <v>-3.3887950092498009E-2</v>
      </c>
      <c r="O510" s="328">
        <f t="shared" si="320"/>
        <v>1.8843796348648745E-3</v>
      </c>
      <c r="P510" s="332">
        <f t="shared" si="306"/>
        <v>30.277171835008314</v>
      </c>
      <c r="Q510" s="328">
        <f t="shared" si="321"/>
        <v>-9.721762181740246</v>
      </c>
      <c r="R510" s="277">
        <f>IF(H510&gt;0, rate1(1,$L$52,$L$51,$L$54,L510,$L$53,$L$50,P510),"")</f>
        <v>1345.3336681445994</v>
      </c>
      <c r="S510" s="323">
        <f t="shared" si="322"/>
        <v>-3.8348340953027305</v>
      </c>
      <c r="T510" s="323">
        <f t="shared" si="323"/>
        <v>-7.0091236688807493E-3</v>
      </c>
      <c r="U510" s="328">
        <f t="shared" si="324"/>
        <v>2.4310974876070097</v>
      </c>
      <c r="V510" s="336">
        <f t="shared" si="325"/>
        <v>2.4310974876070097</v>
      </c>
      <c r="W510" s="328">
        <f t="shared" si="326"/>
        <v>3.5560323838979002E-4</v>
      </c>
      <c r="X510" s="328">
        <f t="shared" si="327"/>
        <v>1.0121333433603468</v>
      </c>
      <c r="Y510" s="328">
        <f t="shared" si="307"/>
        <v>30.527799492702073</v>
      </c>
      <c r="Z510" s="108">
        <f>IF(H510&gt;0, rate1(1,$L$52,$L$51,$L$54,U510,$L$53,$L$50,Y510),"")</f>
        <v>1350.7538906149086</v>
      </c>
      <c r="AA510" s="336">
        <f t="shared" si="328"/>
        <v>0.39764278166158951</v>
      </c>
      <c r="AB510" s="336">
        <f t="shared" si="329"/>
        <v>5.9035274678157586E-4</v>
      </c>
      <c r="AC510" s="328">
        <f t="shared" si="330"/>
        <v>5.9035274678157586E-4</v>
      </c>
      <c r="AD510" s="328">
        <f t="shared" si="331"/>
        <v>-33.878050214950186</v>
      </c>
      <c r="AE510" s="328">
        <f t="shared" si="332"/>
        <v>-6266.3819184069534</v>
      </c>
      <c r="AF510" s="328">
        <f t="shared" si="333"/>
        <v>2890.4815039761083</v>
      </c>
      <c r="AG510" s="328">
        <f t="shared" si="334"/>
        <v>2888.4300450502519</v>
      </c>
      <c r="AH510" s="328">
        <f t="shared" si="335"/>
        <v>2.411263291689592</v>
      </c>
      <c r="AI510" s="328">
        <f t="shared" si="336"/>
        <v>0.43881511387115857</v>
      </c>
      <c r="AJ510" s="328">
        <f t="shared" si="337"/>
        <v>10.344474656715901</v>
      </c>
      <c r="AK510" s="337">
        <f t="shared" si="338"/>
        <v>864.70912684058533</v>
      </c>
      <c r="AL510" s="42">
        <f t="shared" si="308"/>
        <v>31.653719456703858</v>
      </c>
    </row>
    <row r="511" spans="2:38" ht="15" x14ac:dyDescent="0.15">
      <c r="B511" s="328">
        <f t="shared" si="309"/>
        <v>2890.4815039761083</v>
      </c>
      <c r="C511" s="328">
        <f t="shared" si="310"/>
        <v>2888.4300450502519</v>
      </c>
      <c r="D511" s="328">
        <f t="shared" si="311"/>
        <v>2.411263291689592</v>
      </c>
      <c r="E511" s="328">
        <f t="shared" si="339"/>
        <v>209.58792222856511</v>
      </c>
      <c r="F511" s="328">
        <f t="shared" si="312"/>
        <v>209.66503569442736</v>
      </c>
      <c r="G511" s="328">
        <f t="shared" si="313"/>
        <v>914.57656562040086</v>
      </c>
      <c r="H511" s="313">
        <f t="shared" si="314"/>
        <v>0.08</v>
      </c>
      <c r="I511" s="328">
        <f t="shared" si="315"/>
        <v>1.6411671406851385</v>
      </c>
      <c r="J511" s="328">
        <f t="shared" si="340"/>
        <v>850</v>
      </c>
      <c r="K511" s="335">
        <f t="shared" si="316"/>
        <v>1</v>
      </c>
      <c r="L511" s="323">
        <f t="shared" si="317"/>
        <v>2.491263291689592</v>
      </c>
      <c r="M511" s="323">
        <f t="shared" si="318"/>
        <v>2.451263291689592</v>
      </c>
      <c r="N511" s="328">
        <f t="shared" si="319"/>
        <v>0.13761569220461567</v>
      </c>
      <c r="O511" s="328">
        <f t="shared" si="320"/>
        <v>1.8843796348648745E-3</v>
      </c>
      <c r="P511" s="332">
        <f t="shared" ref="P511:P574" si="341">IF(H511&gt;0, $C$54*$L$55*$L$55*M511*M511/(($B$19*(B511-C511))^0.333)*1000,"")</f>
        <v>31.206145530426895</v>
      </c>
      <c r="Q511" s="328">
        <f t="shared" si="321"/>
        <v>21.438429898646859</v>
      </c>
      <c r="R511" s="277">
        <f>IF(H511&gt;0, rate1(1,$L$52,$L$51,$L$54,L511,$L$53,$L$50,P511),"")</f>
        <v>1365.1976453549594</v>
      </c>
      <c r="S511" s="323">
        <f t="shared" si="322"/>
        <v>8.3335307617930479</v>
      </c>
      <c r="T511" s="323">
        <f t="shared" si="323"/>
        <v>-1.8765271009917827E-2</v>
      </c>
      <c r="U511" s="328">
        <f t="shared" si="324"/>
        <v>2.411263291689592</v>
      </c>
      <c r="V511" s="336">
        <f t="shared" si="325"/>
        <v>2.411263291689592</v>
      </c>
      <c r="W511" s="328">
        <f t="shared" si="326"/>
        <v>3.498245044362136E-4</v>
      </c>
      <c r="X511" s="328">
        <f t="shared" si="327"/>
        <v>-20.224729818171795</v>
      </c>
      <c r="Y511" s="328">
        <f t="shared" ref="Y511:Y574" si="342">IF(H511&gt;0, $C$54*$L$55*$L$55*V511*V511/(($B$19*(B511-C511))^0.333)*1000,"")</f>
        <v>30.196004094343603</v>
      </c>
      <c r="Z511" s="108">
        <f>IF(H511&gt;0, rate1(1,$L$52,$L$51,$L$54,U511,$L$53,$L$50,Y511),"")</f>
        <v>1343.5684386892101</v>
      </c>
      <c r="AA511" s="336">
        <f t="shared" si="328"/>
        <v>-7.9883030670012998</v>
      </c>
      <c r="AB511" s="336">
        <f t="shared" si="329"/>
        <v>3.8919972082441463E-5</v>
      </c>
      <c r="AC511" s="328">
        <f t="shared" si="330"/>
        <v>3.8919972082441463E-5</v>
      </c>
      <c r="AD511" s="328">
        <f t="shared" si="331"/>
        <v>2055.4999327990672</v>
      </c>
      <c r="AE511" s="328">
        <f t="shared" si="332"/>
        <v>6640611.9966103965</v>
      </c>
      <c r="AF511" s="328">
        <f t="shared" si="333"/>
        <v>2890.6190807483408</v>
      </c>
      <c r="AG511" s="328">
        <f t="shared" si="334"/>
        <v>2888.4300061302797</v>
      </c>
      <c r="AH511" s="328">
        <f t="shared" si="335"/>
        <v>2.4908266537693029</v>
      </c>
      <c r="AI511" s="328">
        <f t="shared" si="336"/>
        <v>2.8508672143455125E-2</v>
      </c>
      <c r="AJ511" s="328">
        <f t="shared" si="337"/>
        <v>10.344482575791497</v>
      </c>
      <c r="AK511" s="337">
        <f t="shared" si="338"/>
        <v>864.70949118077692</v>
      </c>
      <c r="AL511" s="42">
        <f t="shared" si="308"/>
        <v>31.654092449550649</v>
      </c>
    </row>
    <row r="512" spans="2:38" ht="15" x14ac:dyDescent="0.15">
      <c r="B512" s="328">
        <f t="shared" si="309"/>
        <v>2890.6190807483408</v>
      </c>
      <c r="C512" s="328">
        <f t="shared" si="310"/>
        <v>2888.4300061302797</v>
      </c>
      <c r="D512" s="328">
        <f t="shared" si="311"/>
        <v>2.4908266537693029</v>
      </c>
      <c r="E512" s="328">
        <f t="shared" si="339"/>
        <v>210.21910728625477</v>
      </c>
      <c r="F512" s="328">
        <f t="shared" si="312"/>
        <v>209.90351475740994</v>
      </c>
      <c r="G512" s="328">
        <f t="shared" si="313"/>
        <v>893.92426803974456</v>
      </c>
      <c r="H512" s="313">
        <f t="shared" si="314"/>
        <v>0.02</v>
      </c>
      <c r="I512" s="328">
        <f t="shared" si="315"/>
        <v>1.7512596944488905</v>
      </c>
      <c r="J512" s="328">
        <f t="shared" si="340"/>
        <v>850</v>
      </c>
      <c r="K512" s="335">
        <f t="shared" si="316"/>
        <v>-1</v>
      </c>
      <c r="L512" s="323">
        <f t="shared" si="317"/>
        <v>2.4708266537693029</v>
      </c>
      <c r="M512" s="323">
        <f t="shared" si="318"/>
        <v>2.4808266537693031</v>
      </c>
      <c r="N512" s="328">
        <f t="shared" si="319"/>
        <v>-3.4713319118011121E-2</v>
      </c>
      <c r="O512" s="328">
        <f t="shared" si="320"/>
        <v>1.8843796348648745E-3</v>
      </c>
      <c r="P512" s="332">
        <f t="shared" si="341"/>
        <v>31.279744546039918</v>
      </c>
      <c r="Q512" s="328">
        <f t="shared" si="321"/>
        <v>56.07055342738488</v>
      </c>
      <c r="R512" s="277">
        <f>IF(H512&gt;0, rate1(1,$L$52,$L$51,$L$54,L512,$L$53,$L$50,P512),"")</f>
        <v>1366.7451945006385</v>
      </c>
      <c r="S512" s="323">
        <f t="shared" si="322"/>
        <v>21.771025430163863</v>
      </c>
      <c r="T512" s="323">
        <f t="shared" si="323"/>
        <v>1.671237620632833E-3</v>
      </c>
      <c r="U512" s="328">
        <f t="shared" si="324"/>
        <v>2.4908266537693029</v>
      </c>
      <c r="V512" s="336">
        <f t="shared" si="325"/>
        <v>2.4908266537693029</v>
      </c>
      <c r="W512" s="328">
        <f t="shared" si="326"/>
        <v>3.73291384869745E-4</v>
      </c>
      <c r="X512" s="328">
        <f t="shared" si="327"/>
        <v>65.694899064888205</v>
      </c>
      <c r="Y512" s="328">
        <f t="shared" si="342"/>
        <v>31.532424736213766</v>
      </c>
      <c r="Z512" s="108">
        <f>IF(H512&gt;0, rate1(1,$L$52,$L$51,$L$54,U512,$L$53,$L$50,Y512),"")</f>
        <v>1372.0295782018504</v>
      </c>
      <c r="AA512" s="336">
        <f t="shared" si="328"/>
        <v>25.409713815207525</v>
      </c>
      <c r="AB512" s="336">
        <f t="shared" si="329"/>
        <v>-1.5292739099512927E-5</v>
      </c>
      <c r="AC512" s="328">
        <f t="shared" si="330"/>
        <v>1.671237620632833E-3</v>
      </c>
      <c r="AD512" s="328">
        <f t="shared" si="331"/>
        <v>-11.967179145013965</v>
      </c>
      <c r="AE512" s="328">
        <f t="shared" si="332"/>
        <v>-2417867.3600033484</v>
      </c>
      <c r="AF512" s="328">
        <f t="shared" si="333"/>
        <v>2890.5826961916023</v>
      </c>
      <c r="AG512" s="328">
        <f t="shared" si="334"/>
        <v>2888.4283348926592</v>
      </c>
      <c r="AH512" s="328">
        <f t="shared" si="335"/>
        <v>2.4709985527421034</v>
      </c>
      <c r="AI512" s="328">
        <f t="shared" si="336"/>
        <v>1.2227865350157281</v>
      </c>
      <c r="AJ512" s="328">
        <f t="shared" si="337"/>
        <v>10.344822238717891</v>
      </c>
      <c r="AK512" s="337">
        <f t="shared" si="338"/>
        <v>864.70951725414034</v>
      </c>
      <c r="AL512" s="42">
        <f t="shared" ref="AL512:AL575" si="343">IF(H512&gt;0, AL511+AI511*J511/1000000,"")</f>
        <v>31.65411668192197</v>
      </c>
    </row>
    <row r="513" spans="2:38" ht="15" x14ac:dyDescent="0.15">
      <c r="B513" s="328">
        <f t="shared" si="309"/>
        <v>2890.5826961916023</v>
      </c>
      <c r="C513" s="328">
        <f t="shared" si="310"/>
        <v>2888.4283348926592</v>
      </c>
      <c r="D513" s="328">
        <f t="shared" si="311"/>
        <v>2.4709985527421034</v>
      </c>
      <c r="E513" s="328">
        <f t="shared" si="339"/>
        <v>210.06326247474411</v>
      </c>
      <c r="F513" s="328">
        <f t="shared" si="312"/>
        <v>210.14118488049945</v>
      </c>
      <c r="G513" s="328">
        <f t="shared" si="313"/>
        <v>873.56290894652386</v>
      </c>
      <c r="H513" s="313">
        <f t="shared" si="314"/>
        <v>0.02</v>
      </c>
      <c r="I513" s="328">
        <f t="shared" si="315"/>
        <v>1.7234890391544468</v>
      </c>
      <c r="J513" s="328">
        <f t="shared" si="340"/>
        <v>850</v>
      </c>
      <c r="K513" s="335">
        <f t="shared" si="316"/>
        <v>-1</v>
      </c>
      <c r="L513" s="323">
        <f t="shared" si="317"/>
        <v>2.4509985527421034</v>
      </c>
      <c r="M513" s="323">
        <f t="shared" si="318"/>
        <v>2.4609985527421037</v>
      </c>
      <c r="N513" s="328">
        <f t="shared" si="319"/>
        <v>-3.443937159392263E-2</v>
      </c>
      <c r="O513" s="328">
        <f t="shared" si="320"/>
        <v>1.8843796348648745E-3</v>
      </c>
      <c r="P513" s="332">
        <f t="shared" si="341"/>
        <v>30.946017768328417</v>
      </c>
      <c r="Q513" s="328">
        <f t="shared" si="321"/>
        <v>33.86258935991043</v>
      </c>
      <c r="R513" s="277">
        <f>IF(H513&gt;0, rate1(1,$L$52,$L$51,$L$54,L513,$L$53,$L$50,P513),"")</f>
        <v>1359.6975233045132</v>
      </c>
      <c r="S513" s="323">
        <f t="shared" si="322"/>
        <v>13.216286833888638</v>
      </c>
      <c r="T513" s="323">
        <f t="shared" si="323"/>
        <v>2.8191358030646395E-3</v>
      </c>
      <c r="U513" s="328">
        <f t="shared" si="324"/>
        <v>2.4709985527421034</v>
      </c>
      <c r="V513" s="336">
        <f t="shared" si="325"/>
        <v>2.4709985527421034</v>
      </c>
      <c r="W513" s="328">
        <f t="shared" si="326"/>
        <v>3.6737190507896145E-4</v>
      </c>
      <c r="X513" s="328">
        <f t="shared" si="327"/>
        <v>45.012747446488902</v>
      </c>
      <c r="Y513" s="328">
        <f t="shared" si="342"/>
        <v>31.198020278632857</v>
      </c>
      <c r="Z513" s="108">
        <f>IF(H513&gt;0, rate1(1,$L$52,$L$51,$L$54,U513,$L$53,$L$50,Y513),"")</f>
        <v>1365.0265654572552</v>
      </c>
      <c r="AA513" s="336">
        <f t="shared" si="328"/>
        <v>17.499515159295566</v>
      </c>
      <c r="AB513" s="336">
        <f t="shared" si="329"/>
        <v>-2.2265618203453084E-5</v>
      </c>
      <c r="AC513" s="328">
        <f t="shared" si="330"/>
        <v>2.8191358030646395E-3</v>
      </c>
      <c r="AD513" s="328">
        <f t="shared" si="331"/>
        <v>-7.0943726720288911</v>
      </c>
      <c r="AE513" s="328">
        <f t="shared" si="332"/>
        <v>2170.3346306431226</v>
      </c>
      <c r="AF513" s="328">
        <f t="shared" si="333"/>
        <v>2890.5454376842054</v>
      </c>
      <c r="AG513" s="328">
        <f t="shared" si="334"/>
        <v>2888.4255157568564</v>
      </c>
      <c r="AH513" s="328">
        <f t="shared" si="335"/>
        <v>2.4511684338312563</v>
      </c>
      <c r="AI513" s="328">
        <f t="shared" si="336"/>
        <v>2.0733551063719013</v>
      </c>
      <c r="AJ513" s="328">
        <f t="shared" si="337"/>
        <v>10.345398170691883</v>
      </c>
      <c r="AK513" s="337">
        <f t="shared" si="338"/>
        <v>864.71061033269859</v>
      </c>
      <c r="AL513" s="42">
        <f t="shared" si="343"/>
        <v>31.655156050476734</v>
      </c>
    </row>
    <row r="514" spans="2:38" ht="15" x14ac:dyDescent="0.15">
      <c r="B514" s="328">
        <f t="shared" si="309"/>
        <v>2890.5454376842054</v>
      </c>
      <c r="C514" s="328">
        <f t="shared" si="310"/>
        <v>2888.4255157568564</v>
      </c>
      <c r="D514" s="328">
        <f t="shared" si="311"/>
        <v>2.4511684338312563</v>
      </c>
      <c r="E514" s="328">
        <f t="shared" si="339"/>
        <v>209.91097517135609</v>
      </c>
      <c r="F514" s="328">
        <f t="shared" si="312"/>
        <v>209.98711882305008</v>
      </c>
      <c r="G514" s="328">
        <f t="shared" si="313"/>
        <v>851.90525346103198</v>
      </c>
      <c r="H514" s="313">
        <f t="shared" si="314"/>
        <v>0.02</v>
      </c>
      <c r="I514" s="328">
        <f t="shared" si="315"/>
        <v>1.6959375418791751</v>
      </c>
      <c r="J514" s="328">
        <f t="shared" si="340"/>
        <v>850</v>
      </c>
      <c r="K514" s="335">
        <f t="shared" si="316"/>
        <v>-1</v>
      </c>
      <c r="L514" s="323">
        <f t="shared" si="317"/>
        <v>2.4311684338312562</v>
      </c>
      <c r="M514" s="323">
        <f t="shared" si="318"/>
        <v>2.4411684338312565</v>
      </c>
      <c r="N514" s="328">
        <f t="shared" si="319"/>
        <v>-3.4165348873254509E-2</v>
      </c>
      <c r="O514" s="328">
        <f t="shared" si="320"/>
        <v>1.8843796348648745E-3</v>
      </c>
      <c r="P514" s="332">
        <f t="shared" si="341"/>
        <v>30.613155872237595</v>
      </c>
      <c r="Q514" s="328">
        <f t="shared" si="321"/>
        <v>12.043048383845303</v>
      </c>
      <c r="R514" s="277">
        <f>IF(H514&gt;0, rate1(1,$L$52,$L$51,$L$54,L514,$L$53,$L$50,P514),"")</f>
        <v>1352.5894451362976</v>
      </c>
      <c r="S514" s="323">
        <f t="shared" si="322"/>
        <v>4.7250024173847445</v>
      </c>
      <c r="T514" s="323">
        <f t="shared" si="323"/>
        <v>9.1718997855688295E-3</v>
      </c>
      <c r="U514" s="328">
        <f t="shared" si="324"/>
        <v>2.4511684338312563</v>
      </c>
      <c r="V514" s="336">
        <f t="shared" si="325"/>
        <v>2.4511684338312563</v>
      </c>
      <c r="W514" s="328">
        <f t="shared" si="326"/>
        <v>3.6149914011751605E-4</v>
      </c>
      <c r="X514" s="328">
        <f t="shared" si="327"/>
        <v>22.996879382215752</v>
      </c>
      <c r="Y514" s="328">
        <f t="shared" si="342"/>
        <v>30.86447697977032</v>
      </c>
      <c r="Z514" s="108">
        <f>IF(H514&gt;0, rate1(1,$L$52,$L$51,$L$54,U514,$L$53,$L$50,Y514),"")</f>
        <v>1357.9635822502694</v>
      </c>
      <c r="AA514" s="336">
        <f t="shared" si="328"/>
        <v>8.9869511725996105</v>
      </c>
      <c r="AB514" s="336">
        <f t="shared" si="329"/>
        <v>-4.526121824278719E-5</v>
      </c>
      <c r="AC514" s="328">
        <f t="shared" si="330"/>
        <v>9.1718997855688295E-3</v>
      </c>
      <c r="AD514" s="328">
        <f t="shared" si="331"/>
        <v>-2.1805733236933342</v>
      </c>
      <c r="AE514" s="328">
        <f t="shared" si="332"/>
        <v>819.57881152374205</v>
      </c>
      <c r="AF514" s="328">
        <f t="shared" si="333"/>
        <v>2890.5021004355467</v>
      </c>
      <c r="AG514" s="328">
        <f t="shared" si="334"/>
        <v>2888.4163438570708</v>
      </c>
      <c r="AH514" s="328">
        <f t="shared" si="335"/>
        <v>2.4313362914908767</v>
      </c>
      <c r="AI514" s="328">
        <f t="shared" si="336"/>
        <v>6.78099316725379</v>
      </c>
      <c r="AJ514" s="328">
        <f t="shared" si="337"/>
        <v>10.347281779905009</v>
      </c>
      <c r="AK514" s="337">
        <f t="shared" si="338"/>
        <v>864.71242153881656</v>
      </c>
      <c r="AL514" s="42">
        <f t="shared" si="343"/>
        <v>31.656918402317149</v>
      </c>
    </row>
    <row r="515" spans="2:38" ht="15" x14ac:dyDescent="0.15">
      <c r="B515" s="328">
        <f t="shared" si="309"/>
        <v>2890.5021004355467</v>
      </c>
      <c r="C515" s="328">
        <f t="shared" si="310"/>
        <v>2888.4163438570708</v>
      </c>
      <c r="D515" s="328">
        <f t="shared" si="311"/>
        <v>2.4313362914908767</v>
      </c>
      <c r="E515" s="328">
        <f t="shared" si="339"/>
        <v>209.77268039724268</v>
      </c>
      <c r="F515" s="328">
        <f t="shared" si="312"/>
        <v>209.84182778429937</v>
      </c>
      <c r="G515" s="328">
        <f t="shared" si="313"/>
        <v>830.65091599563254</v>
      </c>
      <c r="H515" s="313">
        <f t="shared" si="314"/>
        <v>0.02</v>
      </c>
      <c r="I515" s="328">
        <f t="shared" si="315"/>
        <v>1.6686052627806931</v>
      </c>
      <c r="J515" s="328">
        <f t="shared" si="340"/>
        <v>850</v>
      </c>
      <c r="K515" s="335">
        <f t="shared" si="316"/>
        <v>-1</v>
      </c>
      <c r="L515" s="323">
        <f t="shared" si="317"/>
        <v>2.4113362914908767</v>
      </c>
      <c r="M515" s="323">
        <f t="shared" si="318"/>
        <v>2.4213362914908769</v>
      </c>
      <c r="N515" s="328">
        <f t="shared" si="319"/>
        <v>-3.3891250864903633E-2</v>
      </c>
      <c r="O515" s="328">
        <f t="shared" si="320"/>
        <v>1.8843796348648745E-3</v>
      </c>
      <c r="P515" s="332">
        <f t="shared" si="341"/>
        <v>30.281163907007304</v>
      </c>
      <c r="Q515" s="328">
        <f t="shared" si="321"/>
        <v>-9.3507444514181088</v>
      </c>
      <c r="R515" s="277">
        <f>IF(H515&gt;0, rate1(1,$L$52,$L$51,$L$54,L515,$L$53,$L$50,P515),"")</f>
        <v>1345.4203625731325</v>
      </c>
      <c r="S515" s="323">
        <f t="shared" si="322"/>
        <v>-3.688245233952586</v>
      </c>
      <c r="T515" s="323">
        <f t="shared" si="323"/>
        <v>-7.2289842304879715E-3</v>
      </c>
      <c r="U515" s="328">
        <f t="shared" si="324"/>
        <v>2.4313362914908767</v>
      </c>
      <c r="V515" s="336">
        <f t="shared" si="325"/>
        <v>2.4313362914908767</v>
      </c>
      <c r="W515" s="328">
        <f t="shared" si="326"/>
        <v>3.5567310280804065E-4</v>
      </c>
      <c r="X515" s="328">
        <f t="shared" si="327"/>
        <v>1.388401562195213</v>
      </c>
      <c r="Y515" s="328">
        <f t="shared" si="342"/>
        <v>30.531799837866892</v>
      </c>
      <c r="Z515" s="108">
        <f>IF(H515&gt;0, rate1(1,$L$52,$L$51,$L$54,U515,$L$53,$L$50,Y515),"")</f>
        <v>1350.8400340912335</v>
      </c>
      <c r="AA515" s="336">
        <f t="shared" si="328"/>
        <v>0.54543470587826137</v>
      </c>
      <c r="AB515" s="336">
        <f t="shared" si="329"/>
        <v>7.8244667467461046E-4</v>
      </c>
      <c r="AC515" s="328">
        <f t="shared" si="330"/>
        <v>7.8244667467461046E-4</v>
      </c>
      <c r="AD515" s="328">
        <f t="shared" si="331"/>
        <v>-25.560847336104064</v>
      </c>
      <c r="AE515" s="328">
        <f t="shared" si="332"/>
        <v>-4697.5005553180135</v>
      </c>
      <c r="AF515" s="328">
        <f t="shared" si="333"/>
        <v>2890.4674267380069</v>
      </c>
      <c r="AG515" s="328">
        <f t="shared" si="334"/>
        <v>2888.4155614103961</v>
      </c>
      <c r="AH515" s="328">
        <f t="shared" si="335"/>
        <v>2.41150212004047</v>
      </c>
      <c r="AI515" s="328">
        <f t="shared" si="336"/>
        <v>0.58156297945288404</v>
      </c>
      <c r="AJ515" s="328">
        <f t="shared" si="337"/>
        <v>10.347443325177078</v>
      </c>
      <c r="AK515" s="337">
        <f t="shared" si="338"/>
        <v>864.71819830251945</v>
      </c>
      <c r="AL515" s="42">
        <f t="shared" si="343"/>
        <v>31.662682246509316</v>
      </c>
    </row>
    <row r="516" spans="2:38" ht="15" x14ac:dyDescent="0.15">
      <c r="B516" s="328">
        <f t="shared" si="309"/>
        <v>2890.4674267380069</v>
      </c>
      <c r="C516" s="328">
        <f t="shared" si="310"/>
        <v>2888.4155614103961</v>
      </c>
      <c r="D516" s="328">
        <f t="shared" si="311"/>
        <v>2.41150212004047</v>
      </c>
      <c r="E516" s="328">
        <f t="shared" si="339"/>
        <v>209.61882230587926</v>
      </c>
      <c r="F516" s="328">
        <f t="shared" si="312"/>
        <v>209.69575135156097</v>
      </c>
      <c r="G516" s="328">
        <f t="shared" si="313"/>
        <v>914.97378146226697</v>
      </c>
      <c r="H516" s="313">
        <f t="shared" si="314"/>
        <v>0.08</v>
      </c>
      <c r="I516" s="328">
        <f t="shared" si="315"/>
        <v>1.6414922620886501</v>
      </c>
      <c r="J516" s="328">
        <f t="shared" si="340"/>
        <v>850</v>
      </c>
      <c r="K516" s="335">
        <f t="shared" si="316"/>
        <v>1</v>
      </c>
      <c r="L516" s="323">
        <f t="shared" si="317"/>
        <v>2.4915021200404701</v>
      </c>
      <c r="M516" s="323">
        <f t="shared" si="318"/>
        <v>2.4515021200404701</v>
      </c>
      <c r="N516" s="328">
        <f t="shared" si="319"/>
        <v>0.13762924543484623</v>
      </c>
      <c r="O516" s="328">
        <f t="shared" si="320"/>
        <v>1.8843796348648745E-3</v>
      </c>
      <c r="P516" s="332">
        <f t="shared" si="341"/>
        <v>31.210167947482859</v>
      </c>
      <c r="Q516" s="328">
        <f t="shared" si="321"/>
        <v>21.821685269173258</v>
      </c>
      <c r="R516" s="277">
        <f>IF(H516&gt;0, rate1(1,$L$52,$L$51,$L$54,L516,$L$53,$L$50,P516),"")</f>
        <v>1365.2823215909903</v>
      </c>
      <c r="S516" s="323">
        <f t="shared" si="322"/>
        <v>8.4819834145021904</v>
      </c>
      <c r="T516" s="323">
        <f t="shared" si="323"/>
        <v>-1.8394754146084043E-2</v>
      </c>
      <c r="U516" s="328">
        <f t="shared" si="324"/>
        <v>2.41150212004047</v>
      </c>
      <c r="V516" s="336">
        <f t="shared" si="325"/>
        <v>2.41150212004047</v>
      </c>
      <c r="W516" s="328">
        <f t="shared" si="326"/>
        <v>3.4989380599359521E-4</v>
      </c>
      <c r="X516" s="328">
        <f t="shared" si="327"/>
        <v>-19.856548058078261</v>
      </c>
      <c r="Y516" s="328">
        <f t="shared" si="342"/>
        <v>30.199993918300628</v>
      </c>
      <c r="Z516" s="108">
        <f>IF(H516&gt;0, rate1(1,$L$52,$L$51,$L$54,U516,$L$53,$L$50,Y516),"")</f>
        <v>1343.6553222793009</v>
      </c>
      <c r="AA516" s="336">
        <f t="shared" si="328"/>
        <v>-7.8423726035532919</v>
      </c>
      <c r="AB516" s="336">
        <f t="shared" si="329"/>
        <v>3.9570126897049213E-5</v>
      </c>
      <c r="AC516" s="328">
        <f t="shared" si="330"/>
        <v>3.9570126897049213E-5</v>
      </c>
      <c r="AD516" s="328">
        <f t="shared" si="331"/>
        <v>2021.7271531157432</v>
      </c>
      <c r="AE516" s="328">
        <f t="shared" si="332"/>
        <v>4981134.1971052736</v>
      </c>
      <c r="AF516" s="328">
        <f t="shared" si="333"/>
        <v>2890.6050164133148</v>
      </c>
      <c r="AG516" s="328">
        <f t="shared" si="334"/>
        <v>2888.4155218402693</v>
      </c>
      <c r="AH516" s="328">
        <f t="shared" si="335"/>
        <v>2.4910655640596469</v>
      </c>
      <c r="AI516" s="328">
        <f t="shared" si="336"/>
        <v>2.8983109406219638E-2</v>
      </c>
      <c r="AJ516" s="328">
        <f t="shared" si="337"/>
        <v>10.347451376040802</v>
      </c>
      <c r="AK516" s="337">
        <f t="shared" si="338"/>
        <v>864.71868137834099</v>
      </c>
      <c r="AL516" s="42">
        <f t="shared" si="343"/>
        <v>31.663176575041852</v>
      </c>
    </row>
    <row r="517" spans="2:38" ht="15" x14ac:dyDescent="0.15">
      <c r="B517" s="328">
        <f t="shared" si="309"/>
        <v>2890.6050164133148</v>
      </c>
      <c r="C517" s="328">
        <f t="shared" si="310"/>
        <v>2888.4155218402693</v>
      </c>
      <c r="D517" s="328">
        <f t="shared" si="311"/>
        <v>2.4910655640596469</v>
      </c>
      <c r="E517" s="328">
        <f t="shared" si="339"/>
        <v>210.25007545293607</v>
      </c>
      <c r="F517" s="328">
        <f t="shared" si="312"/>
        <v>209.93444887940768</v>
      </c>
      <c r="G517" s="328">
        <f t="shared" si="313"/>
        <v>894.31538718914817</v>
      </c>
      <c r="H517" s="313">
        <f t="shared" si="314"/>
        <v>0.02</v>
      </c>
      <c r="I517" s="328">
        <f t="shared" si="315"/>
        <v>1.7515956584364176</v>
      </c>
      <c r="J517" s="328">
        <f t="shared" si="340"/>
        <v>850</v>
      </c>
      <c r="K517" s="335">
        <f t="shared" si="316"/>
        <v>-1</v>
      </c>
      <c r="L517" s="323">
        <f t="shared" si="317"/>
        <v>2.4710655640596468</v>
      </c>
      <c r="M517" s="323">
        <f t="shared" si="318"/>
        <v>2.4810655640596471</v>
      </c>
      <c r="N517" s="328">
        <f t="shared" si="319"/>
        <v>-3.4716619644012958E-2</v>
      </c>
      <c r="O517" s="328">
        <f t="shared" si="320"/>
        <v>1.8843796348648745E-3</v>
      </c>
      <c r="P517" s="332">
        <f t="shared" si="341"/>
        <v>31.28377110508783</v>
      </c>
      <c r="Q517" s="328">
        <f t="shared" si="321"/>
        <v>56.465864967832772</v>
      </c>
      <c r="R517" s="277">
        <f>IF(H517&gt;0, rate1(1,$L$52,$L$51,$L$54,L517,$L$53,$L$50,P517),"")</f>
        <v>1366.8297508917642</v>
      </c>
      <c r="S517" s="323">
        <f t="shared" si="322"/>
        <v>21.923160329623936</v>
      </c>
      <c r="T517" s="323">
        <f t="shared" si="323"/>
        <v>1.659243589261209E-3</v>
      </c>
      <c r="U517" s="328">
        <f t="shared" si="324"/>
        <v>2.4910655640596469</v>
      </c>
      <c r="V517" s="336">
        <f t="shared" si="325"/>
        <v>2.4910655640596469</v>
      </c>
      <c r="W517" s="328">
        <f t="shared" si="326"/>
        <v>3.7336299758639058E-4</v>
      </c>
      <c r="X517" s="328">
        <f t="shared" si="327"/>
        <v>66.093401480696912</v>
      </c>
      <c r="Y517" s="328">
        <f t="shared" si="342"/>
        <v>31.536459438602463</v>
      </c>
      <c r="Z517" s="108">
        <f>IF(H517&gt;0, rate1(1,$L$52,$L$51,$L$54,U517,$L$53,$L$50,Y517),"")</f>
        <v>1372.1135991216286</v>
      </c>
      <c r="AA517" s="336">
        <f t="shared" si="328"/>
        <v>25.562282646272418</v>
      </c>
      <c r="AB517" s="336">
        <f t="shared" si="329"/>
        <v>-1.5200663674597536E-5</v>
      </c>
      <c r="AC517" s="328">
        <f t="shared" si="330"/>
        <v>1.659243589261209E-3</v>
      </c>
      <c r="AD517" s="328">
        <f t="shared" si="331"/>
        <v>-12.053685263238025</v>
      </c>
      <c r="AE517" s="328">
        <f t="shared" si="332"/>
        <v>-2394354.153177226</v>
      </c>
      <c r="AF517" s="328">
        <f t="shared" si="333"/>
        <v>2890.5686405500815</v>
      </c>
      <c r="AG517" s="328">
        <f t="shared" si="334"/>
        <v>2888.4138625966802</v>
      </c>
      <c r="AH517" s="328">
        <f t="shared" si="335"/>
        <v>2.4712374873138985</v>
      </c>
      <c r="AI517" s="328">
        <f t="shared" si="336"/>
        <v>1.2139358162043696</v>
      </c>
      <c r="AJ517" s="328">
        <f t="shared" si="337"/>
        <v>10.347788580434191</v>
      </c>
      <c r="AK517" s="337">
        <f t="shared" si="338"/>
        <v>864.71870789712625</v>
      </c>
      <c r="AL517" s="42">
        <f t="shared" si="343"/>
        <v>31.663201210684846</v>
      </c>
    </row>
    <row r="518" spans="2:38" ht="15" x14ac:dyDescent="0.15">
      <c r="B518" s="328">
        <f t="shared" si="309"/>
        <v>2890.5686405500815</v>
      </c>
      <c r="C518" s="328">
        <f t="shared" si="310"/>
        <v>2888.4138625966802</v>
      </c>
      <c r="D518" s="328">
        <f t="shared" si="311"/>
        <v>2.4712374873138985</v>
      </c>
      <c r="E518" s="328">
        <f t="shared" si="339"/>
        <v>210.09419028773399</v>
      </c>
      <c r="F518" s="328">
        <f t="shared" si="312"/>
        <v>210.17213287033502</v>
      </c>
      <c r="G518" s="328">
        <f t="shared" si="313"/>
        <v>873.94710823446417</v>
      </c>
      <c r="H518" s="313">
        <f t="shared" si="314"/>
        <v>0.02</v>
      </c>
      <c r="I518" s="328">
        <f t="shared" si="315"/>
        <v>1.7238223627209663</v>
      </c>
      <c r="J518" s="328">
        <f t="shared" si="340"/>
        <v>850</v>
      </c>
      <c r="K518" s="335">
        <f t="shared" si="316"/>
        <v>-1</v>
      </c>
      <c r="L518" s="323">
        <f t="shared" si="317"/>
        <v>2.4512374873138985</v>
      </c>
      <c r="M518" s="323">
        <f t="shared" si="318"/>
        <v>2.4612374873138982</v>
      </c>
      <c r="N518" s="328">
        <f t="shared" si="319"/>
        <v>-3.4442673025472992E-2</v>
      </c>
      <c r="O518" s="328">
        <f t="shared" si="320"/>
        <v>1.8843796348648745E-3</v>
      </c>
      <c r="P518" s="332">
        <f t="shared" si="341"/>
        <v>30.950033936326715</v>
      </c>
      <c r="Q518" s="328">
        <f t="shared" si="321"/>
        <v>34.250222773532983</v>
      </c>
      <c r="R518" s="277">
        <f>IF(H518&gt;0, rate1(1,$L$52,$L$51,$L$54,L518,$L$53,$L$50,P518),"")</f>
        <v>1359.782803955625</v>
      </c>
      <c r="S518" s="323">
        <f t="shared" si="322"/>
        <v>13.366738563472614</v>
      </c>
      <c r="T518" s="323">
        <f t="shared" si="323"/>
        <v>2.7851056160599708E-3</v>
      </c>
      <c r="U518" s="328">
        <f t="shared" si="324"/>
        <v>2.4712374873138985</v>
      </c>
      <c r="V518" s="336">
        <f t="shared" si="325"/>
        <v>2.4712374873138985</v>
      </c>
      <c r="W518" s="328">
        <f t="shared" si="326"/>
        <v>3.6744295497381785E-4</v>
      </c>
      <c r="X518" s="328">
        <f t="shared" si="327"/>
        <v>45.40425269704474</v>
      </c>
      <c r="Y518" s="328">
        <f t="shared" si="342"/>
        <v>31.202044634525329</v>
      </c>
      <c r="Z518" s="108">
        <f>IF(H518&gt;0, rate1(1,$L$52,$L$51,$L$54,U518,$L$53,$L$50,Y518),"")</f>
        <v>1365.1113053953918</v>
      </c>
      <c r="AA518" s="336">
        <f t="shared" si="328"/>
        <v>17.650624128011849</v>
      </c>
      <c r="AB518" s="336">
        <f t="shared" si="329"/>
        <v>-2.2067818728527866E-5</v>
      </c>
      <c r="AC518" s="328">
        <f t="shared" si="330"/>
        <v>2.7851056160599708E-3</v>
      </c>
      <c r="AD518" s="328">
        <f t="shared" si="331"/>
        <v>-7.1810562172839862</v>
      </c>
      <c r="AE518" s="328">
        <f t="shared" si="332"/>
        <v>2192.7300582591861</v>
      </c>
      <c r="AF518" s="328">
        <f t="shared" si="333"/>
        <v>2890.53141277144</v>
      </c>
      <c r="AG518" s="328">
        <f t="shared" si="334"/>
        <v>2888.4110774910641</v>
      </c>
      <c r="AH518" s="328">
        <f t="shared" si="335"/>
        <v>2.4514073927508777</v>
      </c>
      <c r="AI518" s="328">
        <f t="shared" si="336"/>
        <v>2.0481988799667592</v>
      </c>
      <c r="AJ518" s="328">
        <f t="shared" si="337"/>
        <v>10.348357524567515</v>
      </c>
      <c r="AK518" s="337">
        <f t="shared" si="338"/>
        <v>864.7197935386057</v>
      </c>
      <c r="AL518" s="42">
        <f t="shared" si="343"/>
        <v>31.664233056128619</v>
      </c>
    </row>
    <row r="519" spans="2:38" ht="15" x14ac:dyDescent="0.15">
      <c r="B519" s="328">
        <f t="shared" si="309"/>
        <v>2890.53141277144</v>
      </c>
      <c r="C519" s="328">
        <f t="shared" si="310"/>
        <v>2888.4110774910641</v>
      </c>
      <c r="D519" s="328">
        <f t="shared" si="311"/>
        <v>2.4514073927508777</v>
      </c>
      <c r="E519" s="328">
        <f t="shared" si="339"/>
        <v>209.9418184560493</v>
      </c>
      <c r="F519" s="328">
        <f t="shared" si="312"/>
        <v>210.01800437189166</v>
      </c>
      <c r="G519" s="328">
        <f t="shared" si="313"/>
        <v>852.28182490691381</v>
      </c>
      <c r="H519" s="313">
        <f t="shared" si="314"/>
        <v>0.02</v>
      </c>
      <c r="I519" s="328">
        <f t="shared" si="315"/>
        <v>1.6962682243007294</v>
      </c>
      <c r="J519" s="328">
        <f t="shared" si="340"/>
        <v>850</v>
      </c>
      <c r="K519" s="335">
        <f t="shared" si="316"/>
        <v>-1</v>
      </c>
      <c r="L519" s="323">
        <f t="shared" si="317"/>
        <v>2.4314073927508777</v>
      </c>
      <c r="M519" s="323">
        <f t="shared" si="318"/>
        <v>2.4414073927508779</v>
      </c>
      <c r="N519" s="328">
        <f t="shared" si="319"/>
        <v>-3.4168651211439638E-2</v>
      </c>
      <c r="O519" s="328">
        <f t="shared" si="320"/>
        <v>1.8843796348648745E-3</v>
      </c>
      <c r="P519" s="332">
        <f t="shared" si="341"/>
        <v>30.617161588760663</v>
      </c>
      <c r="Q519" s="328">
        <f t="shared" si="321"/>
        <v>12.422923428427907</v>
      </c>
      <c r="R519" s="277">
        <f>IF(H519&gt;0, rate1(1,$L$52,$L$51,$L$54,L519,$L$53,$L$50,P519),"")</f>
        <v>1352.6754572206887</v>
      </c>
      <c r="S519" s="323">
        <f t="shared" si="322"/>
        <v>4.8737337033993242</v>
      </c>
      <c r="T519" s="323">
        <f t="shared" si="323"/>
        <v>8.820598891827687E-3</v>
      </c>
      <c r="U519" s="328">
        <f t="shared" si="324"/>
        <v>2.4514073927508777</v>
      </c>
      <c r="V519" s="336">
        <f t="shared" si="325"/>
        <v>2.4514073927508777</v>
      </c>
      <c r="W519" s="328">
        <f t="shared" si="326"/>
        <v>3.6156962703515205E-4</v>
      </c>
      <c r="X519" s="328">
        <f t="shared" si="327"/>
        <v>23.380664416667059</v>
      </c>
      <c r="Y519" s="328">
        <f t="shared" si="342"/>
        <v>30.868490929348717</v>
      </c>
      <c r="Z519" s="108">
        <f>IF(H519&gt;0, rate1(1,$L$52,$L$51,$L$54,U519,$L$53,$L$50,Y519),"")</f>
        <v>1358.0490483442682</v>
      </c>
      <c r="AA519" s="336">
        <f t="shared" si="328"/>
        <v>9.1363555231373965</v>
      </c>
      <c r="AB519" s="336">
        <f t="shared" si="329"/>
        <v>-4.4438769422864401E-5</v>
      </c>
      <c r="AC519" s="328">
        <f t="shared" si="330"/>
        <v>8.820598891827687E-3</v>
      </c>
      <c r="AD519" s="328">
        <f t="shared" si="331"/>
        <v>-2.2674197347903511</v>
      </c>
      <c r="AE519" s="328">
        <f t="shared" si="332"/>
        <v>846.76229334533707</v>
      </c>
      <c r="AF519" s="328">
        <f t="shared" si="333"/>
        <v>2890.4884235213367</v>
      </c>
      <c r="AG519" s="328">
        <f t="shared" si="334"/>
        <v>2888.4022568921723</v>
      </c>
      <c r="AH519" s="328">
        <f t="shared" si="335"/>
        <v>2.4315752748256036</v>
      </c>
      <c r="AI519" s="328">
        <f t="shared" si="336"/>
        <v>6.5208537973707079</v>
      </c>
      <c r="AJ519" s="328">
        <f t="shared" si="337"/>
        <v>10.350168872844563</v>
      </c>
      <c r="AK519" s="337">
        <f t="shared" si="338"/>
        <v>864.72158355609395</v>
      </c>
      <c r="AL519" s="42">
        <f t="shared" si="343"/>
        <v>31.665974025176592</v>
      </c>
    </row>
    <row r="520" spans="2:38" ht="15" x14ac:dyDescent="0.15">
      <c r="B520" s="328">
        <f t="shared" si="309"/>
        <v>2890.4884235213367</v>
      </c>
      <c r="C520" s="328">
        <f t="shared" si="310"/>
        <v>2888.4022568921723</v>
      </c>
      <c r="D520" s="328">
        <f t="shared" si="311"/>
        <v>2.4315752748256036</v>
      </c>
      <c r="E520" s="328">
        <f t="shared" si="339"/>
        <v>209.80280308154238</v>
      </c>
      <c r="F520" s="328">
        <f t="shared" si="312"/>
        <v>209.87231076879584</v>
      </c>
      <c r="G520" s="328">
        <f t="shared" si="313"/>
        <v>831.01862350396357</v>
      </c>
      <c r="H520" s="313">
        <f t="shared" si="314"/>
        <v>0.02</v>
      </c>
      <c r="I520" s="328">
        <f t="shared" si="315"/>
        <v>1.6689333033315052</v>
      </c>
      <c r="J520" s="328">
        <f t="shared" si="340"/>
        <v>850</v>
      </c>
      <c r="K520" s="335">
        <f t="shared" si="316"/>
        <v>-1</v>
      </c>
      <c r="L520" s="323">
        <f t="shared" si="317"/>
        <v>2.4115752748256036</v>
      </c>
      <c r="M520" s="323">
        <f t="shared" si="318"/>
        <v>2.4215752748256039</v>
      </c>
      <c r="N520" s="328">
        <f t="shared" si="319"/>
        <v>-3.38945541108302E-2</v>
      </c>
      <c r="O520" s="328">
        <f t="shared" si="320"/>
        <v>1.8843796348648745E-3</v>
      </c>
      <c r="P520" s="332">
        <f t="shared" si="341"/>
        <v>30.285159110804262</v>
      </c>
      <c r="Q520" s="328">
        <f t="shared" si="321"/>
        <v>-8.9810560176381387</v>
      </c>
      <c r="R520" s="277">
        <f>IF(H520&gt;0, rate1(1,$L$52,$L$51,$L$54,L520,$L$53,$L$50,P520),"")</f>
        <v>1345.5071133142469</v>
      </c>
      <c r="S520" s="323">
        <f t="shared" si="322"/>
        <v>-3.5421993996097378</v>
      </c>
      <c r="T520" s="323">
        <f t="shared" si="323"/>
        <v>-7.4621457864096404E-3</v>
      </c>
      <c r="U520" s="328">
        <f t="shared" si="324"/>
        <v>2.4315752748256036</v>
      </c>
      <c r="V520" s="336">
        <f t="shared" si="325"/>
        <v>2.4315752748256036</v>
      </c>
      <c r="W520" s="328">
        <f t="shared" si="326"/>
        <v>3.5574302659568957E-4</v>
      </c>
      <c r="X520" s="328">
        <f t="shared" si="327"/>
        <v>1.7631974702393336</v>
      </c>
      <c r="Y520" s="328">
        <f t="shared" si="342"/>
        <v>30.535803320501518</v>
      </c>
      <c r="Z520" s="108">
        <f>IF(H520&gt;0, rate1(1,$L$52,$L$51,$L$54,U520,$L$53,$L$50,Y520),"")</f>
        <v>1350.9262335296407</v>
      </c>
      <c r="AA520" s="336">
        <f t="shared" si="328"/>
        <v>0.6926293914999383</v>
      </c>
      <c r="AB520" s="336">
        <f t="shared" si="329"/>
        <v>1.1573748977876594E-3</v>
      </c>
      <c r="AC520" s="328">
        <f t="shared" si="330"/>
        <v>1.1573748977876594E-3</v>
      </c>
      <c r="AD520" s="328">
        <f t="shared" si="331"/>
        <v>-17.280485379655563</v>
      </c>
      <c r="AE520" s="328">
        <f t="shared" si="332"/>
        <v>-3009.2413472743688</v>
      </c>
      <c r="AF520" s="328">
        <f t="shared" si="333"/>
        <v>2890.453371592328</v>
      </c>
      <c r="AG520" s="328">
        <f t="shared" si="334"/>
        <v>2888.4010995172744</v>
      </c>
      <c r="AH520" s="328">
        <f t="shared" si="335"/>
        <v>2.4117411278598659</v>
      </c>
      <c r="AI520" s="328">
        <f t="shared" si="336"/>
        <v>0.86017746493871661</v>
      </c>
      <c r="AJ520" s="328">
        <f t="shared" si="337"/>
        <v>10.350407811029267</v>
      </c>
      <c r="AK520" s="337">
        <f t="shared" si="338"/>
        <v>864.72714116126838</v>
      </c>
      <c r="AL520" s="42">
        <f t="shared" si="343"/>
        <v>31.671516750904356</v>
      </c>
    </row>
    <row r="521" spans="2:38" ht="15" x14ac:dyDescent="0.15">
      <c r="B521" s="328">
        <f t="shared" si="309"/>
        <v>2890.453371592328</v>
      </c>
      <c r="C521" s="328">
        <f t="shared" si="310"/>
        <v>2888.4010995172744</v>
      </c>
      <c r="D521" s="328">
        <f t="shared" si="311"/>
        <v>2.4117411278598659</v>
      </c>
      <c r="E521" s="328">
        <f t="shared" si="339"/>
        <v>209.64968037499608</v>
      </c>
      <c r="F521" s="328">
        <f t="shared" si="312"/>
        <v>209.72624172826923</v>
      </c>
      <c r="G521" s="328">
        <f t="shared" si="313"/>
        <v>915.37033954388824</v>
      </c>
      <c r="H521" s="313">
        <f t="shared" si="314"/>
        <v>0.08</v>
      </c>
      <c r="I521" s="328">
        <f t="shared" si="315"/>
        <v>1.6418176600429435</v>
      </c>
      <c r="J521" s="328">
        <f t="shared" si="340"/>
        <v>850</v>
      </c>
      <c r="K521" s="335">
        <f t="shared" si="316"/>
        <v>1</v>
      </c>
      <c r="L521" s="323">
        <f t="shared" si="317"/>
        <v>2.491741127859866</v>
      </c>
      <c r="M521" s="323">
        <f t="shared" si="318"/>
        <v>2.451741127859866</v>
      </c>
      <c r="N521" s="328">
        <f t="shared" si="319"/>
        <v>0.13764280885657687</v>
      </c>
      <c r="O521" s="328">
        <f t="shared" si="320"/>
        <v>1.8843796348648745E-3</v>
      </c>
      <c r="P521" s="332">
        <f t="shared" si="341"/>
        <v>31.214193517230399</v>
      </c>
      <c r="Q521" s="328">
        <f t="shared" si="321"/>
        <v>22.205082177784789</v>
      </c>
      <c r="R521" s="277">
        <f>IF(H521&gt;0, rate1(1,$L$52,$L$51,$L$54,L521,$L$53,$L$50,P521),"")</f>
        <v>1365.3670528583295</v>
      </c>
      <c r="S521" s="323">
        <f t="shared" si="322"/>
        <v>8.630472317880244</v>
      </c>
      <c r="T521" s="323">
        <f t="shared" si="323"/>
        <v>-1.8038569976073806E-2</v>
      </c>
      <c r="U521" s="328">
        <f t="shared" si="324"/>
        <v>2.4117411278598659</v>
      </c>
      <c r="V521" s="336">
        <f t="shared" si="325"/>
        <v>2.4117411278598659</v>
      </c>
      <c r="W521" s="328">
        <f t="shared" si="326"/>
        <v>3.4996316649582582E-4</v>
      </c>
      <c r="X521" s="328">
        <f t="shared" si="327"/>
        <v>-19.488951886954283</v>
      </c>
      <c r="Y521" s="328">
        <f t="shared" si="342"/>
        <v>30.203986872554825</v>
      </c>
      <c r="Z521" s="108">
        <f>IF(H521&gt;0, rate1(1,$L$52,$L$51,$L$54,U521,$L$53,$L$50,Y521),"")</f>
        <v>1343.7422623010864</v>
      </c>
      <c r="AA521" s="336">
        <f t="shared" si="328"/>
        <v>-7.6966919522623058</v>
      </c>
      <c r="AB521" s="336">
        <f t="shared" si="329"/>
        <v>4.0240952354853555E-5</v>
      </c>
      <c r="AC521" s="328">
        <f t="shared" si="330"/>
        <v>4.0240952354853555E-5</v>
      </c>
      <c r="AD521" s="328">
        <f t="shared" si="331"/>
        <v>1988.0245202584281</v>
      </c>
      <c r="AE521" s="328">
        <f t="shared" si="332"/>
        <v>3348828.4334237194</v>
      </c>
      <c r="AF521" s="328">
        <f t="shared" si="333"/>
        <v>2890.5909741602322</v>
      </c>
      <c r="AG521" s="328">
        <f t="shared" si="334"/>
        <v>2888.401059276322</v>
      </c>
      <c r="AH521" s="328">
        <f t="shared" si="335"/>
        <v>2.49130465386843</v>
      </c>
      <c r="AI521" s="328">
        <f t="shared" si="336"/>
        <v>2.9472625892510793E-2</v>
      </c>
      <c r="AJ521" s="328">
        <f t="shared" si="337"/>
        <v>10.350415997869794</v>
      </c>
      <c r="AK521" s="337">
        <f t="shared" si="338"/>
        <v>864.72785598476128</v>
      </c>
      <c r="AL521" s="42">
        <f t="shared" si="343"/>
        <v>31.672247901749554</v>
      </c>
    </row>
    <row r="522" spans="2:38" ht="15" x14ac:dyDescent="0.15">
      <c r="B522" s="328">
        <f t="shared" si="309"/>
        <v>2890.5909741602322</v>
      </c>
      <c r="C522" s="328">
        <f t="shared" si="310"/>
        <v>2888.401059276322</v>
      </c>
      <c r="D522" s="328">
        <f t="shared" si="311"/>
        <v>2.49130465386843</v>
      </c>
      <c r="E522" s="328">
        <f t="shared" si="339"/>
        <v>210.28100169197205</v>
      </c>
      <c r="F522" s="328">
        <f t="shared" si="312"/>
        <v>209.96534103348407</v>
      </c>
      <c r="G522" s="328">
        <f t="shared" si="313"/>
        <v>894.706649095991</v>
      </c>
      <c r="H522" s="313">
        <f t="shared" si="314"/>
        <v>0.02</v>
      </c>
      <c r="I522" s="328">
        <f t="shared" si="315"/>
        <v>1.7519319071281645</v>
      </c>
      <c r="J522" s="328">
        <f t="shared" si="340"/>
        <v>850</v>
      </c>
      <c r="K522" s="335">
        <f t="shared" si="316"/>
        <v>-1</v>
      </c>
      <c r="L522" s="323">
        <f t="shared" si="317"/>
        <v>2.47130465386843</v>
      </c>
      <c r="M522" s="323">
        <f t="shared" si="318"/>
        <v>2.4813046538684302</v>
      </c>
      <c r="N522" s="328">
        <f t="shared" si="319"/>
        <v>-3.4719922643169809E-2</v>
      </c>
      <c r="O522" s="328">
        <f t="shared" si="320"/>
        <v>1.8843796348648745E-3</v>
      </c>
      <c r="P522" s="332">
        <f t="shared" si="341"/>
        <v>31.287800819628021</v>
      </c>
      <c r="Q522" s="328">
        <f t="shared" si="321"/>
        <v>56.861320091001517</v>
      </c>
      <c r="R522" s="277">
        <f>IF(H522&gt;0, rate1(1,$L$52,$L$51,$L$54,L522,$L$53,$L$50,P522),"")</f>
        <v>1366.9143622291435</v>
      </c>
      <c r="S522" s="323">
        <f t="shared" si="322"/>
        <v>22.075331263068165</v>
      </c>
      <c r="T522" s="323">
        <f t="shared" si="323"/>
        <v>1.6474200196327188E-3</v>
      </c>
      <c r="U522" s="328">
        <f t="shared" si="324"/>
        <v>2.49130465386843</v>
      </c>
      <c r="V522" s="336">
        <f t="shared" si="325"/>
        <v>2.49130465386843</v>
      </c>
      <c r="W522" s="328">
        <f t="shared" si="326"/>
        <v>3.7343467098871486E-4</v>
      </c>
      <c r="X522" s="328">
        <f t="shared" si="327"/>
        <v>66.492047065127167</v>
      </c>
      <c r="Y522" s="328">
        <f t="shared" si="342"/>
        <v>31.540497302078542</v>
      </c>
      <c r="Z522" s="108">
        <f>IF(H522&gt;0, rate1(1,$L$52,$L$51,$L$54,U522,$L$53,$L$50,Y522),"")</f>
        <v>1372.1976746476578</v>
      </c>
      <c r="AA522" s="336">
        <f t="shared" si="328"/>
        <v>25.714887138663627</v>
      </c>
      <c r="AB522" s="336">
        <f t="shared" si="329"/>
        <v>-1.5109705696552376E-5</v>
      </c>
      <c r="AC522" s="328">
        <f t="shared" si="330"/>
        <v>1.6474200196327188E-3</v>
      </c>
      <c r="AD522" s="328">
        <f t="shared" si="331"/>
        <v>-12.140194826853486</v>
      </c>
      <c r="AE522" s="328">
        <f t="shared" si="332"/>
        <v>-2370339.4796523275</v>
      </c>
      <c r="AF522" s="328">
        <f t="shared" si="333"/>
        <v>2890.5546068175695</v>
      </c>
      <c r="AG522" s="328">
        <f t="shared" si="334"/>
        <v>2888.3994118563023</v>
      </c>
      <c r="AH522" s="328">
        <f t="shared" si="335"/>
        <v>2.4714766014220189</v>
      </c>
      <c r="AI522" s="328">
        <f t="shared" si="336"/>
        <v>1.2052108494537512</v>
      </c>
      <c r="AJ522" s="328">
        <f t="shared" si="337"/>
        <v>10.350750778661309</v>
      </c>
      <c r="AK522" s="337">
        <f t="shared" si="338"/>
        <v>864.72788296312888</v>
      </c>
      <c r="AL522" s="42">
        <f t="shared" si="343"/>
        <v>31.672272953481563</v>
      </c>
    </row>
    <row r="523" spans="2:38" ht="15" x14ac:dyDescent="0.15">
      <c r="B523" s="328">
        <f t="shared" si="309"/>
        <v>2890.5546068175695</v>
      </c>
      <c r="C523" s="328">
        <f t="shared" si="310"/>
        <v>2888.3994118563023</v>
      </c>
      <c r="D523" s="328">
        <f t="shared" si="311"/>
        <v>2.4714766014220189</v>
      </c>
      <c r="E523" s="328">
        <f t="shared" si="339"/>
        <v>210.12507650547298</v>
      </c>
      <c r="F523" s="328">
        <f t="shared" si="312"/>
        <v>210.20303909872251</v>
      </c>
      <c r="G523" s="328">
        <f t="shared" si="313"/>
        <v>874.33145101230696</v>
      </c>
      <c r="H523" s="313">
        <f t="shared" si="314"/>
        <v>0.02</v>
      </c>
      <c r="I523" s="328">
        <f t="shared" si="315"/>
        <v>1.7241559690137365</v>
      </c>
      <c r="J523" s="328">
        <f t="shared" si="340"/>
        <v>850</v>
      </c>
      <c r="K523" s="335">
        <f t="shared" si="316"/>
        <v>-1</v>
      </c>
      <c r="L523" s="323">
        <f t="shared" si="317"/>
        <v>2.4514766014220188</v>
      </c>
      <c r="M523" s="323">
        <f t="shared" si="318"/>
        <v>2.4614766014220191</v>
      </c>
      <c r="N523" s="328">
        <f t="shared" si="319"/>
        <v>-3.4445976930849831E-2</v>
      </c>
      <c r="O523" s="328">
        <f t="shared" si="320"/>
        <v>1.8843796348648745E-3</v>
      </c>
      <c r="P523" s="332">
        <f t="shared" si="341"/>
        <v>30.954053252727508</v>
      </c>
      <c r="Q523" s="328">
        <f t="shared" si="321"/>
        <v>34.638000462748778</v>
      </c>
      <c r="R523" s="277">
        <f>IF(H523&gt;0, rate1(1,$L$52,$L$51,$L$54,L523,$L$53,$L$50,P523),"")</f>
        <v>1359.8681400120133</v>
      </c>
      <c r="S523" s="323">
        <f t="shared" si="322"/>
        <v>13.517227174431971</v>
      </c>
      <c r="T523" s="323">
        <f t="shared" si="323"/>
        <v>2.7518855774392365E-3</v>
      </c>
      <c r="U523" s="328">
        <f t="shared" si="324"/>
        <v>2.4714766014220189</v>
      </c>
      <c r="V523" s="336">
        <f t="shared" si="325"/>
        <v>2.4714766014220189</v>
      </c>
      <c r="W523" s="328">
        <f t="shared" si="326"/>
        <v>3.6751406513158003E-4</v>
      </c>
      <c r="X523" s="328">
        <f t="shared" si="327"/>
        <v>45.795901909371764</v>
      </c>
      <c r="Y523" s="328">
        <f t="shared" si="342"/>
        <v>31.206072144441688</v>
      </c>
      <c r="Z523" s="108">
        <f>IF(H523&gt;0, rate1(1,$L$52,$L$51,$L$54,U523,$L$53,$L$50,Y523),"")</f>
        <v>1365.1961003952929</v>
      </c>
      <c r="AA523" s="336">
        <f t="shared" si="328"/>
        <v>17.801769580359387</v>
      </c>
      <c r="AB523" s="336">
        <f t="shared" si="329"/>
        <v>-2.1873533223618877E-5</v>
      </c>
      <c r="AC523" s="328">
        <f t="shared" si="330"/>
        <v>2.7518855774392365E-3</v>
      </c>
      <c r="AD523" s="328">
        <f t="shared" si="331"/>
        <v>-7.2677440384752385</v>
      </c>
      <c r="AE523" s="328">
        <f t="shared" si="332"/>
        <v>2215.0999428733498</v>
      </c>
      <c r="AF523" s="328">
        <f t="shared" si="333"/>
        <v>2890.517408955061</v>
      </c>
      <c r="AG523" s="328">
        <f t="shared" si="334"/>
        <v>2888.3966599707251</v>
      </c>
      <c r="AH523" s="328">
        <f t="shared" si="335"/>
        <v>2.4516465312238203</v>
      </c>
      <c r="AI523" s="328">
        <f t="shared" si="336"/>
        <v>2.0236414814563752</v>
      </c>
      <c r="AJ523" s="328">
        <f t="shared" si="337"/>
        <v>10.351312901295048</v>
      </c>
      <c r="AK523" s="337">
        <f t="shared" si="338"/>
        <v>864.72896127328943</v>
      </c>
      <c r="AL523" s="42">
        <f t="shared" si="343"/>
        <v>31.673297382703598</v>
      </c>
    </row>
    <row r="524" spans="2:38" ht="15" x14ac:dyDescent="0.15">
      <c r="B524" s="328">
        <f t="shared" si="309"/>
        <v>2890.517408955061</v>
      </c>
      <c r="C524" s="328">
        <f t="shared" si="310"/>
        <v>2888.3966599707251</v>
      </c>
      <c r="D524" s="328">
        <f t="shared" si="311"/>
        <v>2.4516465312238203</v>
      </c>
      <c r="E524" s="328">
        <f t="shared" si="339"/>
        <v>209.97262176038726</v>
      </c>
      <c r="F524" s="328">
        <f t="shared" si="312"/>
        <v>210.04884913293012</v>
      </c>
      <c r="G524" s="328">
        <f t="shared" si="313"/>
        <v>852.65854297637122</v>
      </c>
      <c r="H524" s="313">
        <f t="shared" si="314"/>
        <v>0.02</v>
      </c>
      <c r="I524" s="328">
        <f t="shared" si="315"/>
        <v>1.6965991874687463</v>
      </c>
      <c r="J524" s="328">
        <f t="shared" si="340"/>
        <v>850</v>
      </c>
      <c r="K524" s="335">
        <f t="shared" si="316"/>
        <v>-1</v>
      </c>
      <c r="L524" s="323">
        <f t="shared" si="317"/>
        <v>2.4316465312238202</v>
      </c>
      <c r="M524" s="323">
        <f t="shared" si="318"/>
        <v>2.44164653122382</v>
      </c>
      <c r="N524" s="328">
        <f t="shared" si="319"/>
        <v>-3.4171956024117378E-2</v>
      </c>
      <c r="O524" s="328">
        <f t="shared" si="320"/>
        <v>1.8843796348648745E-3</v>
      </c>
      <c r="P524" s="332">
        <f t="shared" si="341"/>
        <v>30.621170446545133</v>
      </c>
      <c r="Q524" s="328">
        <f t="shared" si="321"/>
        <v>12.80294851434337</v>
      </c>
      <c r="R524" s="277">
        <f>IF(H524&gt;0, rate1(1,$L$52,$L$51,$L$54,L524,$L$53,$L$50,P524),"")</f>
        <v>1352.7615251738321</v>
      </c>
      <c r="S524" s="323">
        <f t="shared" si="322"/>
        <v>5.0225047286828159</v>
      </c>
      <c r="T524" s="323">
        <f t="shared" si="323"/>
        <v>8.4951934998239546E-3</v>
      </c>
      <c r="U524" s="328">
        <f t="shared" si="324"/>
        <v>2.4516465312238203</v>
      </c>
      <c r="V524" s="336">
        <f t="shared" si="325"/>
        <v>2.4516465312238203</v>
      </c>
      <c r="W524" s="328">
        <f t="shared" si="326"/>
        <v>3.6164017379558544E-4</v>
      </c>
      <c r="X524" s="328">
        <f t="shared" si="327"/>
        <v>23.764596673536971</v>
      </c>
      <c r="Y524" s="328">
        <f t="shared" si="342"/>
        <v>30.872508025836499</v>
      </c>
      <c r="Z524" s="108">
        <f>IF(H524&gt;0, rate1(1,$L$52,$L$51,$L$54,U524,$L$53,$L$50,Y524),"")</f>
        <v>1358.1345699599638</v>
      </c>
      <c r="AA524" s="336">
        <f t="shared" si="328"/>
        <v>9.2857982161330277</v>
      </c>
      <c r="AB524" s="336">
        <f t="shared" si="329"/>
        <v>-4.3645785760440891E-5</v>
      </c>
      <c r="AC524" s="328">
        <f t="shared" si="330"/>
        <v>8.4951934998239546E-3</v>
      </c>
      <c r="AD524" s="328">
        <f t="shared" si="331"/>
        <v>-2.3542724483455801</v>
      </c>
      <c r="AE524" s="328">
        <f t="shared" si="332"/>
        <v>873.73291436398051</v>
      </c>
      <c r="AF524" s="328">
        <f t="shared" si="333"/>
        <v>2890.4747418055372</v>
      </c>
      <c r="AG524" s="328">
        <f t="shared" si="334"/>
        <v>2888.388164777225</v>
      </c>
      <c r="AH524" s="328">
        <f t="shared" si="335"/>
        <v>2.4318144377315907</v>
      </c>
      <c r="AI524" s="328">
        <f t="shared" si="336"/>
        <v>6.279889944927513</v>
      </c>
      <c r="AJ524" s="328">
        <f t="shared" si="337"/>
        <v>10.353057315168639</v>
      </c>
      <c r="AK524" s="337">
        <f t="shared" si="338"/>
        <v>864.73073060668219</v>
      </c>
      <c r="AL524" s="42">
        <f t="shared" si="343"/>
        <v>31.675017477962836</v>
      </c>
    </row>
    <row r="525" spans="2:38" ht="15" x14ac:dyDescent="0.15">
      <c r="B525" s="328">
        <f t="shared" si="309"/>
        <v>2890.4747418055372</v>
      </c>
      <c r="C525" s="328">
        <f t="shared" si="310"/>
        <v>2888.388164777225</v>
      </c>
      <c r="D525" s="328">
        <f t="shared" si="311"/>
        <v>2.4318144377315907</v>
      </c>
      <c r="E525" s="328">
        <f t="shared" si="339"/>
        <v>209.8329376928923</v>
      </c>
      <c r="F525" s="328">
        <f t="shared" si="312"/>
        <v>209.90277972663978</v>
      </c>
      <c r="G525" s="328">
        <f t="shared" si="313"/>
        <v>831.38658190283547</v>
      </c>
      <c r="H525" s="313">
        <f t="shared" si="314"/>
        <v>0.02</v>
      </c>
      <c r="I525" s="328">
        <f t="shared" si="315"/>
        <v>1.6692616226497194</v>
      </c>
      <c r="J525" s="328">
        <f t="shared" si="340"/>
        <v>850</v>
      </c>
      <c r="K525" s="335">
        <f t="shared" si="316"/>
        <v>-1</v>
      </c>
      <c r="L525" s="323">
        <f t="shared" si="317"/>
        <v>2.4118144377315907</v>
      </c>
      <c r="M525" s="323">
        <f t="shared" si="318"/>
        <v>2.4218144377315909</v>
      </c>
      <c r="N525" s="328">
        <f t="shared" si="319"/>
        <v>-3.3897859831922617E-2</v>
      </c>
      <c r="O525" s="328">
        <f t="shared" si="320"/>
        <v>1.8843796348648745E-3</v>
      </c>
      <c r="P525" s="332">
        <f t="shared" si="341"/>
        <v>30.289157448700692</v>
      </c>
      <c r="Q525" s="328">
        <f t="shared" si="321"/>
        <v>-8.6110119508946354</v>
      </c>
      <c r="R525" s="277">
        <f>IF(H525&gt;0, rate1(1,$L$52,$L$51,$L$54,L525,$L$53,$L$50,P525),"")</f>
        <v>1345.5939203927535</v>
      </c>
      <c r="S525" s="323">
        <f t="shared" si="322"/>
        <v>-3.3960319988919809</v>
      </c>
      <c r="T525" s="323">
        <f t="shared" si="323"/>
        <v>-7.7110129863628297E-3</v>
      </c>
      <c r="U525" s="328">
        <f t="shared" si="324"/>
        <v>2.4318144377315907</v>
      </c>
      <c r="V525" s="336">
        <f t="shared" si="325"/>
        <v>2.4318144377315907</v>
      </c>
      <c r="W525" s="328">
        <f t="shared" si="326"/>
        <v>3.5581300980425112E-4</v>
      </c>
      <c r="X525" s="328">
        <f t="shared" si="327"/>
        <v>2.1382475273824184</v>
      </c>
      <c r="Y525" s="328">
        <f t="shared" si="342"/>
        <v>30.539809942910491</v>
      </c>
      <c r="Z525" s="108">
        <f>IF(H525&gt;0, rate1(1,$L$52,$L$51,$L$54,U525,$L$53,$L$50,Y525),"")</f>
        <v>1351.0124889548013</v>
      </c>
      <c r="AA525" s="336">
        <f t="shared" si="328"/>
        <v>0.8399050891615798</v>
      </c>
      <c r="AB525" s="336">
        <f t="shared" si="329"/>
        <v>2.2225129327400313E-3</v>
      </c>
      <c r="AC525" s="328">
        <f t="shared" si="330"/>
        <v>2.2225129327400313E-3</v>
      </c>
      <c r="AD525" s="328">
        <f t="shared" si="331"/>
        <v>-8.9988227764069499</v>
      </c>
      <c r="AE525" s="328">
        <f t="shared" si="332"/>
        <v>-1239.920195588302</v>
      </c>
      <c r="AF525" s="328">
        <f t="shared" si="333"/>
        <v>2890.4386214327724</v>
      </c>
      <c r="AG525" s="328">
        <f t="shared" si="334"/>
        <v>2888.3859422642922</v>
      </c>
      <c r="AH525" s="328">
        <f t="shared" si="335"/>
        <v>2.4119803152678241</v>
      </c>
      <c r="AI525" s="328">
        <f t="shared" si="336"/>
        <v>1.6516966218837565</v>
      </c>
      <c r="AJ525" s="328">
        <f t="shared" si="337"/>
        <v>10.35351611978583</v>
      </c>
      <c r="AK525" s="337">
        <f t="shared" si="338"/>
        <v>864.73608520849268</v>
      </c>
      <c r="AL525" s="42">
        <f t="shared" si="343"/>
        <v>31.680355384416025</v>
      </c>
    </row>
    <row r="526" spans="2:38" ht="15" x14ac:dyDescent="0.15">
      <c r="B526" s="328">
        <f t="shared" si="309"/>
        <v>2890.4386214327724</v>
      </c>
      <c r="C526" s="328">
        <f t="shared" si="310"/>
        <v>2888.3859422642922</v>
      </c>
      <c r="D526" s="328">
        <f t="shared" si="311"/>
        <v>2.4119803152678241</v>
      </c>
      <c r="E526" s="328">
        <f t="shared" si="339"/>
        <v>209.68193406694044</v>
      </c>
      <c r="F526" s="328">
        <f t="shared" si="312"/>
        <v>209.75743587991639</v>
      </c>
      <c r="G526" s="328">
        <f t="shared" si="313"/>
        <v>915.77029549548297</v>
      </c>
      <c r="H526" s="313">
        <f t="shared" si="314"/>
        <v>0.08</v>
      </c>
      <c r="I526" s="328">
        <f t="shared" si="315"/>
        <v>1.642143334784123</v>
      </c>
      <c r="J526" s="328">
        <f t="shared" si="340"/>
        <v>850</v>
      </c>
      <c r="K526" s="335">
        <f t="shared" si="316"/>
        <v>1</v>
      </c>
      <c r="L526" s="323">
        <f t="shared" si="317"/>
        <v>2.4919803152678242</v>
      </c>
      <c r="M526" s="323">
        <f t="shared" si="318"/>
        <v>2.4519803152678241</v>
      </c>
      <c r="N526" s="328">
        <f t="shared" si="319"/>
        <v>0.13765638247663503</v>
      </c>
      <c r="O526" s="328">
        <f t="shared" si="320"/>
        <v>1.8843796348648745E-3</v>
      </c>
      <c r="P526" s="332">
        <f t="shared" si="341"/>
        <v>31.218222241976136</v>
      </c>
      <c r="Q526" s="328">
        <f t="shared" si="321"/>
        <v>22.594603546406461</v>
      </c>
      <c r="R526" s="277">
        <f>IF(H526&gt;0, rate1(1,$L$52,$L$51,$L$54,L526,$L$53,$L$50,P526),"")</f>
        <v>1365.4518391811519</v>
      </c>
      <c r="S526" s="323">
        <f t="shared" si="322"/>
        <v>8.781322691146439</v>
      </c>
      <c r="T526" s="323">
        <f t="shared" si="323"/>
        <v>-1.769061481453018E-2</v>
      </c>
      <c r="U526" s="328">
        <f t="shared" si="324"/>
        <v>2.4119803152678241</v>
      </c>
      <c r="V526" s="336">
        <f t="shared" si="325"/>
        <v>2.4119803152678241</v>
      </c>
      <c r="W526" s="328">
        <f t="shared" si="326"/>
        <v>3.5003258599797249E-4</v>
      </c>
      <c r="X526" s="328">
        <f t="shared" si="327"/>
        <v>-19.11826162666398</v>
      </c>
      <c r="Y526" s="328">
        <f t="shared" si="342"/>
        <v>30.207982959400827</v>
      </c>
      <c r="Z526" s="108">
        <f>IF(H526&gt;0, rate1(1,$L$52,$L$51,$L$54,U526,$L$53,$L$50,Y526),"")</f>
        <v>1343.8292587792903</v>
      </c>
      <c r="AA526" s="336">
        <f t="shared" si="328"/>
        <v>-7.5498079767175854</v>
      </c>
      <c r="AB526" s="336">
        <f t="shared" si="329"/>
        <v>4.0940403217377975E-5</v>
      </c>
      <c r="AC526" s="328">
        <f t="shared" si="330"/>
        <v>4.0940403217377975E-5</v>
      </c>
      <c r="AD526" s="328">
        <f t="shared" si="331"/>
        <v>1954.0598947018284</v>
      </c>
      <c r="AE526" s="328">
        <f t="shared" si="332"/>
        <v>1734569.6386074501</v>
      </c>
      <c r="AF526" s="328">
        <f t="shared" si="333"/>
        <v>2890.576236874846</v>
      </c>
      <c r="AG526" s="328">
        <f t="shared" si="334"/>
        <v>2888.3859013238889</v>
      </c>
      <c r="AH526" s="328">
        <f t="shared" si="335"/>
        <v>2.4915439233157102</v>
      </c>
      <c r="AI526" s="328">
        <f t="shared" si="336"/>
        <v>2.9983044471147028E-2</v>
      </c>
      <c r="AJ526" s="328">
        <f t="shared" si="337"/>
        <v>10.353524448409294</v>
      </c>
      <c r="AK526" s="337">
        <f t="shared" si="338"/>
        <v>864.73745840690151</v>
      </c>
      <c r="AL526" s="42">
        <f t="shared" si="343"/>
        <v>31.681759326544626</v>
      </c>
    </row>
    <row r="527" spans="2:38" ht="15" x14ac:dyDescent="0.15">
      <c r="B527" s="328">
        <f t="shared" si="309"/>
        <v>2890.576236874846</v>
      </c>
      <c r="C527" s="328">
        <f t="shared" si="310"/>
        <v>2888.3859013238889</v>
      </c>
      <c r="D527" s="328">
        <f t="shared" si="311"/>
        <v>2.4915439233157102</v>
      </c>
      <c r="E527" s="328">
        <f t="shared" si="339"/>
        <v>210.31332387948137</v>
      </c>
      <c r="F527" s="328">
        <f t="shared" si="312"/>
        <v>209.99762897321091</v>
      </c>
      <c r="G527" s="328">
        <f t="shared" si="313"/>
        <v>895.10418231254494</v>
      </c>
      <c r="H527" s="313">
        <f t="shared" si="314"/>
        <v>0.02</v>
      </c>
      <c r="I527" s="328">
        <f t="shared" si="315"/>
        <v>1.7522684407656925</v>
      </c>
      <c r="J527" s="328">
        <f t="shared" si="340"/>
        <v>850</v>
      </c>
      <c r="K527" s="335">
        <f t="shared" si="316"/>
        <v>-1</v>
      </c>
      <c r="L527" s="323">
        <f t="shared" si="317"/>
        <v>2.4715439233157102</v>
      </c>
      <c r="M527" s="323">
        <f t="shared" si="318"/>
        <v>2.4815439233157104</v>
      </c>
      <c r="N527" s="328">
        <f t="shared" si="319"/>
        <v>-3.4723228117126581E-2</v>
      </c>
      <c r="O527" s="328">
        <f t="shared" si="320"/>
        <v>1.8843796348648745E-3</v>
      </c>
      <c r="P527" s="332">
        <f t="shared" si="341"/>
        <v>31.291833691968488</v>
      </c>
      <c r="Q527" s="328">
        <f t="shared" si="321"/>
        <v>57.263121801885859</v>
      </c>
      <c r="R527" s="277">
        <f>IF(H527&gt;0, rate1(1,$L$52,$L$51,$L$54,L527,$L$53,$L$50,P527),"")</f>
        <v>1366.9990285369047</v>
      </c>
      <c r="S527" s="323">
        <f t="shared" si="322"/>
        <v>22.229946255189446</v>
      </c>
      <c r="T527" s="323">
        <f t="shared" si="323"/>
        <v>1.6355777682969328E-3</v>
      </c>
      <c r="U527" s="328">
        <f t="shared" si="324"/>
        <v>2.4915439233157102</v>
      </c>
      <c r="V527" s="336">
        <f t="shared" si="325"/>
        <v>2.4915439233157102</v>
      </c>
      <c r="W527" s="328">
        <f t="shared" si="326"/>
        <v>3.7350640512823219E-4</v>
      </c>
      <c r="X527" s="328">
        <f t="shared" si="327"/>
        <v>66.897113578303902</v>
      </c>
      <c r="Y527" s="328">
        <f t="shared" si="342"/>
        <v>31.544538328953006</v>
      </c>
      <c r="Z527" s="108">
        <f>IF(H527&gt;0, rate1(1,$L$52,$L$51,$L$54,U527,$L$53,$L$50,Y527),"")</f>
        <v>1372.281804803933</v>
      </c>
      <c r="AA527" s="336">
        <f t="shared" si="328"/>
        <v>25.86995495593095</v>
      </c>
      <c r="AB527" s="336">
        <f t="shared" si="329"/>
        <v>-1.5018378834625068E-5</v>
      </c>
      <c r="AC527" s="328">
        <f t="shared" si="330"/>
        <v>1.6355777682969328E-3</v>
      </c>
      <c r="AD527" s="328">
        <f t="shared" si="331"/>
        <v>-12.228094797855602</v>
      </c>
      <c r="AE527" s="328">
        <f t="shared" si="332"/>
        <v>-2345680.497723015</v>
      </c>
      <c r="AF527" s="328">
        <f t="shared" si="333"/>
        <v>2890.5398780689607</v>
      </c>
      <c r="AG527" s="328">
        <f t="shared" si="334"/>
        <v>2888.3842657461205</v>
      </c>
      <c r="AH527" s="328">
        <f t="shared" si="335"/>
        <v>2.4717158951859117</v>
      </c>
      <c r="AI527" s="328">
        <f t="shared" si="336"/>
        <v>1.1964732484466263</v>
      </c>
      <c r="AJ527" s="328">
        <f t="shared" si="337"/>
        <v>10.353856802089417</v>
      </c>
      <c r="AK527" s="337">
        <f t="shared" si="338"/>
        <v>864.73748586448301</v>
      </c>
      <c r="AL527" s="42">
        <f t="shared" si="343"/>
        <v>31.681784812132427</v>
      </c>
    </row>
    <row r="528" spans="2:38" ht="15" x14ac:dyDescent="0.15">
      <c r="B528" s="328">
        <f t="shared" si="309"/>
        <v>2890.5398780689607</v>
      </c>
      <c r="C528" s="328">
        <f t="shared" si="310"/>
        <v>2888.3842657461205</v>
      </c>
      <c r="D528" s="328">
        <f t="shared" si="311"/>
        <v>2.4717158951859117</v>
      </c>
      <c r="E528" s="328">
        <f t="shared" si="339"/>
        <v>210.15735856689847</v>
      </c>
      <c r="F528" s="328">
        <f t="shared" si="312"/>
        <v>210.23534122318992</v>
      </c>
      <c r="G528" s="328">
        <f t="shared" si="313"/>
        <v>874.72191911195659</v>
      </c>
      <c r="H528" s="313">
        <f t="shared" si="314"/>
        <v>0.02</v>
      </c>
      <c r="I528" s="328">
        <f t="shared" si="315"/>
        <v>1.7244898582721362</v>
      </c>
      <c r="J528" s="328">
        <f t="shared" si="340"/>
        <v>850</v>
      </c>
      <c r="K528" s="335">
        <f t="shared" si="316"/>
        <v>-1</v>
      </c>
      <c r="L528" s="323">
        <f t="shared" si="317"/>
        <v>2.4517158951859117</v>
      </c>
      <c r="M528" s="323">
        <f t="shared" si="318"/>
        <v>2.4617158951859119</v>
      </c>
      <c r="N528" s="328">
        <f t="shared" si="319"/>
        <v>-3.4449283311691836E-2</v>
      </c>
      <c r="O528" s="328">
        <f t="shared" si="320"/>
        <v>1.8843796348648745E-3</v>
      </c>
      <c r="P528" s="332">
        <f t="shared" si="341"/>
        <v>30.958075719824592</v>
      </c>
      <c r="Q528" s="328">
        <f t="shared" si="321"/>
        <v>35.031976089645809</v>
      </c>
      <c r="R528" s="277">
        <f>IF(H528&gt;0, rate1(1,$L$52,$L$51,$L$54,L528,$L$53,$L$50,P528),"")</f>
        <v>1359.9535314977616</v>
      </c>
      <c r="S528" s="323">
        <f t="shared" si="322"/>
        <v>13.670114890353416</v>
      </c>
      <c r="T528" s="323">
        <f t="shared" si="323"/>
        <v>2.7189400893215514E-3</v>
      </c>
      <c r="U528" s="328">
        <f t="shared" si="324"/>
        <v>2.4717158951859117</v>
      </c>
      <c r="V528" s="336">
        <f t="shared" si="325"/>
        <v>2.4717158951859117</v>
      </c>
      <c r="W528" s="328">
        <f t="shared" si="326"/>
        <v>3.6758523560642686E-4</v>
      </c>
      <c r="X528" s="328">
        <f t="shared" si="327"/>
        <v>46.193823749281933</v>
      </c>
      <c r="Y528" s="328">
        <f t="shared" si="342"/>
        <v>31.210102810678727</v>
      </c>
      <c r="Z528" s="108">
        <f>IF(H528&gt;0, rate1(1,$L$52,$L$51,$L$54,U528,$L$53,$L$50,Y528),"")</f>
        <v>1365.2809504809086</v>
      </c>
      <c r="AA528" s="336">
        <f t="shared" si="328"/>
        <v>17.955333676059919</v>
      </c>
      <c r="AB528" s="336">
        <f t="shared" si="329"/>
        <v>-2.1679622626680523E-5</v>
      </c>
      <c r="AC528" s="328">
        <f t="shared" si="330"/>
        <v>2.7189400893215514E-3</v>
      </c>
      <c r="AD528" s="328">
        <f t="shared" si="331"/>
        <v>-7.3558075363810378</v>
      </c>
      <c r="AE528" s="328">
        <f t="shared" si="332"/>
        <v>2237.8079138888879</v>
      </c>
      <c r="AF528" s="328">
        <f t="shared" si="333"/>
        <v>2890.5027098455598</v>
      </c>
      <c r="AG528" s="328">
        <f t="shared" si="334"/>
        <v>2888.3815468060311</v>
      </c>
      <c r="AH528" s="328">
        <f t="shared" si="335"/>
        <v>2.4518858493707492</v>
      </c>
      <c r="AI528" s="328">
        <f t="shared" si="336"/>
        <v>1.9992889656509758</v>
      </c>
      <c r="AJ528" s="328">
        <f t="shared" si="337"/>
        <v>10.354412160135432</v>
      </c>
      <c r="AK528" s="337">
        <f t="shared" si="338"/>
        <v>864.73855683269176</v>
      </c>
      <c r="AL528" s="42">
        <f t="shared" si="343"/>
        <v>31.682801814393606</v>
      </c>
    </row>
    <row r="529" spans="2:38" ht="15" x14ac:dyDescent="0.15">
      <c r="B529" s="328">
        <f t="shared" si="309"/>
        <v>2890.5027098455598</v>
      </c>
      <c r="C529" s="328">
        <f t="shared" si="310"/>
        <v>2888.3815468060311</v>
      </c>
      <c r="D529" s="328">
        <f t="shared" si="311"/>
        <v>2.4518858493707492</v>
      </c>
      <c r="E529" s="328">
        <f t="shared" si="339"/>
        <v>210.00482139192769</v>
      </c>
      <c r="F529" s="328">
        <f t="shared" si="312"/>
        <v>210.08108997941309</v>
      </c>
      <c r="G529" s="328">
        <f t="shared" si="313"/>
        <v>853.0412423426983</v>
      </c>
      <c r="H529" s="313">
        <f t="shared" si="314"/>
        <v>0.02</v>
      </c>
      <c r="I529" s="328">
        <f t="shared" si="315"/>
        <v>1.6969304316229683</v>
      </c>
      <c r="J529" s="328">
        <f t="shared" si="340"/>
        <v>850</v>
      </c>
      <c r="K529" s="335">
        <f t="shared" si="316"/>
        <v>-1</v>
      </c>
      <c r="L529" s="323">
        <f t="shared" si="317"/>
        <v>2.4318858493707491</v>
      </c>
      <c r="M529" s="323">
        <f t="shared" si="318"/>
        <v>2.4418858493707489</v>
      </c>
      <c r="N529" s="328">
        <f t="shared" si="319"/>
        <v>-3.4175263312938853E-2</v>
      </c>
      <c r="O529" s="328">
        <f t="shared" si="320"/>
        <v>1.8843796348648745E-3</v>
      </c>
      <c r="P529" s="332">
        <f t="shared" si="341"/>
        <v>30.625182447901356</v>
      </c>
      <c r="Q529" s="328">
        <f t="shared" si="321"/>
        <v>13.189027544508235</v>
      </c>
      <c r="R529" s="277">
        <f>IF(H529&gt;0, rate1(1,$L$52,$L$51,$L$54,L529,$L$53,$L$50,P529),"")</f>
        <v>1352.8476490204253</v>
      </c>
      <c r="S529" s="323">
        <f t="shared" si="322"/>
        <v>5.1736313783836128</v>
      </c>
      <c r="T529" s="323">
        <f t="shared" si="323"/>
        <v>8.1883760721998492E-3</v>
      </c>
      <c r="U529" s="328">
        <f t="shared" si="324"/>
        <v>2.4518858493707492</v>
      </c>
      <c r="V529" s="336">
        <f t="shared" si="325"/>
        <v>2.4518858493707492</v>
      </c>
      <c r="W529" s="328">
        <f t="shared" si="326"/>
        <v>3.6171078045033056E-4</v>
      </c>
      <c r="X529" s="328">
        <f t="shared" si="327"/>
        <v>24.154655235796213</v>
      </c>
      <c r="Y529" s="328">
        <f t="shared" si="342"/>
        <v>30.876528271547024</v>
      </c>
      <c r="Z529" s="108">
        <f>IF(H529&gt;0, rate1(1,$L$52,$L$51,$L$54,U529,$L$53,$L$50,Y529),"")</f>
        <v>1358.2201471219159</v>
      </c>
      <c r="AA529" s="336">
        <f t="shared" si="328"/>
        <v>9.4376153504845206</v>
      </c>
      <c r="AB529" s="336">
        <f t="shared" si="329"/>
        <v>-4.2868839764016941E-5</v>
      </c>
      <c r="AC529" s="328">
        <f t="shared" si="330"/>
        <v>8.1883760721998492E-3</v>
      </c>
      <c r="AD529" s="328">
        <f t="shared" si="331"/>
        <v>-2.4424867426279429</v>
      </c>
      <c r="AE529" s="328">
        <f t="shared" si="332"/>
        <v>900.92204553237468</v>
      </c>
      <c r="AF529" s="328">
        <f t="shared" si="333"/>
        <v>2890.4603462061746</v>
      </c>
      <c r="AG529" s="328">
        <f t="shared" si="334"/>
        <v>2888.3733584299589</v>
      </c>
      <c r="AH529" s="328">
        <f t="shared" si="335"/>
        <v>2.4320537803286211</v>
      </c>
      <c r="AI529" s="328">
        <f t="shared" si="336"/>
        <v>6.052696383165479</v>
      </c>
      <c r="AJ529" s="328">
        <f t="shared" si="337"/>
        <v>10.356093464686312</v>
      </c>
      <c r="AK529" s="337">
        <f t="shared" si="338"/>
        <v>864.74030565457269</v>
      </c>
      <c r="AL529" s="42">
        <f t="shared" si="343"/>
        <v>31.68450121001441</v>
      </c>
    </row>
    <row r="530" spans="2:38" ht="15" x14ac:dyDescent="0.15">
      <c r="B530" s="328">
        <f t="shared" si="309"/>
        <v>2890.4603462061746</v>
      </c>
      <c r="C530" s="328">
        <f t="shared" si="310"/>
        <v>2888.3733584299589</v>
      </c>
      <c r="D530" s="328">
        <f t="shared" si="311"/>
        <v>2.4320537803286211</v>
      </c>
      <c r="E530" s="328">
        <f t="shared" si="339"/>
        <v>209.8645058308233</v>
      </c>
      <c r="F530" s="328">
        <f t="shared" si="312"/>
        <v>209.9346636113755</v>
      </c>
      <c r="G530" s="328">
        <f t="shared" si="313"/>
        <v>831.76045299344094</v>
      </c>
      <c r="H530" s="313">
        <f t="shared" si="314"/>
        <v>0.02</v>
      </c>
      <c r="I530" s="328">
        <f t="shared" si="315"/>
        <v>1.669590220972532</v>
      </c>
      <c r="J530" s="328">
        <f t="shared" si="340"/>
        <v>850</v>
      </c>
      <c r="K530" s="335">
        <f t="shared" si="316"/>
        <v>-1</v>
      </c>
      <c r="L530" s="323">
        <f t="shared" si="317"/>
        <v>2.4120537803286211</v>
      </c>
      <c r="M530" s="323">
        <f t="shared" si="318"/>
        <v>2.4220537803286213</v>
      </c>
      <c r="N530" s="328">
        <f t="shared" si="319"/>
        <v>-3.3901168029823125E-2</v>
      </c>
      <c r="O530" s="328">
        <f t="shared" si="320"/>
        <v>1.8843796348648745E-3</v>
      </c>
      <c r="P530" s="332">
        <f t="shared" si="341"/>
        <v>30.293158922988223</v>
      </c>
      <c r="Q530" s="328">
        <f t="shared" si="321"/>
        <v>-8.2349098402697791</v>
      </c>
      <c r="R530" s="277">
        <f>IF(H530&gt;0, rate1(1,$L$52,$L$51,$L$54,L530,$L$53,$L$50,P530),"")</f>
        <v>1345.6807838332104</v>
      </c>
      <c r="S530" s="323">
        <f t="shared" si="322"/>
        <v>-3.2474942879976467</v>
      </c>
      <c r="T530" s="323">
        <f t="shared" si="323"/>
        <v>-7.9814511171019866E-3</v>
      </c>
      <c r="U530" s="328">
        <f t="shared" si="324"/>
        <v>2.4320537803286211</v>
      </c>
      <c r="V530" s="336">
        <f t="shared" si="325"/>
        <v>2.4320537803286211</v>
      </c>
      <c r="W530" s="328">
        <f t="shared" si="326"/>
        <v>3.5588305248612784E-4</v>
      </c>
      <c r="X530" s="328">
        <f t="shared" si="327"/>
        <v>2.5193548372027408</v>
      </c>
      <c r="Y530" s="328">
        <f t="shared" si="342"/>
        <v>30.54381970738843</v>
      </c>
      <c r="Z530" s="108">
        <f>IF(H530&gt;0, rate1(1,$L$52,$L$51,$L$54,U530,$L$53,$L$50,Y530),"")</f>
        <v>1351.0988003911355</v>
      </c>
      <c r="AA530" s="336">
        <f t="shared" si="328"/>
        <v>0.98954108245272476</v>
      </c>
      <c r="AB530" s="336">
        <f t="shared" si="329"/>
        <v>3.4026757633139837E-2</v>
      </c>
      <c r="AC530" s="328">
        <f t="shared" si="330"/>
        <v>3.4026757633139837E-2</v>
      </c>
      <c r="AD530" s="328">
        <f t="shared" si="331"/>
        <v>-0.58777272332645969</v>
      </c>
      <c r="AE530" s="328">
        <f t="shared" si="332"/>
        <v>87.869626672146964</v>
      </c>
      <c r="AF530" s="328">
        <f t="shared" si="333"/>
        <v>2890.3924182805117</v>
      </c>
      <c r="AG530" s="328">
        <f t="shared" si="334"/>
        <v>2888.3393316723259</v>
      </c>
      <c r="AH530" s="328">
        <f t="shared" si="335"/>
        <v>2.412219682384567</v>
      </c>
      <c r="AI530" s="328">
        <f t="shared" si="336"/>
        <v>25.285905871534879</v>
      </c>
      <c r="AJ530" s="328">
        <f t="shared" si="337"/>
        <v>10.363117327428405</v>
      </c>
      <c r="AK530" s="337">
        <f t="shared" si="338"/>
        <v>864.74546885421489</v>
      </c>
      <c r="AL530" s="42">
        <f t="shared" si="343"/>
        <v>31.689646001940101</v>
      </c>
    </row>
    <row r="531" spans="2:38" ht="15" x14ac:dyDescent="0.15">
      <c r="B531" s="328">
        <f t="shared" si="309"/>
        <v>2890.3924182805117</v>
      </c>
      <c r="C531" s="328">
        <f t="shared" si="310"/>
        <v>2888.3393316723259</v>
      </c>
      <c r="D531" s="328">
        <f t="shared" si="311"/>
        <v>2.412219682384567</v>
      </c>
      <c r="E531" s="328">
        <f t="shared" si="339"/>
        <v>209.7772457943322</v>
      </c>
      <c r="F531" s="328">
        <f t="shared" si="312"/>
        <v>209.82087581257775</v>
      </c>
      <c r="G531" s="328">
        <f t="shared" si="313"/>
        <v>916.31139982855234</v>
      </c>
      <c r="H531" s="313">
        <f t="shared" si="314"/>
        <v>0.08</v>
      </c>
      <c r="I531" s="328">
        <f t="shared" si="315"/>
        <v>1.6424692865486579</v>
      </c>
      <c r="J531" s="328">
        <f t="shared" si="340"/>
        <v>850</v>
      </c>
      <c r="K531" s="335">
        <f t="shared" si="316"/>
        <v>1</v>
      </c>
      <c r="L531" s="323">
        <f t="shared" si="317"/>
        <v>2.492219682384567</v>
      </c>
      <c r="M531" s="323">
        <f t="shared" si="318"/>
        <v>2.452219682384567</v>
      </c>
      <c r="N531" s="328">
        <f t="shared" si="319"/>
        <v>0.13766996630185702</v>
      </c>
      <c r="O531" s="328">
        <f t="shared" si="320"/>
        <v>1.8843796348648745E-3</v>
      </c>
      <c r="P531" s="332">
        <f t="shared" si="341"/>
        <v>31.222254124030123</v>
      </c>
      <c r="Q531" s="328">
        <f t="shared" si="321"/>
        <v>23.246939071254133</v>
      </c>
      <c r="R531" s="277">
        <f>IF(H531&gt;0, rate1(1,$L$52,$L$51,$L$54,L531,$L$53,$L$50,P531),"")</f>
        <v>1365.5366805836679</v>
      </c>
      <c r="S531" s="323">
        <f t="shared" si="322"/>
        <v>9.0342895332358495</v>
      </c>
      <c r="T531" s="323">
        <f t="shared" si="323"/>
        <v>-1.7135300605280745E-2</v>
      </c>
      <c r="U531" s="328">
        <f t="shared" si="324"/>
        <v>2.412219682384567</v>
      </c>
      <c r="V531" s="336">
        <f t="shared" si="325"/>
        <v>2.412219682384567</v>
      </c>
      <c r="W531" s="328">
        <f t="shared" si="326"/>
        <v>3.501020645462205E-4</v>
      </c>
      <c r="X531" s="328">
        <f t="shared" si="327"/>
        <v>-18.619494464707827</v>
      </c>
      <c r="Y531" s="328">
        <f t="shared" si="342"/>
        <v>30.211982181136687</v>
      </c>
      <c r="Z531" s="108">
        <f>IF(H531&gt;0, rate1(1,$L$52,$L$51,$L$54,U531,$L$53,$L$50,Y531),"")</f>
        <v>1343.9163117386706</v>
      </c>
      <c r="AA531" s="336">
        <f t="shared" si="328"/>
        <v>-7.3523683711384784</v>
      </c>
      <c r="AB531" s="336">
        <f t="shared" si="329"/>
        <v>4.1916501881788946E-5</v>
      </c>
      <c r="AC531" s="328">
        <f t="shared" si="330"/>
        <v>4.1916501881788946E-5</v>
      </c>
      <c r="AD531" s="328">
        <f t="shared" si="331"/>
        <v>1908.5562107642581</v>
      </c>
      <c r="AE531" s="328">
        <f t="shared" si="332"/>
        <v>112076.21264750301</v>
      </c>
      <c r="AF531" s="328">
        <f t="shared" si="333"/>
        <v>2890.5300463303115</v>
      </c>
      <c r="AG531" s="328">
        <f t="shared" si="334"/>
        <v>2888.3392897558242</v>
      </c>
      <c r="AH531" s="328">
        <f t="shared" si="335"/>
        <v>2.4917833725209433</v>
      </c>
      <c r="AI531" s="328">
        <f t="shared" si="336"/>
        <v>3.0695991164347691E-2</v>
      </c>
      <c r="AJ531" s="328">
        <f t="shared" si="337"/>
        <v>10.363125854092617</v>
      </c>
      <c r="AK531" s="337">
        <f t="shared" si="338"/>
        <v>864.76650067073695</v>
      </c>
      <c r="AL531" s="42">
        <f t="shared" si="343"/>
        <v>31.711139021930904</v>
      </c>
    </row>
    <row r="532" spans="2:38" ht="15" x14ac:dyDescent="0.15">
      <c r="B532" s="328">
        <f t="shared" si="309"/>
        <v>2890.5300463303115</v>
      </c>
      <c r="C532" s="328">
        <f t="shared" si="310"/>
        <v>2888.3392897558242</v>
      </c>
      <c r="D532" s="328">
        <f t="shared" si="311"/>
        <v>2.4917833725209433</v>
      </c>
      <c r="E532" s="328">
        <f t="shared" si="339"/>
        <v>210.40871474561436</v>
      </c>
      <c r="F532" s="328">
        <f t="shared" si="312"/>
        <v>210.09298026997328</v>
      </c>
      <c r="G532" s="328">
        <f t="shared" si="313"/>
        <v>895.77092366899342</v>
      </c>
      <c r="H532" s="313">
        <f t="shared" si="314"/>
        <v>0.02</v>
      </c>
      <c r="I532" s="328">
        <f t="shared" si="315"/>
        <v>1.7526052595898365</v>
      </c>
      <c r="J532" s="328">
        <f t="shared" si="340"/>
        <v>850</v>
      </c>
      <c r="K532" s="335">
        <f t="shared" si="316"/>
        <v>-1</v>
      </c>
      <c r="L532" s="323">
        <f t="shared" si="317"/>
        <v>2.4717833725209433</v>
      </c>
      <c r="M532" s="323">
        <f t="shared" si="318"/>
        <v>2.4817833725209431</v>
      </c>
      <c r="N532" s="328">
        <f t="shared" si="319"/>
        <v>-3.472653606751841E-2</v>
      </c>
      <c r="O532" s="328">
        <f t="shared" si="320"/>
        <v>1.8843796348648745E-3</v>
      </c>
      <c r="P532" s="332">
        <f t="shared" si="341"/>
        <v>31.295869724407481</v>
      </c>
      <c r="Q532" s="328">
        <f t="shared" si="321"/>
        <v>57.93740049528742</v>
      </c>
      <c r="R532" s="277">
        <f>IF(H532&gt;0, rate1(1,$L$52,$L$51,$L$54,L532,$L$53,$L$50,P532),"")</f>
        <v>1367.0837498389333</v>
      </c>
      <c r="S532" s="323">
        <f t="shared" si="322"/>
        <v>22.490312119548154</v>
      </c>
      <c r="T532" s="323">
        <f t="shared" si="323"/>
        <v>1.6159158542853474E-3</v>
      </c>
      <c r="U532" s="328">
        <f t="shared" si="324"/>
        <v>2.4917833725209433</v>
      </c>
      <c r="V532" s="336">
        <f t="shared" si="325"/>
        <v>2.4917833725209433</v>
      </c>
      <c r="W532" s="328">
        <f t="shared" si="326"/>
        <v>3.7357820005912146E-4</v>
      </c>
      <c r="X532" s="328">
        <f t="shared" si="327"/>
        <v>67.577938845618974</v>
      </c>
      <c r="Y532" s="328">
        <f t="shared" si="342"/>
        <v>31.548582521527106</v>
      </c>
      <c r="Z532" s="108">
        <f>IF(H532&gt;0, rate1(1,$L$52,$L$51,$L$54,U532,$L$53,$L$50,Y532),"")</f>
        <v>1372.3659896142087</v>
      </c>
      <c r="AA532" s="336">
        <f t="shared" si="328"/>
        <v>26.131635560449975</v>
      </c>
      <c r="AB532" s="336">
        <f t="shared" si="329"/>
        <v>-1.4864858244523766E-5</v>
      </c>
      <c r="AC532" s="328">
        <f t="shared" si="330"/>
        <v>1.6159158542853474E-3</v>
      </c>
      <c r="AD532" s="328">
        <f t="shared" si="331"/>
        <v>-12.376882092567358</v>
      </c>
      <c r="AE532" s="328">
        <f t="shared" si="332"/>
        <v>-2317403.3076516506</v>
      </c>
      <c r="AF532" s="328">
        <f t="shared" si="333"/>
        <v>2890.4937038783896</v>
      </c>
      <c r="AG532" s="328">
        <f t="shared" si="334"/>
        <v>2888.3376738399697</v>
      </c>
      <c r="AH532" s="328">
        <f t="shared" si="335"/>
        <v>2.4719553687251974</v>
      </c>
      <c r="AI532" s="328">
        <f t="shared" si="336"/>
        <v>1.1820167231712988</v>
      </c>
      <c r="AJ532" s="328">
        <f t="shared" si="337"/>
        <v>10.363454192071275</v>
      </c>
      <c r="AK532" s="337">
        <f t="shared" si="338"/>
        <v>864.76652879782353</v>
      </c>
      <c r="AL532" s="42">
        <f t="shared" si="343"/>
        <v>31.711165113523393</v>
      </c>
    </row>
    <row r="533" spans="2:38" ht="15" x14ac:dyDescent="0.15">
      <c r="B533" s="328">
        <f t="shared" si="309"/>
        <v>2890.4937038783896</v>
      </c>
      <c r="C533" s="328">
        <f t="shared" si="310"/>
        <v>2888.3376738399697</v>
      </c>
      <c r="D533" s="328">
        <f t="shared" si="311"/>
        <v>2.4719553687251974</v>
      </c>
      <c r="E533" s="328">
        <f t="shared" si="339"/>
        <v>210.25269107811192</v>
      </c>
      <c r="F533" s="328">
        <f t="shared" si="312"/>
        <v>210.33070291186314</v>
      </c>
      <c r="G533" s="328">
        <f t="shared" si="313"/>
        <v>875.37515595486195</v>
      </c>
      <c r="H533" s="313">
        <f t="shared" si="314"/>
        <v>0.02</v>
      </c>
      <c r="I533" s="328">
        <f t="shared" si="315"/>
        <v>1.7248240307359084</v>
      </c>
      <c r="J533" s="328">
        <f t="shared" si="340"/>
        <v>850</v>
      </c>
      <c r="K533" s="335">
        <f t="shared" si="316"/>
        <v>-1</v>
      </c>
      <c r="L533" s="323">
        <f t="shared" si="317"/>
        <v>2.4519553687251974</v>
      </c>
      <c r="M533" s="323">
        <f t="shared" si="318"/>
        <v>2.4619553687251976</v>
      </c>
      <c r="N533" s="328">
        <f t="shared" si="319"/>
        <v>-3.4452592169637697E-2</v>
      </c>
      <c r="O533" s="328">
        <f t="shared" si="320"/>
        <v>1.8843796348648745E-3</v>
      </c>
      <c r="P533" s="332">
        <f t="shared" si="341"/>
        <v>30.962101339915094</v>
      </c>
      <c r="Q533" s="328">
        <f t="shared" si="321"/>
        <v>35.691875892020221</v>
      </c>
      <c r="R533" s="277">
        <f>IF(H533&gt;0, rate1(1,$L$52,$L$51,$L$54,L533,$L$53,$L$50,P533),"")</f>
        <v>1360.0389784369875</v>
      </c>
      <c r="S533" s="323">
        <f t="shared" si="322"/>
        <v>13.926744779685784</v>
      </c>
      <c r="T533" s="323">
        <f t="shared" si="323"/>
        <v>2.6652179459580195E-3</v>
      </c>
      <c r="U533" s="328">
        <f t="shared" si="324"/>
        <v>2.4719553687251974</v>
      </c>
      <c r="V533" s="336">
        <f t="shared" si="325"/>
        <v>2.4719553687251974</v>
      </c>
      <c r="W533" s="328">
        <f t="shared" si="326"/>
        <v>3.6765646644632E-4</v>
      </c>
      <c r="X533" s="328">
        <f t="shared" si="327"/>
        <v>46.86096082278641</v>
      </c>
      <c r="Y533" s="328">
        <f t="shared" si="342"/>
        <v>31.214136635536583</v>
      </c>
      <c r="Z533" s="108">
        <f>IF(H533&gt;0, rate1(1,$L$52,$L$51,$L$54,U533,$L$53,$L$50,Y533),"")</f>
        <v>1365.3658556762243</v>
      </c>
      <c r="AA533" s="336">
        <f t="shared" si="328"/>
        <v>18.213514210265185</v>
      </c>
      <c r="AB533" s="336">
        <f t="shared" si="329"/>
        <v>-2.1358594297210389E-5</v>
      </c>
      <c r="AC533" s="328">
        <f t="shared" si="330"/>
        <v>2.6652179459580195E-3</v>
      </c>
      <c r="AD533" s="328">
        <f t="shared" si="331"/>
        <v>-7.5040767417656529</v>
      </c>
      <c r="AE533" s="328">
        <f t="shared" si="332"/>
        <v>2276.4088104532984</v>
      </c>
      <c r="AF533" s="328">
        <f t="shared" si="333"/>
        <v>2890.4565860682742</v>
      </c>
      <c r="AG533" s="328">
        <f t="shared" si="334"/>
        <v>2888.3350086220239</v>
      </c>
      <c r="AH533" s="328">
        <f t="shared" si="335"/>
        <v>2.4521253473101403</v>
      </c>
      <c r="AI533" s="328">
        <f t="shared" si="336"/>
        <v>1.9596629127651894</v>
      </c>
      <c r="AJ533" s="328">
        <f t="shared" si="337"/>
        <v>10.363998542880378</v>
      </c>
      <c r="AK533" s="337">
        <f t="shared" si="338"/>
        <v>864.76758761403539</v>
      </c>
      <c r="AL533" s="42">
        <f t="shared" si="343"/>
        <v>31.712169827738087</v>
      </c>
    </row>
    <row r="534" spans="2:38" ht="15" x14ac:dyDescent="0.15">
      <c r="B534" s="328">
        <f t="shared" si="309"/>
        <v>2890.4565860682742</v>
      </c>
      <c r="C534" s="328">
        <f t="shared" si="310"/>
        <v>2888.3350086220239</v>
      </c>
      <c r="D534" s="328">
        <f t="shared" si="311"/>
        <v>2.4521253473101403</v>
      </c>
      <c r="E534" s="328">
        <f t="shared" si="339"/>
        <v>210.10002728425656</v>
      </c>
      <c r="F534" s="328">
        <f t="shared" si="312"/>
        <v>210.17635918118424</v>
      </c>
      <c r="G534" s="328">
        <f t="shared" si="313"/>
        <v>853.68026220415516</v>
      </c>
      <c r="H534" s="313">
        <f t="shared" si="314"/>
        <v>0.02</v>
      </c>
      <c r="I534" s="328">
        <f t="shared" si="315"/>
        <v>1.6972619570002281</v>
      </c>
      <c r="J534" s="328">
        <f t="shared" si="340"/>
        <v>850</v>
      </c>
      <c r="K534" s="335">
        <f t="shared" si="316"/>
        <v>-1</v>
      </c>
      <c r="L534" s="323">
        <f t="shared" si="317"/>
        <v>2.4321253473101403</v>
      </c>
      <c r="M534" s="323">
        <f t="shared" si="318"/>
        <v>2.4421253473101405</v>
      </c>
      <c r="N534" s="328">
        <f t="shared" si="319"/>
        <v>-3.4178573079524988E-2</v>
      </c>
      <c r="O534" s="328">
        <f t="shared" si="320"/>
        <v>1.8843796348648745E-3</v>
      </c>
      <c r="P534" s="332">
        <f t="shared" si="341"/>
        <v>30.629197595103406</v>
      </c>
      <c r="Q534" s="328">
        <f t="shared" si="321"/>
        <v>13.8344775849705</v>
      </c>
      <c r="R534" s="277">
        <f>IF(H534&gt;0, rate1(1,$L$52,$L$51,$L$54,L534,$L$53,$L$50,P534),"")</f>
        <v>1352.9338287843502</v>
      </c>
      <c r="S534" s="323">
        <f t="shared" si="322"/>
        <v>5.4264749931704879</v>
      </c>
      <c r="T534" s="323">
        <f t="shared" si="323"/>
        <v>7.7213975301472088E-3</v>
      </c>
      <c r="U534" s="328">
        <f t="shared" si="324"/>
        <v>2.4521253473101403</v>
      </c>
      <c r="V534" s="336">
        <f t="shared" si="325"/>
        <v>2.4521253473101403</v>
      </c>
      <c r="W534" s="328">
        <f t="shared" si="326"/>
        <v>3.6178144705001358E-4</v>
      </c>
      <c r="X534" s="328">
        <f t="shared" si="327"/>
        <v>24.807374718360506</v>
      </c>
      <c r="Y534" s="328">
        <f t="shared" si="342"/>
        <v>30.880551668757338</v>
      </c>
      <c r="Z534" s="108">
        <f>IF(H534&gt;0, rate1(1,$L$52,$L$51,$L$54,U534,$L$53,$L$50,Y534),"")</f>
        <v>1358.3057798538739</v>
      </c>
      <c r="AA534" s="336">
        <f t="shared" si="328"/>
        <v>9.6920323720947312</v>
      </c>
      <c r="AB534" s="336">
        <f t="shared" si="329"/>
        <v>-4.1622192780999303E-5</v>
      </c>
      <c r="AC534" s="328">
        <f t="shared" si="330"/>
        <v>7.7213975301472088E-3</v>
      </c>
      <c r="AD534" s="328">
        <f t="shared" si="331"/>
        <v>-2.5902046775745657</v>
      </c>
      <c r="AE534" s="328">
        <f t="shared" si="332"/>
        <v>946.19312238825478</v>
      </c>
      <c r="AF534" s="328">
        <f t="shared" si="333"/>
        <v>2890.4146860976643</v>
      </c>
      <c r="AG534" s="328">
        <f t="shared" si="334"/>
        <v>2888.3272872244938</v>
      </c>
      <c r="AH534" s="328">
        <f t="shared" si="335"/>
        <v>2.4322933027358618</v>
      </c>
      <c r="AI534" s="328">
        <f t="shared" si="336"/>
        <v>5.7071509085445111</v>
      </c>
      <c r="AJ534" s="328">
        <f t="shared" si="337"/>
        <v>10.365583862577196</v>
      </c>
      <c r="AK534" s="337">
        <f t="shared" si="338"/>
        <v>864.76930305426322</v>
      </c>
      <c r="AL534" s="42">
        <f t="shared" si="343"/>
        <v>31.713835541213939</v>
      </c>
    </row>
    <row r="535" spans="2:38" ht="15" x14ac:dyDescent="0.15">
      <c r="B535" s="328">
        <f t="shared" si="309"/>
        <v>2890.4146860976643</v>
      </c>
      <c r="C535" s="328">
        <f t="shared" si="310"/>
        <v>2888.3272872244938</v>
      </c>
      <c r="D535" s="328">
        <f t="shared" si="311"/>
        <v>2.4322933027358618</v>
      </c>
      <c r="E535" s="328">
        <f t="shared" si="339"/>
        <v>209.95875660253546</v>
      </c>
      <c r="F535" s="328">
        <f t="shared" si="312"/>
        <v>210.02939194339601</v>
      </c>
      <c r="G535" s="328">
        <f t="shared" si="313"/>
        <v>832.38369820261755</v>
      </c>
      <c r="H535" s="313">
        <f t="shared" si="314"/>
        <v>0.02</v>
      </c>
      <c r="I535" s="328">
        <f t="shared" si="315"/>
        <v>1.6699190985364112</v>
      </c>
      <c r="J535" s="328">
        <f t="shared" si="340"/>
        <v>850</v>
      </c>
      <c r="K535" s="335">
        <f t="shared" si="316"/>
        <v>-1</v>
      </c>
      <c r="L535" s="323">
        <f t="shared" si="317"/>
        <v>2.4122933027358617</v>
      </c>
      <c r="M535" s="323">
        <f t="shared" si="318"/>
        <v>2.422293302735862</v>
      </c>
      <c r="N535" s="328">
        <f t="shared" si="319"/>
        <v>-3.3904478706162422E-2</v>
      </c>
      <c r="O535" s="328">
        <f t="shared" si="320"/>
        <v>1.8843796348648745E-3</v>
      </c>
      <c r="P535" s="332">
        <f t="shared" si="341"/>
        <v>30.297163535948624</v>
      </c>
      <c r="Q535" s="328">
        <f t="shared" si="321"/>
        <v>-7.6070015858853139</v>
      </c>
      <c r="R535" s="277">
        <f>IF(H535&gt;0, rate1(1,$L$52,$L$51,$L$54,L535,$L$53,$L$50,P535),"")</f>
        <v>1345.7677036599243</v>
      </c>
      <c r="S535" s="323">
        <f t="shared" si="322"/>
        <v>-2.9996805219765266</v>
      </c>
      <c r="T535" s="323">
        <f t="shared" si="323"/>
        <v>-8.4767967141055073E-3</v>
      </c>
      <c r="U535" s="328">
        <f t="shared" si="324"/>
        <v>2.4322933027358618</v>
      </c>
      <c r="V535" s="336">
        <f t="shared" si="325"/>
        <v>2.4322933027358618</v>
      </c>
      <c r="W535" s="328">
        <f t="shared" si="326"/>
        <v>3.5595315468572863E-4</v>
      </c>
      <c r="X535" s="328">
        <f t="shared" si="327"/>
        <v>3.1560564252054064</v>
      </c>
      <c r="Y535" s="328">
        <f t="shared" si="342"/>
        <v>30.547832616220099</v>
      </c>
      <c r="Z535" s="108">
        <f>IF(H535&gt;0, rate1(1,$L$52,$L$51,$L$54,U535,$L$53,$L$50,Y535),"")</f>
        <v>1351.1851678628138</v>
      </c>
      <c r="AA535" s="336">
        <f t="shared" si="328"/>
        <v>1.2395426879241496</v>
      </c>
      <c r="AB535" s="336">
        <f t="shared" si="329"/>
        <v>-1.4859696105540908E-3</v>
      </c>
      <c r="AC535" s="328">
        <f t="shared" si="330"/>
        <v>-1.4859696105540908E-3</v>
      </c>
      <c r="AD535" s="328">
        <f t="shared" si="331"/>
        <v>13.459225449800664</v>
      </c>
      <c r="AE535" s="328">
        <f t="shared" si="332"/>
        <v>5147.8199521621636</v>
      </c>
      <c r="AF535" s="328">
        <f t="shared" si="333"/>
        <v>2890.3822675885685</v>
      </c>
      <c r="AG535" s="328">
        <f t="shared" si="334"/>
        <v>2888.3287731941045</v>
      </c>
      <c r="AH535" s="328">
        <f t="shared" si="335"/>
        <v>2.4124592293288956</v>
      </c>
      <c r="AI535" s="328">
        <f t="shared" si="336"/>
        <v>-1.1041798718403451</v>
      </c>
      <c r="AJ535" s="328">
        <f t="shared" si="337"/>
        <v>10.365277145946129</v>
      </c>
      <c r="AK535" s="337">
        <f t="shared" si="338"/>
        <v>864.77417513634725</v>
      </c>
      <c r="AL535" s="42">
        <f t="shared" si="343"/>
        <v>31.718686619486203</v>
      </c>
    </row>
    <row r="536" spans="2:38" ht="15" x14ac:dyDescent="0.15">
      <c r="B536" s="328">
        <f t="shared" si="309"/>
        <v>2890.3822675885685</v>
      </c>
      <c r="C536" s="328">
        <f t="shared" si="310"/>
        <v>2888.3287731941045</v>
      </c>
      <c r="D536" s="328">
        <f t="shared" si="311"/>
        <v>2.4124592293288956</v>
      </c>
      <c r="E536" s="328">
        <f t="shared" si="339"/>
        <v>209.80028320844553</v>
      </c>
      <c r="F536" s="328">
        <f t="shared" si="312"/>
        <v>209.8795199054905</v>
      </c>
      <c r="G536" s="328">
        <f t="shared" si="313"/>
        <v>916.83196319346803</v>
      </c>
      <c r="H536" s="313">
        <f t="shared" si="314"/>
        <v>0.08</v>
      </c>
      <c r="I536" s="328">
        <f t="shared" si="315"/>
        <v>1.6427955155711971</v>
      </c>
      <c r="J536" s="328">
        <f t="shared" si="340"/>
        <v>850</v>
      </c>
      <c r="K536" s="335">
        <f t="shared" si="316"/>
        <v>1</v>
      </c>
      <c r="L536" s="323">
        <f t="shared" si="317"/>
        <v>2.4924592293288956</v>
      </c>
      <c r="M536" s="323">
        <f t="shared" si="318"/>
        <v>2.4524592293288956</v>
      </c>
      <c r="N536" s="328">
        <f t="shared" si="319"/>
        <v>0.13768356033900631</v>
      </c>
      <c r="O536" s="328">
        <f t="shared" si="320"/>
        <v>1.8843796348648745E-3</v>
      </c>
      <c r="P536" s="332">
        <f t="shared" si="341"/>
        <v>31.226289165678935</v>
      </c>
      <c r="Q536" s="328">
        <f t="shared" si="321"/>
        <v>23.598802185473687</v>
      </c>
      <c r="R536" s="277">
        <f>IF(H536&gt;0, rate1(1,$L$52,$L$51,$L$54,L536,$L$53,$L$50,P536),"")</f>
        <v>1365.6215770895562</v>
      </c>
      <c r="S536" s="323">
        <f t="shared" si="322"/>
        <v>9.1704614115519139</v>
      </c>
      <c r="T536" s="323">
        <f t="shared" si="323"/>
        <v>-1.6851381262793872E-2</v>
      </c>
      <c r="U536" s="328">
        <f t="shared" si="324"/>
        <v>2.4124592293288956</v>
      </c>
      <c r="V536" s="336">
        <f t="shared" si="325"/>
        <v>2.4124592293288956</v>
      </c>
      <c r="W536" s="328">
        <f t="shared" si="326"/>
        <v>3.5017160219741328E-4</v>
      </c>
      <c r="X536" s="328">
        <f t="shared" si="327"/>
        <v>-18.139350877133779</v>
      </c>
      <c r="Y536" s="328">
        <f t="shared" si="342"/>
        <v>30.215984540037159</v>
      </c>
      <c r="Z536" s="108">
        <f>IF(H536&gt;0, rate1(1,$L$52,$L$51,$L$54,U536,$L$53,$L$50,Y536),"")</f>
        <v>1344.0034212034418</v>
      </c>
      <c r="AA536" s="336">
        <f t="shared" si="328"/>
        <v>-7.1623075444108828</v>
      </c>
      <c r="AB536" s="336">
        <f t="shared" si="329"/>
        <v>4.2901054670157868E-5</v>
      </c>
      <c r="AC536" s="328">
        <f t="shared" si="330"/>
        <v>4.2901054670157868E-5</v>
      </c>
      <c r="AD536" s="328">
        <f t="shared" si="331"/>
        <v>1864.7560209201174</v>
      </c>
      <c r="AE536" s="328">
        <f t="shared" si="332"/>
        <v>-2565778.0261677573</v>
      </c>
      <c r="AF536" s="328">
        <f t="shared" si="333"/>
        <v>2890.519908247853</v>
      </c>
      <c r="AG536" s="328">
        <f t="shared" si="334"/>
        <v>2888.3287302930498</v>
      </c>
      <c r="AH536" s="328">
        <f t="shared" si="335"/>
        <v>2.492023001604275</v>
      </c>
      <c r="AI536" s="328">
        <f t="shared" si="336"/>
        <v>3.1415038682670468E-2</v>
      </c>
      <c r="AJ536" s="328">
        <f t="shared" si="337"/>
        <v>10.365285872345764</v>
      </c>
      <c r="AK536" s="337">
        <f t="shared" si="338"/>
        <v>864.77325603502209</v>
      </c>
      <c r="AL536" s="42">
        <f t="shared" si="343"/>
        <v>31.717748066595139</v>
      </c>
    </row>
    <row r="537" spans="2:38" ht="15" x14ac:dyDescent="0.15">
      <c r="B537" s="328">
        <f t="shared" si="309"/>
        <v>2890.519908247853</v>
      </c>
      <c r="C537" s="328">
        <f t="shared" si="310"/>
        <v>2888.3287302930498</v>
      </c>
      <c r="D537" s="328">
        <f t="shared" si="311"/>
        <v>2.492023001604275</v>
      </c>
      <c r="E537" s="328">
        <f t="shared" si="339"/>
        <v>210.43181984891314</v>
      </c>
      <c r="F537" s="328">
        <f t="shared" si="312"/>
        <v>210.11605152867935</v>
      </c>
      <c r="G537" s="328">
        <f t="shared" si="313"/>
        <v>896.12987829578833</v>
      </c>
      <c r="H537" s="313">
        <f t="shared" si="314"/>
        <v>0.02</v>
      </c>
      <c r="I537" s="328">
        <f t="shared" si="315"/>
        <v>1.7529423638425214</v>
      </c>
      <c r="J537" s="328">
        <f t="shared" si="340"/>
        <v>850</v>
      </c>
      <c r="K537" s="335">
        <f t="shared" si="316"/>
        <v>-1</v>
      </c>
      <c r="L537" s="323">
        <f t="shared" si="317"/>
        <v>2.472023001604275</v>
      </c>
      <c r="M537" s="323">
        <f t="shared" si="318"/>
        <v>2.4820230016042748</v>
      </c>
      <c r="N537" s="328">
        <f t="shared" si="319"/>
        <v>-3.4729846495988426E-2</v>
      </c>
      <c r="O537" s="328">
        <f t="shared" si="320"/>
        <v>1.8843796348648745E-3</v>
      </c>
      <c r="P537" s="332">
        <f t="shared" si="341"/>
        <v>31.299908919255376</v>
      </c>
      <c r="Q537" s="328">
        <f t="shared" si="321"/>
        <v>58.300154131232716</v>
      </c>
      <c r="R537" s="277">
        <f>IF(H537&gt;0, rate1(1,$L$52,$L$51,$L$54,L537,$L$53,$L$50,P537),"")</f>
        <v>1367.1685261593334</v>
      </c>
      <c r="S537" s="323">
        <f t="shared" si="322"/>
        <v>22.629723576449496</v>
      </c>
      <c r="T537" s="323">
        <f t="shared" si="323"/>
        <v>1.6056537372397296E-3</v>
      </c>
      <c r="U537" s="328">
        <f t="shared" si="324"/>
        <v>2.492023001604275</v>
      </c>
      <c r="V537" s="336">
        <f t="shared" si="325"/>
        <v>2.492023001604275</v>
      </c>
      <c r="W537" s="328">
        <f t="shared" si="326"/>
        <v>3.7365005582667976E-4</v>
      </c>
      <c r="X537" s="328">
        <f t="shared" si="327"/>
        <v>67.943480842027725</v>
      </c>
      <c r="Y537" s="328">
        <f t="shared" si="342"/>
        <v>31.552629882114164</v>
      </c>
      <c r="Z537" s="108">
        <f>IF(H537&gt;0, rate1(1,$L$52,$L$51,$L$54,U537,$L$53,$L$50,Y537),"")</f>
        <v>1372.4502291024544</v>
      </c>
      <c r="AA537" s="336">
        <f t="shared" si="328"/>
        <v>26.271373968153604</v>
      </c>
      <c r="AB537" s="336">
        <f t="shared" si="329"/>
        <v>-1.4785506173805383E-5</v>
      </c>
      <c r="AC537" s="328">
        <f t="shared" si="330"/>
        <v>1.6056537372397296E-3</v>
      </c>
      <c r="AD537" s="328">
        <f t="shared" si="331"/>
        <v>-12.455985706097437</v>
      </c>
      <c r="AE537" s="328">
        <f t="shared" si="332"/>
        <v>-2277403.2332300255</v>
      </c>
      <c r="AF537" s="328">
        <f t="shared" si="333"/>
        <v>2890.4835727476197</v>
      </c>
      <c r="AG537" s="328">
        <f t="shared" si="334"/>
        <v>2888.3271246393124</v>
      </c>
      <c r="AH537" s="328">
        <f t="shared" si="335"/>
        <v>2.4721950221601947</v>
      </c>
      <c r="AI537" s="328">
        <f t="shared" si="336"/>
        <v>1.1744373180900762</v>
      </c>
      <c r="AJ537" s="328">
        <f t="shared" si="337"/>
        <v>10.365612104934122</v>
      </c>
      <c r="AK537" s="337">
        <f t="shared" si="338"/>
        <v>864.77328483733368</v>
      </c>
      <c r="AL537" s="42">
        <f t="shared" si="343"/>
        <v>31.717774769378018</v>
      </c>
    </row>
    <row r="538" spans="2:38" ht="15" x14ac:dyDescent="0.15">
      <c r="B538" s="328">
        <f t="shared" si="309"/>
        <v>2890.4835727476197</v>
      </c>
      <c r="C538" s="328">
        <f t="shared" si="310"/>
        <v>2888.3271246393124</v>
      </c>
      <c r="D538" s="328">
        <f t="shared" si="311"/>
        <v>2.4721950221601947</v>
      </c>
      <c r="E538" s="328">
        <f t="shared" si="339"/>
        <v>210.27575957296997</v>
      </c>
      <c r="F538" s="328">
        <f t="shared" si="312"/>
        <v>210.35378971094156</v>
      </c>
      <c r="G538" s="328">
        <f t="shared" si="313"/>
        <v>875.72797927982924</v>
      </c>
      <c r="H538" s="313">
        <f t="shared" si="314"/>
        <v>0.02</v>
      </c>
      <c r="I538" s="328">
        <f t="shared" si="315"/>
        <v>1.7251584866458871</v>
      </c>
      <c r="J538" s="328">
        <f t="shared" si="340"/>
        <v>850</v>
      </c>
      <c r="K538" s="335">
        <f t="shared" si="316"/>
        <v>-1</v>
      </c>
      <c r="L538" s="323">
        <f t="shared" si="317"/>
        <v>2.4521950221601947</v>
      </c>
      <c r="M538" s="323">
        <f t="shared" si="318"/>
        <v>2.4621950221601949</v>
      </c>
      <c r="N538" s="328">
        <f t="shared" si="319"/>
        <v>-3.4455903506332319E-2</v>
      </c>
      <c r="O538" s="328">
        <f t="shared" si="320"/>
        <v>1.8843796348648745E-3</v>
      </c>
      <c r="P538" s="332">
        <f t="shared" si="341"/>
        <v>30.966130115308395</v>
      </c>
      <c r="Q538" s="328">
        <f t="shared" si="321"/>
        <v>36.047752722703422</v>
      </c>
      <c r="R538" s="277">
        <f>IF(H538&gt;0, rate1(1,$L$52,$L$51,$L$54,L538,$L$53,$L$50,P538),"")</f>
        <v>1360.1244808540316</v>
      </c>
      <c r="S538" s="323">
        <f t="shared" si="322"/>
        <v>14.064721458059671</v>
      </c>
      <c r="T538" s="323">
        <f t="shared" si="323"/>
        <v>2.6373240039554275E-3</v>
      </c>
      <c r="U538" s="328">
        <f t="shared" si="324"/>
        <v>2.4721950221601947</v>
      </c>
      <c r="V538" s="336">
        <f t="shared" si="325"/>
        <v>2.4721950221601947</v>
      </c>
      <c r="W538" s="328">
        <f t="shared" si="326"/>
        <v>3.6772775770899102E-4</v>
      </c>
      <c r="X538" s="328">
        <f t="shared" si="327"/>
        <v>47.220307187997378</v>
      </c>
      <c r="Y538" s="328">
        <f t="shared" si="342"/>
        <v>31.218173621327605</v>
      </c>
      <c r="Z538" s="108">
        <f>IF(H538&gt;0, rate1(1,$L$52,$L$51,$L$54,U538,$L$53,$L$50,Y538),"")</f>
        <v>1365.4508160054434</v>
      </c>
      <c r="AA538" s="336">
        <f t="shared" si="328"/>
        <v>18.352039895575206</v>
      </c>
      <c r="AB538" s="336">
        <f t="shared" si="329"/>
        <v>-2.119219180695649E-5</v>
      </c>
      <c r="AC538" s="328">
        <f t="shared" si="330"/>
        <v>2.6373240039554275E-3</v>
      </c>
      <c r="AD538" s="328">
        <f t="shared" si="331"/>
        <v>-7.583444419420684</v>
      </c>
      <c r="AE538" s="328">
        <f t="shared" si="332"/>
        <v>2296.7555258983093</v>
      </c>
      <c r="AF538" s="328">
        <f t="shared" si="333"/>
        <v>2890.4464795201093</v>
      </c>
      <c r="AG538" s="328">
        <f t="shared" si="334"/>
        <v>2888.3244873153085</v>
      </c>
      <c r="AH538" s="328">
        <f t="shared" si="335"/>
        <v>2.4523650251627482</v>
      </c>
      <c r="AI538" s="328">
        <f t="shared" si="336"/>
        <v>1.9390313468216038</v>
      </c>
      <c r="AJ538" s="328">
        <f t="shared" si="337"/>
        <v>10.366150724752684</v>
      </c>
      <c r="AK538" s="337">
        <f t="shared" si="338"/>
        <v>864.77433728570463</v>
      </c>
      <c r="AL538" s="42">
        <f t="shared" si="343"/>
        <v>31.718773041098395</v>
      </c>
    </row>
    <row r="539" spans="2:38" ht="15" x14ac:dyDescent="0.15">
      <c r="B539" s="328">
        <f t="shared" si="309"/>
        <v>2890.4464795201093</v>
      </c>
      <c r="C539" s="328">
        <f t="shared" si="310"/>
        <v>2888.3244873153085</v>
      </c>
      <c r="D539" s="328">
        <f t="shared" si="311"/>
        <v>2.4523650251627482</v>
      </c>
      <c r="E539" s="328">
        <f t="shared" si="339"/>
        <v>210.12302382425099</v>
      </c>
      <c r="F539" s="328">
        <f t="shared" si="312"/>
        <v>210.1993916986105</v>
      </c>
      <c r="G539" s="328">
        <f t="shared" si="313"/>
        <v>854.02625707020138</v>
      </c>
      <c r="H539" s="313">
        <f t="shared" si="314"/>
        <v>0.02</v>
      </c>
      <c r="I539" s="328">
        <f t="shared" si="315"/>
        <v>1.6975937638406322</v>
      </c>
      <c r="J539" s="328">
        <f t="shared" si="340"/>
        <v>850</v>
      </c>
      <c r="K539" s="335">
        <f t="shared" si="316"/>
        <v>-1</v>
      </c>
      <c r="L539" s="323">
        <f t="shared" si="317"/>
        <v>2.4323650251627482</v>
      </c>
      <c r="M539" s="323">
        <f t="shared" si="318"/>
        <v>2.442365025162748</v>
      </c>
      <c r="N539" s="328">
        <f t="shared" si="319"/>
        <v>-3.4181885325531347E-2</v>
      </c>
      <c r="O539" s="328">
        <f t="shared" si="320"/>
        <v>1.8843796348648745E-3</v>
      </c>
      <c r="P539" s="332">
        <f t="shared" si="341"/>
        <v>30.633215890463998</v>
      </c>
      <c r="Q539" s="328">
        <f t="shared" si="321"/>
        <v>14.183419849259622</v>
      </c>
      <c r="R539" s="277">
        <f>IF(H539&gt;0, rate1(1,$L$52,$L$51,$L$54,L539,$L$53,$L$50,P539),"")</f>
        <v>1353.0200644902807</v>
      </c>
      <c r="S539" s="323">
        <f t="shared" si="322"/>
        <v>5.5629905195450364</v>
      </c>
      <c r="T539" s="323">
        <f t="shared" si="323"/>
        <v>7.4911146931200571E-3</v>
      </c>
      <c r="U539" s="328">
        <f t="shared" si="324"/>
        <v>2.4523650251627482</v>
      </c>
      <c r="V539" s="336">
        <f t="shared" si="325"/>
        <v>2.4523650251627482</v>
      </c>
      <c r="W539" s="328">
        <f t="shared" si="326"/>
        <v>3.618521736443725E-4</v>
      </c>
      <c r="X539" s="328">
        <f t="shared" si="327"/>
        <v>25.15981373167881</v>
      </c>
      <c r="Y539" s="328">
        <f t="shared" si="342"/>
        <v>30.88457821978318</v>
      </c>
      <c r="Z539" s="108">
        <f>IF(H539&gt;0, rate1(1,$L$52,$L$51,$L$54,U539,$L$53,$L$50,Y539),"")</f>
        <v>1358.3914681803726</v>
      </c>
      <c r="AA539" s="336">
        <f t="shared" si="328"/>
        <v>9.829107259935931</v>
      </c>
      <c r="AB539" s="336">
        <f t="shared" si="329"/>
        <v>-4.0984004723372029E-5</v>
      </c>
      <c r="AC539" s="328">
        <f t="shared" si="330"/>
        <v>7.4911146931200571E-3</v>
      </c>
      <c r="AD539" s="328">
        <f t="shared" si="331"/>
        <v>-2.6698296340821313</v>
      </c>
      <c r="AE539" s="328">
        <f t="shared" si="332"/>
        <v>970.26105055211008</v>
      </c>
      <c r="AF539" s="328">
        <f t="shared" si="333"/>
        <v>2890.4048065200905</v>
      </c>
      <c r="AG539" s="328">
        <f t="shared" si="334"/>
        <v>2888.3169962006154</v>
      </c>
      <c r="AH539" s="328">
        <f t="shared" si="335"/>
        <v>2.4325330050739811</v>
      </c>
      <c r="AI539" s="328">
        <f t="shared" si="336"/>
        <v>5.5365880297881338</v>
      </c>
      <c r="AJ539" s="328">
        <f t="shared" si="337"/>
        <v>10.36768866587207</v>
      </c>
      <c r="AK539" s="337">
        <f t="shared" si="338"/>
        <v>864.77603534970774</v>
      </c>
      <c r="AL539" s="42">
        <f t="shared" si="343"/>
        <v>31.720421217743194</v>
      </c>
    </row>
    <row r="540" spans="2:38" ht="15" x14ac:dyDescent="0.15">
      <c r="B540" s="328">
        <f t="shared" si="309"/>
        <v>2890.4048065200905</v>
      </c>
      <c r="C540" s="328">
        <f t="shared" si="310"/>
        <v>2888.3169962006154</v>
      </c>
      <c r="D540" s="328">
        <f t="shared" si="311"/>
        <v>2.4325330050739811</v>
      </c>
      <c r="E540" s="328">
        <f t="shared" si="339"/>
        <v>209.98127543652942</v>
      </c>
      <c r="F540" s="328">
        <f t="shared" si="312"/>
        <v>210.0521496303902</v>
      </c>
      <c r="G540" s="328">
        <f t="shared" si="313"/>
        <v>832.72208525032272</v>
      </c>
      <c r="H540" s="313">
        <f t="shared" si="314"/>
        <v>0.02</v>
      </c>
      <c r="I540" s="328">
        <f t="shared" si="315"/>
        <v>1.6702482555800089</v>
      </c>
      <c r="J540" s="328">
        <f t="shared" si="340"/>
        <v>850</v>
      </c>
      <c r="K540" s="335">
        <f t="shared" si="316"/>
        <v>-1</v>
      </c>
      <c r="L540" s="323">
        <f t="shared" si="317"/>
        <v>2.4125330050739811</v>
      </c>
      <c r="M540" s="323">
        <f t="shared" si="318"/>
        <v>2.4225330050739808</v>
      </c>
      <c r="N540" s="328">
        <f t="shared" si="319"/>
        <v>-3.3907791862593406E-2</v>
      </c>
      <c r="O540" s="328">
        <f t="shared" si="320"/>
        <v>1.8843796348648745E-3</v>
      </c>
      <c r="P540" s="332">
        <f t="shared" si="341"/>
        <v>30.301171289889204</v>
      </c>
      <c r="Q540" s="328">
        <f t="shared" si="321"/>
        <v>-7.2665188371147451</v>
      </c>
      <c r="R540" s="277">
        <f>IF(H540&gt;0, rate1(1,$L$52,$L$51,$L$54,L540,$L$53,$L$50,P540),"")</f>
        <v>1345.8546798977179</v>
      </c>
      <c r="S540" s="323">
        <f t="shared" si="322"/>
        <v>-2.8652322626378171</v>
      </c>
      <c r="T540" s="323">
        <f t="shared" si="323"/>
        <v>-8.7725108243438717E-3</v>
      </c>
      <c r="U540" s="328">
        <f t="shared" si="324"/>
        <v>2.4325330050739811</v>
      </c>
      <c r="V540" s="336">
        <f t="shared" si="325"/>
        <v>2.4325330050739811</v>
      </c>
      <c r="W540" s="328">
        <f t="shared" si="326"/>
        <v>3.5602331646344965E-4</v>
      </c>
      <c r="X540" s="328">
        <f t="shared" si="327"/>
        <v>3.5007875603507728</v>
      </c>
      <c r="Y540" s="328">
        <f t="shared" si="342"/>
        <v>30.551848671715867</v>
      </c>
      <c r="Z540" s="108">
        <f>IF(H540&gt;0, rate1(1,$L$52,$L$51,$L$54,U540,$L$53,$L$50,Y540),"")</f>
        <v>1351.2715913945201</v>
      </c>
      <c r="AA540" s="336">
        <f t="shared" si="328"/>
        <v>1.3748480709948465</v>
      </c>
      <c r="AB540" s="336">
        <f t="shared" si="329"/>
        <v>-9.4978030837550797E-4</v>
      </c>
      <c r="AC540" s="328">
        <f t="shared" si="330"/>
        <v>-9.4978030837550797E-4</v>
      </c>
      <c r="AD540" s="328">
        <f t="shared" si="331"/>
        <v>21.05750121752655</v>
      </c>
      <c r="AE540" s="328">
        <f t="shared" si="332"/>
        <v>7254.5842961169083</v>
      </c>
      <c r="AF540" s="328">
        <f t="shared" si="333"/>
        <v>2890.3718485085365</v>
      </c>
      <c r="AG540" s="328">
        <f t="shared" si="334"/>
        <v>2888.3179459809239</v>
      </c>
      <c r="AH540" s="328">
        <f t="shared" si="335"/>
        <v>2.4126989562221923</v>
      </c>
      <c r="AI540" s="328">
        <f t="shared" si="336"/>
        <v>-0.70570792119078507</v>
      </c>
      <c r="AJ540" s="328">
        <f t="shared" si="337"/>
        <v>10.367492635893962</v>
      </c>
      <c r="AK540" s="337">
        <f t="shared" si="338"/>
        <v>864.78076374125976</v>
      </c>
      <c r="AL540" s="42">
        <f t="shared" si="343"/>
        <v>31.725127317568514</v>
      </c>
    </row>
    <row r="541" spans="2:38" ht="15" x14ac:dyDescent="0.15">
      <c r="B541" s="328">
        <f t="shared" si="309"/>
        <v>2890.3718485085365</v>
      </c>
      <c r="C541" s="328">
        <f t="shared" si="310"/>
        <v>2888.3179459809239</v>
      </c>
      <c r="D541" s="328">
        <f t="shared" si="311"/>
        <v>2.4126989562221923</v>
      </c>
      <c r="E541" s="328">
        <f t="shared" si="339"/>
        <v>209.82386096963498</v>
      </c>
      <c r="F541" s="328">
        <f t="shared" si="312"/>
        <v>209.90256820308218</v>
      </c>
      <c r="G541" s="328">
        <f t="shared" si="313"/>
        <v>917.19738339296543</v>
      </c>
      <c r="H541" s="313">
        <f t="shared" si="314"/>
        <v>0.08</v>
      </c>
      <c r="I541" s="328">
        <f t="shared" si="315"/>
        <v>1.6431220220900287</v>
      </c>
      <c r="J541" s="328">
        <f t="shared" si="340"/>
        <v>850</v>
      </c>
      <c r="K541" s="335">
        <f t="shared" si="316"/>
        <v>1</v>
      </c>
      <c r="L541" s="323">
        <f t="shared" si="317"/>
        <v>2.4926989562221924</v>
      </c>
      <c r="M541" s="323">
        <f t="shared" si="318"/>
        <v>2.4526989562221924</v>
      </c>
      <c r="N541" s="328">
        <f t="shared" si="319"/>
        <v>0.13769716459498138</v>
      </c>
      <c r="O541" s="328">
        <f t="shared" si="320"/>
        <v>1.8843796348648745E-3</v>
      </c>
      <c r="P541" s="332">
        <f t="shared" si="341"/>
        <v>31.23032736925305</v>
      </c>
      <c r="Q541" s="328">
        <f t="shared" si="321"/>
        <v>23.953214526253078</v>
      </c>
      <c r="R541" s="277">
        <f>IF(H541&gt;0, rate1(1,$L$52,$L$51,$L$54,L541,$L$53,$L$50,P541),"")</f>
        <v>1365.7065287233831</v>
      </c>
      <c r="S541" s="323">
        <f t="shared" si="322"/>
        <v>9.3076065487178372</v>
      </c>
      <c r="T541" s="323">
        <f t="shared" si="323"/>
        <v>-1.6574829800555854E-2</v>
      </c>
      <c r="U541" s="328">
        <f t="shared" si="324"/>
        <v>2.4126989562221923</v>
      </c>
      <c r="V541" s="336">
        <f t="shared" si="325"/>
        <v>2.4126989562221923</v>
      </c>
      <c r="W541" s="328">
        <f t="shared" si="326"/>
        <v>3.5024119899684791E-4</v>
      </c>
      <c r="X541" s="328">
        <f t="shared" si="327"/>
        <v>-17.79995989608426</v>
      </c>
      <c r="Y541" s="328">
        <f t="shared" si="342"/>
        <v>30.219990038420576</v>
      </c>
      <c r="Z541" s="108">
        <f>IF(H541&gt;0, rate1(1,$L$52,$L$51,$L$54,U541,$L$53,$L$50,Y541),"")</f>
        <v>1344.0905871987281</v>
      </c>
      <c r="AA541" s="336">
        <f t="shared" si="328"/>
        <v>-7.0278435047851637</v>
      </c>
      <c r="AB541" s="336">
        <f t="shared" si="329"/>
        <v>4.3628304262294019E-5</v>
      </c>
      <c r="AC541" s="328">
        <f t="shared" si="330"/>
        <v>4.3628304262294019E-5</v>
      </c>
      <c r="AD541" s="328">
        <f t="shared" si="331"/>
        <v>1833.6720015299884</v>
      </c>
      <c r="AE541" s="328">
        <f t="shared" si="332"/>
        <v>-4000685.2980176052</v>
      </c>
      <c r="AF541" s="328">
        <f t="shared" si="333"/>
        <v>2890.5095020448271</v>
      </c>
      <c r="AG541" s="328">
        <f t="shared" si="334"/>
        <v>2888.3179023526195</v>
      </c>
      <c r="AH541" s="328">
        <f t="shared" si="335"/>
        <v>2.492262810686027</v>
      </c>
      <c r="AI541" s="328">
        <f t="shared" si="336"/>
        <v>3.1945592515455208E-2</v>
      </c>
      <c r="AJ541" s="328">
        <f t="shared" si="337"/>
        <v>10.36750150966966</v>
      </c>
      <c r="AK541" s="337">
        <f t="shared" si="338"/>
        <v>864.78017608268806</v>
      </c>
      <c r="AL541" s="42">
        <f t="shared" si="343"/>
        <v>31.724527465835504</v>
      </c>
    </row>
    <row r="542" spans="2:38" ht="15" x14ac:dyDescent="0.15">
      <c r="B542" s="328">
        <f t="shared" si="309"/>
        <v>2890.5095020448271</v>
      </c>
      <c r="C542" s="328">
        <f t="shared" si="310"/>
        <v>2888.3179023526195</v>
      </c>
      <c r="D542" s="328">
        <f t="shared" si="311"/>
        <v>2.492262810686027</v>
      </c>
      <c r="E542" s="328">
        <f t="shared" si="339"/>
        <v>210.45546491580015</v>
      </c>
      <c r="F542" s="328">
        <f t="shared" si="312"/>
        <v>210.13966294271756</v>
      </c>
      <c r="G542" s="328">
        <f t="shared" si="313"/>
        <v>896.49144089331105</v>
      </c>
      <c r="H542" s="313">
        <f t="shared" si="314"/>
        <v>0.02</v>
      </c>
      <c r="I542" s="328">
        <f t="shared" si="315"/>
        <v>1.7532797537660372</v>
      </c>
      <c r="J542" s="328">
        <f t="shared" si="340"/>
        <v>850</v>
      </c>
      <c r="K542" s="335">
        <f t="shared" si="316"/>
        <v>-1</v>
      </c>
      <c r="L542" s="323">
        <f t="shared" si="317"/>
        <v>2.4722628106860269</v>
      </c>
      <c r="M542" s="323">
        <f t="shared" si="318"/>
        <v>2.4822628106860272</v>
      </c>
      <c r="N542" s="328">
        <f t="shared" si="319"/>
        <v>-3.4733159404181535E-2</v>
      </c>
      <c r="O542" s="328">
        <f t="shared" si="320"/>
        <v>1.8843796348648745E-3</v>
      </c>
      <c r="P542" s="332">
        <f t="shared" si="341"/>
        <v>31.303951278825945</v>
      </c>
      <c r="Q542" s="328">
        <f t="shared" si="321"/>
        <v>58.665545363019419</v>
      </c>
      <c r="R542" s="277">
        <f>IF(H542&gt;0, rate1(1,$L$52,$L$51,$L$54,L542,$L$53,$L$50,P542),"")</f>
        <v>1367.2533575222442</v>
      </c>
      <c r="S542" s="323">
        <f t="shared" si="322"/>
        <v>22.770140571120972</v>
      </c>
      <c r="T542" s="323">
        <f t="shared" si="323"/>
        <v>1.5954494777243912E-3</v>
      </c>
      <c r="U542" s="328">
        <f t="shared" si="324"/>
        <v>2.492262810686027</v>
      </c>
      <c r="V542" s="336">
        <f t="shared" si="325"/>
        <v>2.492262810686027</v>
      </c>
      <c r="W542" s="328">
        <f t="shared" si="326"/>
        <v>3.7372197249041506E-4</v>
      </c>
      <c r="X542" s="328">
        <f t="shared" si="327"/>
        <v>68.3116913681705</v>
      </c>
      <c r="Y542" s="328">
        <f t="shared" si="342"/>
        <v>31.556680413030975</v>
      </c>
      <c r="Z542" s="108">
        <f>IF(H542&gt;0, rate1(1,$L$52,$L$51,$L$54,U542,$L$53,$L$50,Y542),"")</f>
        <v>1372.5345232926757</v>
      </c>
      <c r="AA542" s="336">
        <f t="shared" si="328"/>
        <v>26.412125934315348</v>
      </c>
      <c r="AB542" s="336">
        <f t="shared" si="329"/>
        <v>-1.4706442643028081E-5</v>
      </c>
      <c r="AC542" s="328">
        <f t="shared" si="330"/>
        <v>1.5954494777243912E-3</v>
      </c>
      <c r="AD542" s="328">
        <f t="shared" si="331"/>
        <v>-12.5356523532956</v>
      </c>
      <c r="AE542" s="328">
        <f t="shared" si="332"/>
        <v>-2252739.5272792261</v>
      </c>
      <c r="AF542" s="328">
        <f t="shared" si="333"/>
        <v>2890.4731734359452</v>
      </c>
      <c r="AG542" s="328">
        <f t="shared" si="334"/>
        <v>2888.3163069031416</v>
      </c>
      <c r="AH542" s="328">
        <f t="shared" si="335"/>
        <v>2.4724348556111346</v>
      </c>
      <c r="AI542" s="328">
        <f t="shared" si="336"/>
        <v>1.1669011225656722</v>
      </c>
      <c r="AJ542" s="328">
        <f t="shared" si="337"/>
        <v>10.367825648870372</v>
      </c>
      <c r="AK542" s="337">
        <f t="shared" si="338"/>
        <v>864.78020538310193</v>
      </c>
      <c r="AL542" s="42">
        <f t="shared" si="343"/>
        <v>31.724554619589142</v>
      </c>
    </row>
    <row r="543" spans="2:38" ht="15" x14ac:dyDescent="0.15">
      <c r="B543" s="328">
        <f t="shared" si="309"/>
        <v>2890.4731734359452</v>
      </c>
      <c r="C543" s="328">
        <f t="shared" si="310"/>
        <v>2888.3163069031416</v>
      </c>
      <c r="D543" s="328">
        <f t="shared" si="311"/>
        <v>2.4724348556111346</v>
      </c>
      <c r="E543" s="328">
        <f t="shared" si="339"/>
        <v>210.29936811444747</v>
      </c>
      <c r="F543" s="328">
        <f t="shared" si="312"/>
        <v>210.3774165151238</v>
      </c>
      <c r="G543" s="328">
        <f t="shared" si="313"/>
        <v>876.08335084599912</v>
      </c>
      <c r="H543" s="313">
        <f t="shared" si="314"/>
        <v>0.02</v>
      </c>
      <c r="I543" s="328">
        <f t="shared" si="315"/>
        <v>1.7254932262429066</v>
      </c>
      <c r="J543" s="328">
        <f t="shared" si="340"/>
        <v>850</v>
      </c>
      <c r="K543" s="335">
        <f t="shared" si="316"/>
        <v>-1</v>
      </c>
      <c r="L543" s="323">
        <f t="shared" si="317"/>
        <v>2.4524348556111346</v>
      </c>
      <c r="M543" s="323">
        <f t="shared" si="318"/>
        <v>2.4624348556111348</v>
      </c>
      <c r="N543" s="328">
        <f t="shared" si="319"/>
        <v>-3.4459217323422386E-2</v>
      </c>
      <c r="O543" s="328">
        <f t="shared" si="320"/>
        <v>1.8843796348648745E-3</v>
      </c>
      <c r="P543" s="332">
        <f t="shared" si="341"/>
        <v>30.970162048312805</v>
      </c>
      <c r="Q543" s="328">
        <f t="shared" si="321"/>
        <v>36.406207369420372</v>
      </c>
      <c r="R543" s="277">
        <f>IF(H543&gt;0, rate1(1,$L$52,$L$51,$L$54,L543,$L$53,$L$50,P543),"")</f>
        <v>1360.2100387731746</v>
      </c>
      <c r="S543" s="323">
        <f t="shared" si="322"/>
        <v>14.203685931612386</v>
      </c>
      <c r="T543" s="323">
        <f t="shared" si="323"/>
        <v>2.6098180085395556E-3</v>
      </c>
      <c r="U543" s="328">
        <f t="shared" si="324"/>
        <v>2.4724348556111346</v>
      </c>
      <c r="V543" s="336">
        <f t="shared" si="325"/>
        <v>2.4724348556111346</v>
      </c>
      <c r="W543" s="328">
        <f t="shared" si="326"/>
        <v>3.6779910943529615E-4</v>
      </c>
      <c r="X543" s="328">
        <f t="shared" si="327"/>
        <v>47.582261422630609</v>
      </c>
      <c r="Y543" s="328">
        <f t="shared" si="342"/>
        <v>31.222213770363137</v>
      </c>
      <c r="Z543" s="108">
        <f>IF(H543&gt;0, rate1(1,$L$52,$L$51,$L$54,U543,$L$53,$L$50,Y543),"")</f>
        <v>1365.5358314927123</v>
      </c>
      <c r="AA543" s="336">
        <f t="shared" si="328"/>
        <v>18.491561074564331</v>
      </c>
      <c r="AB543" s="336">
        <f t="shared" si="329"/>
        <v>-2.1027231810094863E-5</v>
      </c>
      <c r="AC543" s="328">
        <f t="shared" si="330"/>
        <v>2.6098180085395556E-3</v>
      </c>
      <c r="AD543" s="328">
        <f t="shared" si="331"/>
        <v>-7.6633696045311321</v>
      </c>
      <c r="AE543" s="328">
        <f t="shared" si="332"/>
        <v>2317.2284591547404</v>
      </c>
      <c r="AF543" s="328">
        <f t="shared" si="333"/>
        <v>2890.4361044006132</v>
      </c>
      <c r="AG543" s="328">
        <f t="shared" si="334"/>
        <v>2888.3136970851328</v>
      </c>
      <c r="AH543" s="328">
        <f t="shared" si="335"/>
        <v>2.4526048830492408</v>
      </c>
      <c r="AI543" s="328">
        <f t="shared" si="336"/>
        <v>1.9186875071834129</v>
      </c>
      <c r="AJ543" s="328">
        <f t="shared" si="337"/>
        <v>10.368358617622368</v>
      </c>
      <c r="AK543" s="337">
        <f t="shared" si="338"/>
        <v>864.78125149997072</v>
      </c>
      <c r="AL543" s="42">
        <f t="shared" si="343"/>
        <v>31.725546485543322</v>
      </c>
    </row>
    <row r="544" spans="2:38" ht="15" x14ac:dyDescent="0.15">
      <c r="B544" s="328">
        <f t="shared" ref="B544:B607" si="344">IF(H544&gt;0, AF543,"")</f>
        <v>2890.4361044006132</v>
      </c>
      <c r="C544" s="328">
        <f t="shared" ref="C544:C607" si="345">IF(H544&gt;0, AG543,"")</f>
        <v>2888.3136970851328</v>
      </c>
      <c r="D544" s="328">
        <f t="shared" ref="D544:D607" si="346">IF(H544&gt;0, AH543,"")</f>
        <v>2.4526048830492408</v>
      </c>
      <c r="E544" s="328">
        <f t="shared" si="339"/>
        <v>210.14656115583696</v>
      </c>
      <c r="F544" s="328">
        <f t="shared" ref="F544:F607" si="347">IF(H544&gt;0, (E544+E543)/2,"")</f>
        <v>210.2229646351422</v>
      </c>
      <c r="G544" s="328">
        <f t="shared" ref="G544:G607" si="348">IF(H544&gt;0, F544*$S$53*$C$55*(B544-C544+N544)^1.5,"")</f>
        <v>854.37474305602836</v>
      </c>
      <c r="H544" s="313">
        <f t="shared" ref="H544:H607" si="349">dv(S543)</f>
        <v>0.02</v>
      </c>
      <c r="I544" s="328">
        <f t="shared" ref="I544:I607" si="350">IF(H544&gt;0, (B544-C544)*B$19,"")</f>
        <v>1.6979258523842873</v>
      </c>
      <c r="J544" s="328">
        <f t="shared" si="340"/>
        <v>850</v>
      </c>
      <c r="K544" s="335">
        <f t="shared" ref="K544:K607" si="351">IF(H544&gt;0, IF((1-S543-0.015)&gt;0,1,-1),"")</f>
        <v>-1</v>
      </c>
      <c r="L544" s="323">
        <f t="shared" ref="L544:L607" si="352">IF(H544&gt;0, D544+K544*H544,"")</f>
        <v>2.4326048830492408</v>
      </c>
      <c r="M544" s="323">
        <f t="shared" ref="M544:M607" si="353">IF(H544&gt;0, (D544+L544)/2,"")</f>
        <v>2.4426048830492411</v>
      </c>
      <c r="N544" s="328">
        <f t="shared" ref="N544:N607" si="354">IF(H544&gt;0, 2*($P$53*M544/$S$52/$S$51)^2-(B544-C544)*2,"")</f>
        <v>-3.4185200052608167E-2</v>
      </c>
      <c r="O544" s="328">
        <f t="shared" ref="O544:O607" si="355">IF(wh(B543,$F$51,$F$52,$F$53)&gt;0,wh(B543,$F$51,$F$52,$F$53),O543)</f>
        <v>1.8843796348648745E-3</v>
      </c>
      <c r="P544" s="332">
        <f t="shared" si="341"/>
        <v>30.63723733629487</v>
      </c>
      <c r="Q544" s="328">
        <f t="shared" ref="Q544:Q607" si="356">IF(H544&gt;0, M544/$S$54*(B544-C544+N544/2)*E544-J544,"")</f>
        <v>14.534883694019641</v>
      </c>
      <c r="R544" s="277">
        <f>IF(H544&gt;0, rate1(1,$L$52,$L$51,$L$54,L544,$L$53,$L$50,P544),"")</f>
        <v>1353.1063561628314</v>
      </c>
      <c r="S544" s="323">
        <f t="shared" ref="S544:S607" si="357">IF(H544&gt;0, Q544/O544/R544,"")</f>
        <v>5.7004773552715999</v>
      </c>
      <c r="T544" s="323">
        <f t="shared" ref="T544:T607" si="358">IF(H544&gt;0, N544/(1-S544),"")</f>
        <v>7.2727081674522605E-3</v>
      </c>
      <c r="U544" s="328">
        <f t="shared" ref="U544:U607" si="359">L544-K544*H544</f>
        <v>2.4526048830492408</v>
      </c>
      <c r="V544" s="336">
        <f t="shared" ref="V544:V607" si="360">IF(H544&gt;0, (D544+U544)/2,"")</f>
        <v>2.4526048830492408</v>
      </c>
      <c r="W544" s="328">
        <f t="shared" ref="W544:W607" si="361">IF(H544&gt;0, 2*($P$53*V544/$S$52/$S$51)^2-(B544-C544)*2,"")</f>
        <v>3.6192296028492166E-4</v>
      </c>
      <c r="X544" s="328">
        <f t="shared" ref="X544:X607" si="362">IF(H544&gt;0, V544/$S$54*(B544-C544+W544/2)*F544-J544,"")</f>
        <v>25.514802617046371</v>
      </c>
      <c r="Y544" s="328">
        <f t="shared" si="342"/>
        <v>30.888607926939311</v>
      </c>
      <c r="Z544" s="108">
        <f>IF(H544&gt;0, rate1(1,$L$52,$L$51,$L$54,U544,$L$53,$L$50,Y544),"")</f>
        <v>1358.4772121258907</v>
      </c>
      <c r="AA544" s="336">
        <f t="shared" ref="AA544:AA607" si="363">IF(H544&gt;0, X544/O544/Z544,"")</f>
        <v>9.9671605350809767</v>
      </c>
      <c r="AB544" s="336">
        <f t="shared" ref="AB544:AB607" si="364">IF(H544&gt;0, W544/(1-AA544),"")</f>
        <v>-4.0360932412107573E-5</v>
      </c>
      <c r="AC544" s="328">
        <f t="shared" ref="AC544:AC607" si="365">IF(H544&gt;0, delta_z(N544,S544,H544,AE543,AB544),"")</f>
        <v>7.2727081674522605E-3</v>
      </c>
      <c r="AD544" s="328">
        <f t="shared" ref="AD544:AD607" si="366">IF(H544&gt;0, H544/AC544*K544,"")</f>
        <v>-2.750007224201092</v>
      </c>
      <c r="AE544" s="328">
        <f t="shared" ref="AE544:AE607" si="367">IF(H544&gt;0, (AD544-AD543)/(AC544+AC543)*2,"")</f>
        <v>994.35352719152957</v>
      </c>
      <c r="AF544" s="328">
        <f t="shared" ref="AF544:AF607" si="368">IF(H544&gt;0, B544-(AC544-N544),"")</f>
        <v>2890.3946464923933</v>
      </c>
      <c r="AG544" s="328">
        <f t="shared" ref="AG544:AG607" si="369">IF(H544&gt;0, C544-AC544,"")</f>
        <v>2888.3064243769654</v>
      </c>
      <c r="AH544" s="328">
        <f t="shared" ref="AH544:AH607" si="370">IF(H544&gt;0, $S$54*$S$53*$C$55*SQRT(AF544-AG544),"")</f>
        <v>2.4327728874638255</v>
      </c>
      <c r="AI544" s="328">
        <f t="shared" ref="AI544:AI607" si="371">IF(H544&gt;0, AC544/R544*1000000,"")</f>
        <v>5.3748237411849615</v>
      </c>
      <c r="AJ544" s="328">
        <f t="shared" ref="AJ544:AJ607" si="372">IF(H544&gt;0, AJ543+AI544/3600,"")</f>
        <v>10.369851624217143</v>
      </c>
      <c r="AK544" s="337">
        <f t="shared" ref="AK544:AK607" si="373">IF(H544&gt;0, AK543+AI543*G543/1000000,"")</f>
        <v>864.78293243015128</v>
      </c>
      <c r="AL544" s="42">
        <f t="shared" si="343"/>
        <v>31.72717736992443</v>
      </c>
    </row>
    <row r="545" spans="2:38" ht="15" x14ac:dyDescent="0.15">
      <c r="B545" s="328">
        <f t="shared" si="344"/>
        <v>2890.3946464923933</v>
      </c>
      <c r="C545" s="328">
        <f t="shared" si="345"/>
        <v>2888.3064243769654</v>
      </c>
      <c r="D545" s="328">
        <f t="shared" si="346"/>
        <v>2.4327728874638255</v>
      </c>
      <c r="E545" s="328">
        <f t="shared" si="339"/>
        <v>210.00435883945207</v>
      </c>
      <c r="F545" s="328">
        <f t="shared" si="347"/>
        <v>210.07545999764451</v>
      </c>
      <c r="G545" s="328">
        <f t="shared" si="348"/>
        <v>833.06295359181445</v>
      </c>
      <c r="H545" s="313">
        <f t="shared" si="349"/>
        <v>0.02</v>
      </c>
      <c r="I545" s="328">
        <f t="shared" si="350"/>
        <v>1.6705776923423401</v>
      </c>
      <c r="J545" s="328">
        <f t="shared" si="340"/>
        <v>850</v>
      </c>
      <c r="K545" s="335">
        <f t="shared" si="351"/>
        <v>-1</v>
      </c>
      <c r="L545" s="323">
        <f t="shared" si="352"/>
        <v>2.4127728874638255</v>
      </c>
      <c r="M545" s="323">
        <f t="shared" si="353"/>
        <v>2.4227728874638252</v>
      </c>
      <c r="N545" s="328">
        <f t="shared" si="354"/>
        <v>-3.3911107500771642E-2</v>
      </c>
      <c r="O545" s="328">
        <f t="shared" si="355"/>
        <v>1.8843796348648745E-3</v>
      </c>
      <c r="P545" s="332">
        <f t="shared" si="341"/>
        <v>30.305182187120742</v>
      </c>
      <c r="Q545" s="328">
        <f t="shared" si="356"/>
        <v>-6.9234784663757409</v>
      </c>
      <c r="R545" s="277">
        <f>IF(H545&gt;0, rate1(1,$L$52,$L$51,$L$54,L545,$L$53,$L$50,P545),"")</f>
        <v>1345.9417125714508</v>
      </c>
      <c r="S545" s="323">
        <f t="shared" si="357"/>
        <v>-2.7297928446088733</v>
      </c>
      <c r="T545" s="323">
        <f t="shared" si="358"/>
        <v>-9.0919546778013473E-3</v>
      </c>
      <c r="U545" s="328">
        <f t="shared" si="359"/>
        <v>2.4327728874638255</v>
      </c>
      <c r="V545" s="336">
        <f t="shared" si="360"/>
        <v>2.4327728874638255</v>
      </c>
      <c r="W545" s="328">
        <f t="shared" si="361"/>
        <v>3.5609353786014708E-4</v>
      </c>
      <c r="X545" s="328">
        <f t="shared" si="362"/>
        <v>3.848059034954872</v>
      </c>
      <c r="Y545" s="328">
        <f t="shared" si="342"/>
        <v>30.555867876189506</v>
      </c>
      <c r="Z545" s="108">
        <f>IF(H545&gt;0, rate1(1,$L$52,$L$51,$L$54,U545,$L$53,$L$50,Y545),"")</f>
        <v>1351.3580710109743</v>
      </c>
      <c r="AA545" s="336">
        <f t="shared" si="363"/>
        <v>1.5111336768897694</v>
      </c>
      <c r="AB545" s="336">
        <f t="shared" si="364"/>
        <v>-6.9667398952650476E-4</v>
      </c>
      <c r="AC545" s="328">
        <f t="shared" si="365"/>
        <v>-6.9667398952650476E-4</v>
      </c>
      <c r="AD545" s="328">
        <f t="shared" si="366"/>
        <v>28.707832215170001</v>
      </c>
      <c r="AE545" s="328">
        <f t="shared" si="367"/>
        <v>9567.4196904170221</v>
      </c>
      <c r="AF545" s="328">
        <f t="shared" si="368"/>
        <v>2890.3614320588822</v>
      </c>
      <c r="AG545" s="328">
        <f t="shared" si="369"/>
        <v>2888.3071210509552</v>
      </c>
      <c r="AH545" s="328">
        <f t="shared" si="370"/>
        <v>2.4129388631844164</v>
      </c>
      <c r="AI545" s="328">
        <f t="shared" si="371"/>
        <v>-0.51761081703567535</v>
      </c>
      <c r="AJ545" s="328">
        <f t="shared" si="372"/>
        <v>10.369707843434632</v>
      </c>
      <c r="AK545" s="337">
        <f t="shared" si="373"/>
        <v>864.78752454380412</v>
      </c>
      <c r="AL545" s="42">
        <f t="shared" si="343"/>
        <v>31.731745970104438</v>
      </c>
    </row>
    <row r="546" spans="2:38" ht="15" x14ac:dyDescent="0.15">
      <c r="B546" s="328">
        <f t="shared" si="344"/>
        <v>2890.3614320588822</v>
      </c>
      <c r="C546" s="328">
        <f t="shared" si="345"/>
        <v>2888.3071210509552</v>
      </c>
      <c r="D546" s="328">
        <f t="shared" si="346"/>
        <v>2.4129388631844164</v>
      </c>
      <c r="E546" s="328">
        <f t="shared" si="339"/>
        <v>209.84743575294996</v>
      </c>
      <c r="F546" s="328">
        <f t="shared" si="347"/>
        <v>209.92589729620101</v>
      </c>
      <c r="G546" s="328">
        <f t="shared" si="348"/>
        <v>917.56433893739108</v>
      </c>
      <c r="H546" s="313">
        <f t="shared" si="349"/>
        <v>0.08</v>
      </c>
      <c r="I546" s="328">
        <f t="shared" si="350"/>
        <v>1.6434488063416213</v>
      </c>
      <c r="J546" s="328">
        <f t="shared" si="340"/>
        <v>850</v>
      </c>
      <c r="K546" s="335">
        <f t="shared" si="351"/>
        <v>1</v>
      </c>
      <c r="L546" s="323">
        <f t="shared" si="352"/>
        <v>2.4929388631844165</v>
      </c>
      <c r="M546" s="323">
        <f t="shared" si="353"/>
        <v>2.4529388631844165</v>
      </c>
      <c r="N546" s="328">
        <f t="shared" si="354"/>
        <v>0.13771077907660789</v>
      </c>
      <c r="O546" s="328">
        <f t="shared" si="355"/>
        <v>1.8843796348648745E-3</v>
      </c>
      <c r="P546" s="332">
        <f t="shared" si="341"/>
        <v>31.234368737059427</v>
      </c>
      <c r="Q546" s="328">
        <f t="shared" si="356"/>
        <v>24.307914692958548</v>
      </c>
      <c r="R546" s="277">
        <f>IF(H546&gt;0, rate1(1,$L$52,$L$51,$L$54,L546,$L$53,$L$50,P546),"")</f>
        <v>1365.7915355091834</v>
      </c>
      <c r="S546" s="323">
        <f t="shared" si="357"/>
        <v>9.4448460785935353</v>
      </c>
      <c r="T546" s="323">
        <f t="shared" si="358"/>
        <v>-1.6307079820635787E-2</v>
      </c>
      <c r="U546" s="328">
        <f t="shared" si="359"/>
        <v>2.4129388631844164</v>
      </c>
      <c r="V546" s="336">
        <f t="shared" si="360"/>
        <v>2.4129388631844164</v>
      </c>
      <c r="W546" s="328">
        <f t="shared" si="361"/>
        <v>3.5031085499692693E-4</v>
      </c>
      <c r="X546" s="328">
        <f t="shared" si="362"/>
        <v>-17.459165153034746</v>
      </c>
      <c r="Y546" s="328">
        <f t="shared" si="342"/>
        <v>30.22399867858195</v>
      </c>
      <c r="Z546" s="108">
        <f>IF(H546&gt;0, rate1(1,$L$52,$L$51,$L$54,U546,$L$53,$L$50,Y546),"")</f>
        <v>1344.1778097491076</v>
      </c>
      <c r="AA546" s="336">
        <f t="shared" si="363"/>
        <v>-6.892842411981257</v>
      </c>
      <c r="AB546" s="336">
        <f t="shared" si="364"/>
        <v>4.4383358581334213E-5</v>
      </c>
      <c r="AC546" s="328">
        <f t="shared" si="365"/>
        <v>4.4383358581334213E-5</v>
      </c>
      <c r="AD546" s="328">
        <f t="shared" si="366"/>
        <v>1802.477382449481</v>
      </c>
      <c r="AE546" s="328">
        <f t="shared" si="367"/>
        <v>-5438586.6240761885</v>
      </c>
      <c r="AF546" s="328">
        <f t="shared" si="368"/>
        <v>2890.4990984546002</v>
      </c>
      <c r="AG546" s="328">
        <f t="shared" si="369"/>
        <v>2888.3070766675964</v>
      </c>
      <c r="AH546" s="328">
        <f t="shared" si="370"/>
        <v>2.4925027998866911</v>
      </c>
      <c r="AI546" s="328">
        <f t="shared" si="371"/>
        <v>3.2496436994528276E-2</v>
      </c>
      <c r="AJ546" s="328">
        <f t="shared" si="372"/>
        <v>10.369716870222687</v>
      </c>
      <c r="AK546" s="337">
        <f t="shared" si="373"/>
        <v>864.78709334140808</v>
      </c>
      <c r="AL546" s="42">
        <f t="shared" si="343"/>
        <v>31.731306000909957</v>
      </c>
    </row>
    <row r="547" spans="2:38" ht="15" x14ac:dyDescent="0.15">
      <c r="B547" s="328">
        <f t="shared" si="344"/>
        <v>2890.4990984546002</v>
      </c>
      <c r="C547" s="328">
        <f t="shared" si="345"/>
        <v>2888.3070766675964</v>
      </c>
      <c r="D547" s="328">
        <f t="shared" si="346"/>
        <v>2.4925027998866911</v>
      </c>
      <c r="E547" s="328">
        <f t="shared" si="339"/>
        <v>210.47910710652627</v>
      </c>
      <c r="F547" s="328">
        <f t="shared" si="347"/>
        <v>210.16327142973813</v>
      </c>
      <c r="G547" s="328">
        <f t="shared" si="348"/>
        <v>896.85329624999883</v>
      </c>
      <c r="H547" s="313">
        <f t="shared" si="349"/>
        <v>0.02</v>
      </c>
      <c r="I547" s="328">
        <f t="shared" si="350"/>
        <v>1.7536174296030369</v>
      </c>
      <c r="J547" s="328">
        <f t="shared" si="340"/>
        <v>850</v>
      </c>
      <c r="K547" s="335">
        <f t="shared" si="351"/>
        <v>-1</v>
      </c>
      <c r="L547" s="323">
        <f t="shared" si="352"/>
        <v>2.4725027998866911</v>
      </c>
      <c r="M547" s="323">
        <f t="shared" si="353"/>
        <v>2.4825027998866913</v>
      </c>
      <c r="N547" s="328">
        <f t="shared" si="354"/>
        <v>-3.4736474793750638E-2</v>
      </c>
      <c r="O547" s="328">
        <f t="shared" si="355"/>
        <v>1.8843796348648745E-3</v>
      </c>
      <c r="P547" s="332">
        <f t="shared" si="341"/>
        <v>31.307996805436243</v>
      </c>
      <c r="Q547" s="328">
        <f t="shared" si="356"/>
        <v>59.031232100559805</v>
      </c>
      <c r="R547" s="277">
        <f>IF(H547&gt;0, rate1(1,$L$52,$L$51,$L$54,L547,$L$53,$L$50,P547),"")</f>
        <v>1367.3382439518357</v>
      </c>
      <c r="S547" s="323">
        <f t="shared" si="357"/>
        <v>22.910653908778695</v>
      </c>
      <c r="T547" s="323">
        <f t="shared" si="358"/>
        <v>1.5853691513895514E-3</v>
      </c>
      <c r="U547" s="328">
        <f t="shared" si="359"/>
        <v>2.4925027998866911</v>
      </c>
      <c r="V547" s="336">
        <f t="shared" si="360"/>
        <v>2.4925027998866911</v>
      </c>
      <c r="W547" s="328">
        <f t="shared" si="361"/>
        <v>3.7379395009473626E-4</v>
      </c>
      <c r="X547" s="328">
        <f t="shared" si="362"/>
        <v>68.680198846213216</v>
      </c>
      <c r="Y547" s="328">
        <f t="shared" si="342"/>
        <v>31.560734116597594</v>
      </c>
      <c r="Z547" s="108">
        <f>IF(H547&gt;0, rate1(1,$L$52,$L$51,$L$54,U547,$L$53,$L$50,Y547),"")</f>
        <v>1372.6188722089094</v>
      </c>
      <c r="AA547" s="336">
        <f t="shared" si="363"/>
        <v>26.552974361155652</v>
      </c>
      <c r="AB547" s="336">
        <f t="shared" si="364"/>
        <v>-1.4628197281916389E-5</v>
      </c>
      <c r="AC547" s="328">
        <f t="shared" si="365"/>
        <v>1.5853691513895514E-3</v>
      </c>
      <c r="AD547" s="328">
        <f t="shared" si="366"/>
        <v>-12.615358374086131</v>
      </c>
      <c r="AE547" s="328">
        <f t="shared" si="367"/>
        <v>-2227445.8602993563</v>
      </c>
      <c r="AF547" s="328">
        <f t="shared" si="368"/>
        <v>2890.4627766106551</v>
      </c>
      <c r="AG547" s="328">
        <f t="shared" si="369"/>
        <v>2888.3054912984448</v>
      </c>
      <c r="AH547" s="328">
        <f t="shared" si="370"/>
        <v>2.4726748691984248</v>
      </c>
      <c r="AI547" s="328">
        <f t="shared" si="371"/>
        <v>1.1594564537356682</v>
      </c>
      <c r="AJ547" s="328">
        <f t="shared" si="372"/>
        <v>10.370038941459836</v>
      </c>
      <c r="AK547" s="337">
        <f t="shared" si="373"/>
        <v>864.78712315897985</v>
      </c>
      <c r="AL547" s="42">
        <f t="shared" si="343"/>
        <v>31.731333622881401</v>
      </c>
    </row>
    <row r="548" spans="2:38" ht="15" x14ac:dyDescent="0.15">
      <c r="B548" s="328">
        <f t="shared" si="344"/>
        <v>2890.4627766106551</v>
      </c>
      <c r="C548" s="328">
        <f t="shared" si="345"/>
        <v>2888.3054912984448</v>
      </c>
      <c r="D548" s="328">
        <f t="shared" si="346"/>
        <v>2.4726748691984248</v>
      </c>
      <c r="E548" s="328">
        <f t="shared" si="339"/>
        <v>210.32297401711659</v>
      </c>
      <c r="F548" s="328">
        <f t="shared" si="347"/>
        <v>210.40104056182145</v>
      </c>
      <c r="G548" s="328">
        <f t="shared" si="348"/>
        <v>876.43901204927965</v>
      </c>
      <c r="H548" s="313">
        <f t="shared" si="349"/>
        <v>0.02</v>
      </c>
      <c r="I548" s="328">
        <f t="shared" si="350"/>
        <v>1.725828249768165</v>
      </c>
      <c r="J548" s="328">
        <f t="shared" si="340"/>
        <v>850</v>
      </c>
      <c r="K548" s="335">
        <f t="shared" si="351"/>
        <v>-1</v>
      </c>
      <c r="L548" s="323">
        <f t="shared" si="352"/>
        <v>2.4526748691984248</v>
      </c>
      <c r="M548" s="323">
        <f t="shared" si="353"/>
        <v>2.462674869198425</v>
      </c>
      <c r="N548" s="328">
        <f t="shared" si="354"/>
        <v>-3.4462533622555469E-2</v>
      </c>
      <c r="O548" s="328">
        <f t="shared" si="355"/>
        <v>1.8843796348648745E-3</v>
      </c>
      <c r="P548" s="332">
        <f t="shared" si="341"/>
        <v>30.974197141240069</v>
      </c>
      <c r="Q548" s="328">
        <f t="shared" si="356"/>
        <v>36.764954084856299</v>
      </c>
      <c r="R548" s="277">
        <f>IF(H548&gt;0, rate1(1,$L$52,$L$51,$L$54,L548,$L$53,$L$50,P548),"")</f>
        <v>1360.2956522187324</v>
      </c>
      <c r="S548" s="323">
        <f t="shared" si="357"/>
        <v>14.342746280799657</v>
      </c>
      <c r="T548" s="323">
        <f t="shared" si="358"/>
        <v>2.5828665926254922E-3</v>
      </c>
      <c r="U548" s="328">
        <f t="shared" si="359"/>
        <v>2.4726748691984248</v>
      </c>
      <c r="V548" s="336">
        <f t="shared" si="360"/>
        <v>2.4726748691984248</v>
      </c>
      <c r="W548" s="328">
        <f t="shared" si="361"/>
        <v>3.678705216856315E-4</v>
      </c>
      <c r="X548" s="328">
        <f t="shared" si="362"/>
        <v>47.944509482068725</v>
      </c>
      <c r="Y548" s="328">
        <f t="shared" si="342"/>
        <v>31.226257084957922</v>
      </c>
      <c r="Z548" s="108">
        <f>IF(H548&gt;0, rate1(1,$L$52,$L$51,$L$54,U548,$L$53,$L$50,Y548),"")</f>
        <v>1365.6209021622126</v>
      </c>
      <c r="AA548" s="336">
        <f t="shared" si="363"/>
        <v>18.631178309140704</v>
      </c>
      <c r="AB548" s="336">
        <f t="shared" si="364"/>
        <v>-2.086477235017882E-5</v>
      </c>
      <c r="AC548" s="328">
        <f t="shared" si="365"/>
        <v>2.5828665926254922E-3</v>
      </c>
      <c r="AD548" s="328">
        <f t="shared" si="366"/>
        <v>-7.7433345017134378</v>
      </c>
      <c r="AE548" s="328">
        <f t="shared" si="367"/>
        <v>2337.6911343693473</v>
      </c>
      <c r="AF548" s="328">
        <f t="shared" si="368"/>
        <v>2890.4257312104401</v>
      </c>
      <c r="AG548" s="328">
        <f t="shared" si="369"/>
        <v>2888.3029084318523</v>
      </c>
      <c r="AH548" s="328">
        <f t="shared" si="370"/>
        <v>2.4528449210894121</v>
      </c>
      <c r="AI548" s="328">
        <f t="shared" si="371"/>
        <v>1.8987538395882289</v>
      </c>
      <c r="AJ548" s="328">
        <f t="shared" si="372"/>
        <v>10.370566373081944</v>
      </c>
      <c r="AK548" s="337">
        <f t="shared" si="373"/>
        <v>864.78816302132225</v>
      </c>
      <c r="AL548" s="42">
        <f t="shared" si="343"/>
        <v>31.732319160867075</v>
      </c>
    </row>
    <row r="549" spans="2:38" ht="15" x14ac:dyDescent="0.15">
      <c r="B549" s="328">
        <f t="shared" si="344"/>
        <v>2890.4257312104401</v>
      </c>
      <c r="C549" s="328">
        <f t="shared" si="345"/>
        <v>2888.3029084318523</v>
      </c>
      <c r="D549" s="328">
        <f t="shared" si="346"/>
        <v>2.4528449210894121</v>
      </c>
      <c r="E549" s="328">
        <f t="shared" si="339"/>
        <v>210.17009694935965</v>
      </c>
      <c r="F549" s="328">
        <f t="shared" si="347"/>
        <v>210.24653548323812</v>
      </c>
      <c r="G549" s="328">
        <f t="shared" si="348"/>
        <v>854.72351695726968</v>
      </c>
      <c r="H549" s="313">
        <f t="shared" si="349"/>
        <v>0.02</v>
      </c>
      <c r="I549" s="328">
        <f t="shared" si="350"/>
        <v>1.6982582228702086</v>
      </c>
      <c r="J549" s="328">
        <f t="shared" si="340"/>
        <v>850</v>
      </c>
      <c r="K549" s="335">
        <f t="shared" si="351"/>
        <v>-1</v>
      </c>
      <c r="L549" s="323">
        <f t="shared" si="352"/>
        <v>2.4328449210894121</v>
      </c>
      <c r="M549" s="323">
        <f t="shared" si="353"/>
        <v>2.4428449210894119</v>
      </c>
      <c r="N549" s="328">
        <f t="shared" si="354"/>
        <v>-3.41885172623968E-2</v>
      </c>
      <c r="O549" s="328">
        <f t="shared" si="355"/>
        <v>1.8843796348648745E-3</v>
      </c>
      <c r="P549" s="332">
        <f t="shared" si="341"/>
        <v>30.641261934893524</v>
      </c>
      <c r="Q549" s="328">
        <f t="shared" si="356"/>
        <v>14.886639629877095</v>
      </c>
      <c r="R549" s="277">
        <f>IF(H549&gt;0, rate1(1,$L$52,$L$51,$L$54,L549,$L$53,$L$50,P549),"")</f>
        <v>1353.1927038262738</v>
      </c>
      <c r="S549" s="323">
        <f t="shared" si="357"/>
        <v>5.8380609633881884</v>
      </c>
      <c r="T549" s="323">
        <f t="shared" si="358"/>
        <v>7.0665742993147231E-3</v>
      </c>
      <c r="U549" s="328">
        <f t="shared" si="359"/>
        <v>2.4528449210894121</v>
      </c>
      <c r="V549" s="336">
        <f t="shared" si="360"/>
        <v>2.4528449210894121</v>
      </c>
      <c r="W549" s="328">
        <f t="shared" si="361"/>
        <v>3.6199380702672812E-4</v>
      </c>
      <c r="X549" s="328">
        <f t="shared" si="362"/>
        <v>25.870083640784515</v>
      </c>
      <c r="Y549" s="328">
        <f t="shared" si="342"/>
        <v>30.892640792526244</v>
      </c>
      <c r="Z549" s="108">
        <f>IF(H549&gt;0, rate1(1,$L$52,$L$51,$L$54,U549,$L$53,$L$50,Y549),"")</f>
        <v>1358.5630117145636</v>
      </c>
      <c r="AA549" s="336">
        <f t="shared" si="363"/>
        <v>10.105310084626028</v>
      </c>
      <c r="AB549" s="336">
        <f t="shared" si="364"/>
        <v>-3.9756340384051386E-5</v>
      </c>
      <c r="AC549" s="328">
        <f t="shared" si="365"/>
        <v>7.0665742993147231E-3</v>
      </c>
      <c r="AD549" s="328">
        <f t="shared" si="366"/>
        <v>-2.8302256727053008</v>
      </c>
      <c r="AE549" s="328">
        <f t="shared" si="367"/>
        <v>1018.319897293087</v>
      </c>
      <c r="AF549" s="328">
        <f t="shared" si="368"/>
        <v>2890.3844761188784</v>
      </c>
      <c r="AG549" s="328">
        <f t="shared" si="369"/>
        <v>2888.2958418575531</v>
      </c>
      <c r="AH549" s="328">
        <f t="shared" si="370"/>
        <v>2.433012950024565</v>
      </c>
      <c r="AI549" s="328">
        <f t="shared" si="371"/>
        <v>5.2221492765467543</v>
      </c>
      <c r="AJ549" s="328">
        <f t="shared" si="372"/>
        <v>10.372016970103207</v>
      </c>
      <c r="AK549" s="337">
        <f t="shared" si="373"/>
        <v>864.78982716326152</v>
      </c>
      <c r="AL549" s="42">
        <f t="shared" si="343"/>
        <v>31.733933101630726</v>
      </c>
    </row>
    <row r="550" spans="2:38" ht="15" x14ac:dyDescent="0.15">
      <c r="B550" s="328">
        <f t="shared" si="344"/>
        <v>2890.3844761188784</v>
      </c>
      <c r="C550" s="328">
        <f t="shared" si="345"/>
        <v>2888.2958418575531</v>
      </c>
      <c r="D550" s="328">
        <f t="shared" si="346"/>
        <v>2.433012950024565</v>
      </c>
      <c r="E550" s="328">
        <f t="shared" si="339"/>
        <v>210.02746529790718</v>
      </c>
      <c r="F550" s="328">
        <f t="shared" si="347"/>
        <v>210.09878112363342</v>
      </c>
      <c r="G550" s="328">
        <f t="shared" si="348"/>
        <v>833.40415585239657</v>
      </c>
      <c r="H550" s="313">
        <f t="shared" si="349"/>
        <v>0.02</v>
      </c>
      <c r="I550" s="328">
        <f t="shared" si="350"/>
        <v>1.6709074090602372</v>
      </c>
      <c r="J550" s="328">
        <f t="shared" si="340"/>
        <v>850</v>
      </c>
      <c r="K550" s="335">
        <f t="shared" si="351"/>
        <v>-1</v>
      </c>
      <c r="L550" s="323">
        <f t="shared" si="352"/>
        <v>2.413012950024565</v>
      </c>
      <c r="M550" s="323">
        <f t="shared" si="353"/>
        <v>2.4230129500245647</v>
      </c>
      <c r="N550" s="328">
        <f t="shared" si="354"/>
        <v>-3.3914425622326938E-2</v>
      </c>
      <c r="O550" s="328">
        <f t="shared" si="355"/>
        <v>1.8843796348648745E-3</v>
      </c>
      <c r="P550" s="332">
        <f t="shared" si="341"/>
        <v>30.309196229926421</v>
      </c>
      <c r="Q550" s="328">
        <f t="shared" si="356"/>
        <v>-6.5800527228216197</v>
      </c>
      <c r="R550" s="277">
        <f>IF(H550&gt;0, rate1(1,$L$52,$L$51,$L$54,L550,$L$53,$L$50,P550),"")</f>
        <v>1346.0288017053458</v>
      </c>
      <c r="S550" s="323">
        <f t="shared" si="357"/>
        <v>-2.5942188973001903</v>
      </c>
      <c r="T550" s="323">
        <f t="shared" si="358"/>
        <v>-9.4358264177515378E-3</v>
      </c>
      <c r="U550" s="328">
        <f t="shared" si="359"/>
        <v>2.433012950024565</v>
      </c>
      <c r="V550" s="336">
        <f t="shared" si="360"/>
        <v>2.433012950024565</v>
      </c>
      <c r="W550" s="328">
        <f t="shared" si="361"/>
        <v>3.5616381893355253E-4</v>
      </c>
      <c r="X550" s="328">
        <f t="shared" si="362"/>
        <v>4.1956698818441964</v>
      </c>
      <c r="Y550" s="328">
        <f t="shared" si="342"/>
        <v>30.559890231927213</v>
      </c>
      <c r="Z550" s="108">
        <f>IF(H550&gt;0, rate1(1,$L$52,$L$51,$L$54,U550,$L$53,$L$50,Y550),"")</f>
        <v>1351.4446067362639</v>
      </c>
      <c r="AA550" s="336">
        <f t="shared" si="363"/>
        <v>1.6475350354610716</v>
      </c>
      <c r="AB550" s="336">
        <f t="shared" si="364"/>
        <v>-5.5003019053625297E-4</v>
      </c>
      <c r="AC550" s="328">
        <f t="shared" si="365"/>
        <v>-5.5003019053625297E-4</v>
      </c>
      <c r="AD550" s="328">
        <f t="shared" si="366"/>
        <v>36.361640404685716</v>
      </c>
      <c r="AE550" s="328">
        <f t="shared" si="367"/>
        <v>12028.420409092438</v>
      </c>
      <c r="AF550" s="328">
        <f t="shared" si="368"/>
        <v>2890.3511117234466</v>
      </c>
      <c r="AG550" s="328">
        <f t="shared" si="369"/>
        <v>2888.2963918877435</v>
      </c>
      <c r="AH550" s="328">
        <f t="shared" si="370"/>
        <v>2.4131789503354399</v>
      </c>
      <c r="AI550" s="328">
        <f t="shared" si="371"/>
        <v>-0.40863181370219898</v>
      </c>
      <c r="AJ550" s="328">
        <f t="shared" si="372"/>
        <v>10.371903461266067</v>
      </c>
      <c r="AK550" s="337">
        <f t="shared" si="373"/>
        <v>864.79429065705722</v>
      </c>
      <c r="AL550" s="42">
        <f t="shared" si="343"/>
        <v>31.738371928515789</v>
      </c>
    </row>
    <row r="551" spans="2:38" ht="15" x14ac:dyDescent="0.15">
      <c r="B551" s="328">
        <f t="shared" si="344"/>
        <v>2890.3511117234466</v>
      </c>
      <c r="C551" s="328">
        <f t="shared" si="345"/>
        <v>2888.2963918877435</v>
      </c>
      <c r="D551" s="328">
        <f t="shared" si="346"/>
        <v>2.4131789503354399</v>
      </c>
      <c r="E551" s="328">
        <f t="shared" si="339"/>
        <v>209.87082014782141</v>
      </c>
      <c r="F551" s="328">
        <f t="shared" si="347"/>
        <v>209.94914272286428</v>
      </c>
      <c r="G551" s="328">
        <f t="shared" si="348"/>
        <v>917.9312377396966</v>
      </c>
      <c r="H551" s="313">
        <f t="shared" si="349"/>
        <v>0.08</v>
      </c>
      <c r="I551" s="328">
        <f t="shared" si="350"/>
        <v>1.6437758685624431</v>
      </c>
      <c r="J551" s="328">
        <f t="shared" si="340"/>
        <v>850</v>
      </c>
      <c r="K551" s="335">
        <f t="shared" si="351"/>
        <v>1</v>
      </c>
      <c r="L551" s="323">
        <f t="shared" si="352"/>
        <v>2.49317895033544</v>
      </c>
      <c r="M551" s="323">
        <f t="shared" si="353"/>
        <v>2.45317895033544</v>
      </c>
      <c r="N551" s="328">
        <f t="shared" si="354"/>
        <v>0.1377244037907035</v>
      </c>
      <c r="O551" s="328">
        <f t="shared" si="355"/>
        <v>1.8843796348648745E-3</v>
      </c>
      <c r="P551" s="332">
        <f t="shared" si="341"/>
        <v>31.238413271404031</v>
      </c>
      <c r="Q551" s="328">
        <f t="shared" si="356"/>
        <v>24.662121946274851</v>
      </c>
      <c r="R551" s="277">
        <f>IF(H551&gt;0, rate1(1,$L$52,$L$51,$L$54,L551,$L$53,$L$50,P551),"")</f>
        <v>1365.8765974709338</v>
      </c>
      <c r="S551" s="323">
        <f t="shared" si="357"/>
        <v>9.5818766292063042</v>
      </c>
      <c r="T551" s="323">
        <f t="shared" si="358"/>
        <v>-1.6048285210951693E-2</v>
      </c>
      <c r="U551" s="328">
        <f t="shared" si="359"/>
        <v>2.4131789503354399</v>
      </c>
      <c r="V551" s="336">
        <f t="shared" si="360"/>
        <v>2.4131789503354399</v>
      </c>
      <c r="W551" s="328">
        <f t="shared" si="361"/>
        <v>3.5038057024827651E-4</v>
      </c>
      <c r="X551" s="328">
        <f t="shared" si="362"/>
        <v>-17.11841117664494</v>
      </c>
      <c r="Y551" s="328">
        <f t="shared" si="342"/>
        <v>30.228010462815295</v>
      </c>
      <c r="Z551" s="108">
        <f>IF(H551&gt;0, rate1(1,$L$52,$L$51,$L$54,U551,$L$53,$L$50,Y551),"")</f>
        <v>1344.2650888790993</v>
      </c>
      <c r="AA551" s="336">
        <f t="shared" si="363"/>
        <v>-6.7578746473643454</v>
      </c>
      <c r="AB551" s="336">
        <f t="shared" si="364"/>
        <v>4.5164505251101804E-5</v>
      </c>
      <c r="AC551" s="328">
        <f t="shared" si="365"/>
        <v>4.5164505251101804E-5</v>
      </c>
      <c r="AD551" s="328">
        <f t="shared" si="366"/>
        <v>1771.3024764740089</v>
      </c>
      <c r="AE551" s="328">
        <f t="shared" si="367"/>
        <v>-6872880.7943816511</v>
      </c>
      <c r="AF551" s="328">
        <f t="shared" si="368"/>
        <v>2890.4887909627319</v>
      </c>
      <c r="AG551" s="328">
        <f t="shared" si="369"/>
        <v>2888.2963467232385</v>
      </c>
      <c r="AH551" s="328">
        <f t="shared" si="370"/>
        <v>2.4927429693256422</v>
      </c>
      <c r="AI551" s="328">
        <f t="shared" si="371"/>
        <v>3.3066314581221105E-2</v>
      </c>
      <c r="AJ551" s="328">
        <f t="shared" si="372"/>
        <v>10.371912646353451</v>
      </c>
      <c r="AK551" s="337">
        <f t="shared" si="373"/>
        <v>864.79395010160545</v>
      </c>
      <c r="AL551" s="42">
        <f t="shared" si="343"/>
        <v>31.738024591474144</v>
      </c>
    </row>
    <row r="552" spans="2:38" ht="15" x14ac:dyDescent="0.15">
      <c r="B552" s="328">
        <f t="shared" si="344"/>
        <v>2890.4887909627319</v>
      </c>
      <c r="C552" s="328">
        <f t="shared" si="345"/>
        <v>2888.2963467232385</v>
      </c>
      <c r="D552" s="328">
        <f t="shared" si="346"/>
        <v>2.4927429693256422</v>
      </c>
      <c r="E552" s="328">
        <f t="shared" si="339"/>
        <v>210.50255897729929</v>
      </c>
      <c r="F552" s="328">
        <f t="shared" si="347"/>
        <v>210.18668956256033</v>
      </c>
      <c r="G552" s="328">
        <f t="shared" si="348"/>
        <v>897.21464462495192</v>
      </c>
      <c r="H552" s="313">
        <f t="shared" si="349"/>
        <v>0.02</v>
      </c>
      <c r="I552" s="328">
        <f t="shared" si="350"/>
        <v>1.7539553915947181</v>
      </c>
      <c r="J552" s="328">
        <f t="shared" si="340"/>
        <v>850</v>
      </c>
      <c r="K552" s="335">
        <f t="shared" si="351"/>
        <v>-1</v>
      </c>
      <c r="L552" s="323">
        <f t="shared" si="352"/>
        <v>2.4727429693256422</v>
      </c>
      <c r="M552" s="323">
        <f t="shared" si="353"/>
        <v>2.482742969325642</v>
      </c>
      <c r="N552" s="328">
        <f t="shared" si="354"/>
        <v>-3.473979266632643E-2</v>
      </c>
      <c r="O552" s="328">
        <f t="shared" si="355"/>
        <v>1.8843796348648745E-3</v>
      </c>
      <c r="P552" s="332">
        <f t="shared" si="341"/>
        <v>31.312045501384937</v>
      </c>
      <c r="Q552" s="328">
        <f t="shared" si="356"/>
        <v>59.396404887997505</v>
      </c>
      <c r="R552" s="277">
        <f>IF(H552&gt;0, rate1(1,$L$52,$L$51,$L$54,L552,$L$53,$L$50,P552),"")</f>
        <v>1367.4231854718557</v>
      </c>
      <c r="S552" s="323">
        <f t="shared" si="357"/>
        <v>23.050949415125309</v>
      </c>
      <c r="T552" s="323">
        <f t="shared" si="358"/>
        <v>1.5754329671854182E-3</v>
      </c>
      <c r="U552" s="328">
        <f t="shared" si="359"/>
        <v>2.4927429693256422</v>
      </c>
      <c r="V552" s="336">
        <f t="shared" si="360"/>
        <v>2.4927429693256422</v>
      </c>
      <c r="W552" s="328">
        <f t="shared" si="361"/>
        <v>3.738659886964868E-4</v>
      </c>
      <c r="X552" s="328">
        <f t="shared" si="362"/>
        <v>69.048184069918875</v>
      </c>
      <c r="Y552" s="328">
        <f t="shared" si="342"/>
        <v>31.564790995115679</v>
      </c>
      <c r="Z552" s="108">
        <f>IF(H552&gt;0, rate1(1,$L$52,$L$51,$L$54,U552,$L$53,$L$50,Y552),"")</f>
        <v>1372.7032758747728</v>
      </c>
      <c r="AA552" s="336">
        <f t="shared" si="363"/>
        <v>26.69360251350415</v>
      </c>
      <c r="AB552" s="336">
        <f t="shared" si="364"/>
        <v>-1.4550936891780309E-5</v>
      </c>
      <c r="AC552" s="328">
        <f t="shared" si="365"/>
        <v>1.5754329671854182E-3</v>
      </c>
      <c r="AD552" s="328">
        <f t="shared" si="366"/>
        <v>-12.69492286665227</v>
      </c>
      <c r="AE552" s="328">
        <f t="shared" si="367"/>
        <v>-2201653.9328035284</v>
      </c>
      <c r="AF552" s="328">
        <f t="shared" si="368"/>
        <v>2890.4524757370982</v>
      </c>
      <c r="AG552" s="328">
        <f t="shared" si="369"/>
        <v>2888.2947712902715</v>
      </c>
      <c r="AH552" s="328">
        <f t="shared" si="370"/>
        <v>2.4729150630413432</v>
      </c>
      <c r="AI552" s="328">
        <f t="shared" si="371"/>
        <v>1.1521180742900632</v>
      </c>
      <c r="AJ552" s="328">
        <f t="shared" si="372"/>
        <v>10.372232679151864</v>
      </c>
      <c r="AK552" s="337">
        <f t="shared" si="373"/>
        <v>864.79398045420851</v>
      </c>
      <c r="AL552" s="42">
        <f t="shared" si="343"/>
        <v>31.738052697841539</v>
      </c>
    </row>
    <row r="553" spans="2:38" ht="15" x14ac:dyDescent="0.15">
      <c r="B553" s="328">
        <f t="shared" si="344"/>
        <v>2890.4524757370982</v>
      </c>
      <c r="C553" s="328">
        <f t="shared" si="345"/>
        <v>2888.2947712902715</v>
      </c>
      <c r="D553" s="328">
        <f t="shared" si="346"/>
        <v>2.4729150630413432</v>
      </c>
      <c r="E553" s="328">
        <f t="shared" si="339"/>
        <v>210.34638988523329</v>
      </c>
      <c r="F553" s="328">
        <f t="shared" si="347"/>
        <v>210.42447443126628</v>
      </c>
      <c r="G553" s="328">
        <f t="shared" si="348"/>
        <v>876.79418226933137</v>
      </c>
      <c r="H553" s="313">
        <f t="shared" si="349"/>
        <v>0.02</v>
      </c>
      <c r="I553" s="328">
        <f t="shared" si="350"/>
        <v>1.7261635574614047</v>
      </c>
      <c r="J553" s="328">
        <f t="shared" si="340"/>
        <v>850</v>
      </c>
      <c r="K553" s="335">
        <f t="shared" si="351"/>
        <v>-1</v>
      </c>
      <c r="L553" s="323">
        <f t="shared" si="352"/>
        <v>2.4529150630413432</v>
      </c>
      <c r="M553" s="323">
        <f t="shared" si="353"/>
        <v>2.4629150630413434</v>
      </c>
      <c r="N553" s="328">
        <f t="shared" si="354"/>
        <v>-3.4465852405364039E-2</v>
      </c>
      <c r="O553" s="328">
        <f t="shared" si="355"/>
        <v>1.8843796348648745E-3</v>
      </c>
      <c r="P553" s="332">
        <f t="shared" si="341"/>
        <v>30.978235396383386</v>
      </c>
      <c r="Q553" s="328">
        <f t="shared" si="356"/>
        <v>37.123202859136086</v>
      </c>
      <c r="R553" s="277">
        <f>IF(H553&gt;0, rate1(1,$L$52,$L$51,$L$54,L553,$L$53,$L$50,P553),"")</f>
        <v>1360.381321214591</v>
      </c>
      <c r="S553" s="323">
        <f t="shared" si="357"/>
        <v>14.481594290942544</v>
      </c>
      <c r="T553" s="323">
        <f t="shared" si="358"/>
        <v>2.5565116158791051E-3</v>
      </c>
      <c r="U553" s="328">
        <f t="shared" si="359"/>
        <v>2.4729150630413432</v>
      </c>
      <c r="V553" s="336">
        <f t="shared" si="360"/>
        <v>2.4729150630413432</v>
      </c>
      <c r="W553" s="328">
        <f t="shared" si="361"/>
        <v>3.679419945088469E-4</v>
      </c>
      <c r="X553" s="328">
        <f t="shared" si="362"/>
        <v>48.306251589718727</v>
      </c>
      <c r="Y553" s="328">
        <f t="shared" si="342"/>
        <v>31.230303567408129</v>
      </c>
      <c r="Z553" s="108">
        <f>IF(H553&gt;0, rate1(1,$L$52,$L$51,$L$54,U553,$L$53,$L$50,Y553),"")</f>
        <v>1365.706028037697</v>
      </c>
      <c r="AA553" s="336">
        <f t="shared" si="363"/>
        <v>18.770580791260542</v>
      </c>
      <c r="AB553" s="336">
        <f t="shared" si="364"/>
        <v>-2.0705119254729053E-5</v>
      </c>
      <c r="AC553" s="328">
        <f t="shared" si="365"/>
        <v>2.5565116158791051E-3</v>
      </c>
      <c r="AD553" s="328">
        <f t="shared" si="366"/>
        <v>-7.8231602296563869</v>
      </c>
      <c r="AE553" s="328">
        <f t="shared" si="367"/>
        <v>2358.0967939229536</v>
      </c>
      <c r="AF553" s="328">
        <f t="shared" si="368"/>
        <v>2890.4154533730771</v>
      </c>
      <c r="AG553" s="328">
        <f t="shared" si="369"/>
        <v>2888.2922147786558</v>
      </c>
      <c r="AH553" s="328">
        <f t="shared" si="370"/>
        <v>2.4530851394027047</v>
      </c>
      <c r="AI553" s="328">
        <f t="shared" si="371"/>
        <v>1.8792610395418923</v>
      </c>
      <c r="AJ553" s="328">
        <f t="shared" si="372"/>
        <v>10.372754696107291</v>
      </c>
      <c r="AK553" s="337">
        <f t="shared" si="373"/>
        <v>864.79501415141715</v>
      </c>
      <c r="AL553" s="42">
        <f t="shared" si="343"/>
        <v>31.739031998204684</v>
      </c>
    </row>
    <row r="554" spans="2:38" ht="15" x14ac:dyDescent="0.15">
      <c r="B554" s="328">
        <f t="shared" si="344"/>
        <v>2890.4154533730771</v>
      </c>
      <c r="C554" s="328">
        <f t="shared" si="345"/>
        <v>2888.2922147786558</v>
      </c>
      <c r="D554" s="328">
        <f t="shared" si="346"/>
        <v>2.4530851394027047</v>
      </c>
      <c r="E554" s="328">
        <f t="shared" si="339"/>
        <v>210.19344390048275</v>
      </c>
      <c r="F554" s="328">
        <f t="shared" si="347"/>
        <v>210.26991689285802</v>
      </c>
      <c r="G554" s="328">
        <f t="shared" si="348"/>
        <v>855.07181722315829</v>
      </c>
      <c r="H554" s="313">
        <f t="shared" si="349"/>
        <v>0.02</v>
      </c>
      <c r="I554" s="328">
        <f t="shared" si="350"/>
        <v>1.6985908755370476</v>
      </c>
      <c r="J554" s="328">
        <f t="shared" si="340"/>
        <v>850</v>
      </c>
      <c r="K554" s="335">
        <f t="shared" si="351"/>
        <v>-1</v>
      </c>
      <c r="L554" s="323">
        <f t="shared" si="352"/>
        <v>2.4330851394027047</v>
      </c>
      <c r="M554" s="323">
        <f t="shared" si="353"/>
        <v>2.4430851394027044</v>
      </c>
      <c r="N554" s="328">
        <f t="shared" si="354"/>
        <v>-3.4191836956535049E-2</v>
      </c>
      <c r="O554" s="328">
        <f t="shared" si="355"/>
        <v>1.8843796348648745E-3</v>
      </c>
      <c r="P554" s="332">
        <f t="shared" si="341"/>
        <v>30.645289688552051</v>
      </c>
      <c r="Q554" s="328">
        <f t="shared" si="356"/>
        <v>15.237916959523432</v>
      </c>
      <c r="R554" s="277">
        <f>IF(H554&gt;0, rate1(1,$L$52,$L$51,$L$54,L554,$L$53,$L$50,P554),"")</f>
        <v>1353.2791075047264</v>
      </c>
      <c r="S554" s="323">
        <f t="shared" si="357"/>
        <v>5.9754390848035612</v>
      </c>
      <c r="T554" s="323">
        <f t="shared" si="358"/>
        <v>6.8721245248418109E-3</v>
      </c>
      <c r="U554" s="328">
        <f t="shared" si="359"/>
        <v>2.4530851394027047</v>
      </c>
      <c r="V554" s="336">
        <f t="shared" si="360"/>
        <v>2.4530851394027047</v>
      </c>
      <c r="W554" s="328">
        <f t="shared" si="361"/>
        <v>3.6206471391331263E-4</v>
      </c>
      <c r="X554" s="328">
        <f t="shared" si="362"/>
        <v>26.224876408816158</v>
      </c>
      <c r="Y554" s="328">
        <f t="shared" si="342"/>
        <v>30.896676818839044</v>
      </c>
      <c r="Z554" s="108">
        <f>IF(H554&gt;0, rate1(1,$L$52,$L$51,$L$54,U554,$L$53,$L$50,Y554),"")</f>
        <v>1358.648866970376</v>
      </c>
      <c r="AA554" s="336">
        <f t="shared" si="363"/>
        <v>10.243251056775794</v>
      </c>
      <c r="AB554" s="336">
        <f t="shared" si="364"/>
        <v>-3.9170710790972182E-5</v>
      </c>
      <c r="AC554" s="328">
        <f t="shared" si="365"/>
        <v>6.8721245248418109E-3</v>
      </c>
      <c r="AD554" s="328">
        <f t="shared" si="366"/>
        <v>-2.9103081481865871</v>
      </c>
      <c r="AE554" s="328">
        <f t="shared" si="367"/>
        <v>1042.1129860451188</v>
      </c>
      <c r="AF554" s="328">
        <f t="shared" si="368"/>
        <v>2890.3743894115955</v>
      </c>
      <c r="AG554" s="328">
        <f t="shared" si="369"/>
        <v>2888.285342654131</v>
      </c>
      <c r="AH554" s="328">
        <f t="shared" si="370"/>
        <v>2.433253192876077</v>
      </c>
      <c r="AI554" s="328">
        <f t="shared" si="371"/>
        <v>5.0781279979361607</v>
      </c>
      <c r="AJ554" s="328">
        <f t="shared" si="372"/>
        <v>10.37416528721783</v>
      </c>
      <c r="AK554" s="337">
        <f t="shared" si="373"/>
        <v>864.79666187656358</v>
      </c>
      <c r="AL554" s="42">
        <f t="shared" si="343"/>
        <v>31.740629370088296</v>
      </c>
    </row>
    <row r="555" spans="2:38" ht="15" x14ac:dyDescent="0.15">
      <c r="B555" s="328">
        <f t="shared" si="344"/>
        <v>2890.3743894115955</v>
      </c>
      <c r="C555" s="328">
        <f t="shared" si="345"/>
        <v>2888.285342654131</v>
      </c>
      <c r="D555" s="328">
        <f t="shared" si="346"/>
        <v>2.433253192876077</v>
      </c>
      <c r="E555" s="328">
        <f t="shared" si="339"/>
        <v>210.05040633504083</v>
      </c>
      <c r="F555" s="328">
        <f t="shared" si="347"/>
        <v>210.1219251177618</v>
      </c>
      <c r="G555" s="328">
        <f t="shared" si="348"/>
        <v>833.74494685650188</v>
      </c>
      <c r="H555" s="313">
        <f t="shared" si="349"/>
        <v>0.02</v>
      </c>
      <c r="I555" s="328">
        <f t="shared" si="350"/>
        <v>1.671237405971624</v>
      </c>
      <c r="J555" s="328">
        <f t="shared" si="340"/>
        <v>850</v>
      </c>
      <c r="K555" s="335">
        <f t="shared" si="351"/>
        <v>-1</v>
      </c>
      <c r="L555" s="323">
        <f t="shared" si="352"/>
        <v>2.413253192876077</v>
      </c>
      <c r="M555" s="323">
        <f t="shared" si="353"/>
        <v>2.4232531928760768</v>
      </c>
      <c r="N555" s="328">
        <f t="shared" si="354"/>
        <v>-3.3917746228898871E-2</v>
      </c>
      <c r="O555" s="328">
        <f t="shared" si="355"/>
        <v>1.8843796348648745E-3</v>
      </c>
      <c r="P555" s="332">
        <f t="shared" si="341"/>
        <v>30.313213420601688</v>
      </c>
      <c r="Q555" s="328">
        <f t="shared" si="356"/>
        <v>-6.2369983064578491</v>
      </c>
      <c r="R555" s="277">
        <f>IF(H555&gt;0, rate1(1,$L$52,$L$51,$L$54,L555,$L$53,$L$50,P555),"")</f>
        <v>1346.115947323854</v>
      </c>
      <c r="S555" s="323">
        <f t="shared" si="357"/>
        <v>-2.4588087773083065</v>
      </c>
      <c r="T555" s="323">
        <f t="shared" si="358"/>
        <v>-9.8061929446397831E-3</v>
      </c>
      <c r="U555" s="328">
        <f t="shared" si="359"/>
        <v>2.433253192876077</v>
      </c>
      <c r="V555" s="336">
        <f t="shared" si="360"/>
        <v>2.433253192876077</v>
      </c>
      <c r="W555" s="328">
        <f t="shared" si="361"/>
        <v>3.5623415973073946E-4</v>
      </c>
      <c r="X555" s="328">
        <f t="shared" si="362"/>
        <v>4.5428563327423035</v>
      </c>
      <c r="Y555" s="328">
        <f t="shared" si="342"/>
        <v>30.563915741227422</v>
      </c>
      <c r="Z555" s="108">
        <f>IF(H555&gt;0, rate1(1,$L$52,$L$51,$L$54,U555,$L$53,$L$50,Y555),"")</f>
        <v>1351.5311985947035</v>
      </c>
      <c r="AA555" s="336">
        <f t="shared" si="363"/>
        <v>1.7837522138952588</v>
      </c>
      <c r="AB555" s="336">
        <f t="shared" si="364"/>
        <v>-4.5452395976051024E-4</v>
      </c>
      <c r="AC555" s="328">
        <f t="shared" si="365"/>
        <v>-4.5452395976051024E-4</v>
      </c>
      <c r="AD555" s="328">
        <f t="shared" si="366"/>
        <v>44.002080793580269</v>
      </c>
      <c r="AE555" s="328">
        <f t="shared" si="367"/>
        <v>14619.915485865877</v>
      </c>
      <c r="AF555" s="328">
        <f t="shared" si="368"/>
        <v>2890.3409261893262</v>
      </c>
      <c r="AG555" s="328">
        <f t="shared" si="369"/>
        <v>2888.2857971780909</v>
      </c>
      <c r="AH555" s="328">
        <f t="shared" si="370"/>
        <v>2.4134192177945124</v>
      </c>
      <c r="AI555" s="328">
        <f t="shared" si="371"/>
        <v>-0.33765587627434818</v>
      </c>
      <c r="AJ555" s="328">
        <f t="shared" si="372"/>
        <v>10.374071493918864</v>
      </c>
      <c r="AK555" s="337">
        <f t="shared" si="373"/>
        <v>864.8010040406989</v>
      </c>
      <c r="AL555" s="42">
        <f t="shared" si="343"/>
        <v>31.744945778886542</v>
      </c>
    </row>
    <row r="556" spans="2:38" ht="15" x14ac:dyDescent="0.15">
      <c r="B556" s="328">
        <f t="shared" si="344"/>
        <v>2890.3409261893262</v>
      </c>
      <c r="C556" s="328">
        <f t="shared" si="345"/>
        <v>2888.2857971780909</v>
      </c>
      <c r="D556" s="328">
        <f t="shared" si="346"/>
        <v>2.4134192177945124</v>
      </c>
      <c r="E556" s="328">
        <f t="shared" si="339"/>
        <v>209.893936598008</v>
      </c>
      <c r="F556" s="328">
        <f t="shared" si="347"/>
        <v>209.9721714665244</v>
      </c>
      <c r="G556" s="328">
        <f t="shared" si="348"/>
        <v>918.29749807977589</v>
      </c>
      <c r="H556" s="313">
        <f t="shared" si="349"/>
        <v>0.08</v>
      </c>
      <c r="I556" s="328">
        <f t="shared" si="350"/>
        <v>1.6441032089882357</v>
      </c>
      <c r="J556" s="328">
        <f t="shared" si="340"/>
        <v>850</v>
      </c>
      <c r="K556" s="335">
        <f t="shared" si="351"/>
        <v>1</v>
      </c>
      <c r="L556" s="323">
        <f t="shared" si="352"/>
        <v>2.4934192177945125</v>
      </c>
      <c r="M556" s="323">
        <f t="shared" si="353"/>
        <v>2.4534192177945124</v>
      </c>
      <c r="N556" s="328">
        <f t="shared" si="354"/>
        <v>0.13773803874405033</v>
      </c>
      <c r="O556" s="328">
        <f t="shared" si="355"/>
        <v>1.8843796348648745E-3</v>
      </c>
      <c r="P556" s="332">
        <f t="shared" si="341"/>
        <v>31.242460974582734</v>
      </c>
      <c r="Q556" s="328">
        <f t="shared" si="356"/>
        <v>25.015512594238658</v>
      </c>
      <c r="R556" s="277">
        <f>IF(H556&gt;0, rate1(1,$L$52,$L$51,$L$54,L556,$L$53,$L$50,P556),"")</f>
        <v>1365.9617146323615</v>
      </c>
      <c r="S556" s="323">
        <f t="shared" si="357"/>
        <v>9.7185724679022183</v>
      </c>
      <c r="T556" s="323">
        <f t="shared" si="358"/>
        <v>-1.5798232939066407E-2</v>
      </c>
      <c r="U556" s="328">
        <f t="shared" si="359"/>
        <v>2.4134192177945124</v>
      </c>
      <c r="V556" s="336">
        <f t="shared" si="360"/>
        <v>2.4134192177945124</v>
      </c>
      <c r="W556" s="328">
        <f t="shared" si="361"/>
        <v>3.5045034480152282E-4</v>
      </c>
      <c r="X556" s="328">
        <f t="shared" si="362"/>
        <v>-16.778225788623331</v>
      </c>
      <c r="Y556" s="328">
        <f t="shared" si="342"/>
        <v>30.232025393404651</v>
      </c>
      <c r="Z556" s="108">
        <f>IF(H556&gt;0, rate1(1,$L$52,$L$51,$L$54,U556,$L$53,$L$50,Y556),"")</f>
        <v>1344.3524246129655</v>
      </c>
      <c r="AA556" s="336">
        <f t="shared" si="363"/>
        <v>-6.6231485772208174</v>
      </c>
      <c r="AB556" s="336">
        <f t="shared" si="364"/>
        <v>4.5971863364794476E-5</v>
      </c>
      <c r="AC556" s="328">
        <f t="shared" si="365"/>
        <v>4.5971863364794476E-5</v>
      </c>
      <c r="AD556" s="328">
        <f t="shared" si="366"/>
        <v>1740.1948527773723</v>
      </c>
      <c r="AE556" s="328">
        <f t="shared" si="367"/>
        <v>-8303434.4307507463</v>
      </c>
      <c r="AF556" s="328">
        <f t="shared" si="368"/>
        <v>2890.478618256207</v>
      </c>
      <c r="AG556" s="328">
        <f t="shared" si="369"/>
        <v>2888.2857512062274</v>
      </c>
      <c r="AH556" s="328">
        <f t="shared" si="370"/>
        <v>2.4929833191232031</v>
      </c>
      <c r="AI556" s="328">
        <f t="shared" si="371"/>
        <v>3.3655308836505325E-2</v>
      </c>
      <c r="AJ556" s="328">
        <f t="shared" si="372"/>
        <v>10.374080842615763</v>
      </c>
      <c r="AK556" s="337">
        <f t="shared" si="373"/>
        <v>864.80072252181833</v>
      </c>
      <c r="AL556" s="42">
        <f t="shared" si="343"/>
        <v>31.744658771391709</v>
      </c>
    </row>
    <row r="557" spans="2:38" ht="15" x14ac:dyDescent="0.15">
      <c r="B557" s="328">
        <f t="shared" si="344"/>
        <v>2890.478618256207</v>
      </c>
      <c r="C557" s="328">
        <f t="shared" si="345"/>
        <v>2888.2857512062274</v>
      </c>
      <c r="D557" s="328">
        <f t="shared" si="346"/>
        <v>2.4929833191232031</v>
      </c>
      <c r="E557" s="328">
        <f t="shared" si="339"/>
        <v>210.52574295983561</v>
      </c>
      <c r="F557" s="328">
        <f t="shared" si="347"/>
        <v>210.2098397789218</v>
      </c>
      <c r="G557" s="328">
        <f t="shared" si="348"/>
        <v>897.57515445759157</v>
      </c>
      <c r="H557" s="313">
        <f t="shared" si="349"/>
        <v>0.02</v>
      </c>
      <c r="I557" s="328">
        <f t="shared" si="350"/>
        <v>1.7542936399837346</v>
      </c>
      <c r="J557" s="328">
        <f t="shared" si="340"/>
        <v>850</v>
      </c>
      <c r="K557" s="335">
        <f t="shared" si="351"/>
        <v>-1</v>
      </c>
      <c r="L557" s="323">
        <f t="shared" si="352"/>
        <v>2.4729833191232031</v>
      </c>
      <c r="M557" s="323">
        <f t="shared" si="353"/>
        <v>2.4829833191232034</v>
      </c>
      <c r="N557" s="328">
        <f t="shared" si="354"/>
        <v>-3.4743113023554706E-2</v>
      </c>
      <c r="O557" s="328">
        <f t="shared" si="355"/>
        <v>1.8843796348648745E-3</v>
      </c>
      <c r="P557" s="332">
        <f t="shared" si="341"/>
        <v>31.316097368987222</v>
      </c>
      <c r="Q557" s="328">
        <f t="shared" si="356"/>
        <v>59.760728143309962</v>
      </c>
      <c r="R557" s="277">
        <f>IF(H557&gt;0, rate1(1,$L$52,$L$51,$L$54,L557,$L$53,$L$50,P557),"")</f>
        <v>1367.5081821063627</v>
      </c>
      <c r="S557" s="323">
        <f t="shared" si="357"/>
        <v>23.190896886593656</v>
      </c>
      <c r="T557" s="323">
        <f t="shared" si="358"/>
        <v>1.5656470849785395E-3</v>
      </c>
      <c r="U557" s="328">
        <f t="shared" si="359"/>
        <v>2.4929833191232031</v>
      </c>
      <c r="V557" s="336">
        <f t="shared" si="360"/>
        <v>2.4929833191232031</v>
      </c>
      <c r="W557" s="328">
        <f t="shared" si="361"/>
        <v>3.7393808834806919E-4</v>
      </c>
      <c r="X557" s="328">
        <f t="shared" si="362"/>
        <v>69.415307413004825</v>
      </c>
      <c r="Y557" s="328">
        <f t="shared" si="342"/>
        <v>31.568851050903373</v>
      </c>
      <c r="Z557" s="108">
        <f>IF(H557&gt;0, rate1(1,$L$52,$L$51,$L$54,U557,$L$53,$L$50,Y557),"")</f>
        <v>1372.7877343141904</v>
      </c>
      <c r="AA557" s="336">
        <f t="shared" si="363"/>
        <v>26.833879125346861</v>
      </c>
      <c r="AB557" s="336">
        <f t="shared" si="364"/>
        <v>-1.4474716961154338E-5</v>
      </c>
      <c r="AC557" s="328">
        <f t="shared" si="365"/>
        <v>1.5656470849785395E-3</v>
      </c>
      <c r="AD557" s="328">
        <f t="shared" si="366"/>
        <v>-12.774270901717383</v>
      </c>
      <c r="AE557" s="328">
        <f t="shared" si="367"/>
        <v>-2175413.8910826989</v>
      </c>
      <c r="AF557" s="328">
        <f t="shared" si="368"/>
        <v>2890.4423094960985</v>
      </c>
      <c r="AG557" s="328">
        <f t="shared" si="369"/>
        <v>2888.2841855591423</v>
      </c>
      <c r="AH557" s="328">
        <f t="shared" si="370"/>
        <v>2.4731554372609055</v>
      </c>
      <c r="AI557" s="328">
        <f t="shared" si="371"/>
        <v>1.1448904697352411</v>
      </c>
      <c r="AJ557" s="328">
        <f t="shared" si="372"/>
        <v>10.374398867746246</v>
      </c>
      <c r="AK557" s="337">
        <f t="shared" si="373"/>
        <v>864.80075342740417</v>
      </c>
      <c r="AL557" s="42">
        <f t="shared" si="343"/>
        <v>31.744687378404219</v>
      </c>
    </row>
    <row r="558" spans="2:38" ht="15" x14ac:dyDescent="0.15">
      <c r="B558" s="328">
        <f t="shared" si="344"/>
        <v>2890.4423094960985</v>
      </c>
      <c r="C558" s="328">
        <f t="shared" si="345"/>
        <v>2888.2841855591423</v>
      </c>
      <c r="D558" s="328">
        <f t="shared" si="346"/>
        <v>2.4731554372609055</v>
      </c>
      <c r="E558" s="328">
        <f t="shared" si="339"/>
        <v>210.36953816597944</v>
      </c>
      <c r="F558" s="328">
        <f t="shared" si="347"/>
        <v>210.44764056290751</v>
      </c>
      <c r="G558" s="328">
        <f t="shared" si="348"/>
        <v>877.14853786418189</v>
      </c>
      <c r="H558" s="313">
        <f t="shared" si="349"/>
        <v>0.02</v>
      </c>
      <c r="I558" s="328">
        <f t="shared" si="350"/>
        <v>1.7264991495649156</v>
      </c>
      <c r="J558" s="328">
        <f t="shared" si="340"/>
        <v>850</v>
      </c>
      <c r="K558" s="335">
        <f t="shared" si="351"/>
        <v>-1</v>
      </c>
      <c r="L558" s="323">
        <f t="shared" si="352"/>
        <v>2.4531554372609055</v>
      </c>
      <c r="M558" s="323">
        <f t="shared" si="353"/>
        <v>2.4631554372609052</v>
      </c>
      <c r="N558" s="328">
        <f t="shared" si="354"/>
        <v>-3.4469173673507214E-2</v>
      </c>
      <c r="O558" s="328">
        <f t="shared" si="355"/>
        <v>1.8843796348648745E-3</v>
      </c>
      <c r="P558" s="332">
        <f t="shared" si="341"/>
        <v>30.982276816065582</v>
      </c>
      <c r="Q558" s="328">
        <f t="shared" si="356"/>
        <v>37.480626150424541</v>
      </c>
      <c r="R558" s="277">
        <f>IF(H558&gt;0, rate1(1,$L$52,$L$51,$L$54,L558,$L$53,$L$50,P558),"")</f>
        <v>1360.4670457852267</v>
      </c>
      <c r="S558" s="323">
        <f t="shared" si="357"/>
        <v>14.620102220338847</v>
      </c>
      <c r="T558" s="323">
        <f t="shared" si="358"/>
        <v>2.5307573405752072E-3</v>
      </c>
      <c r="U558" s="328">
        <f t="shared" si="359"/>
        <v>2.4731554372609055</v>
      </c>
      <c r="V558" s="336">
        <f t="shared" si="360"/>
        <v>2.4731554372609055</v>
      </c>
      <c r="W558" s="328">
        <f t="shared" si="361"/>
        <v>3.6801352795379216E-4</v>
      </c>
      <c r="X558" s="328">
        <f t="shared" si="362"/>
        <v>48.667156165782785</v>
      </c>
      <c r="Y558" s="328">
        <f t="shared" si="342"/>
        <v>31.234353220039619</v>
      </c>
      <c r="Z558" s="108">
        <f>IF(H558&gt;0, rate1(1,$L$52,$L$51,$L$54,U558,$L$53,$L$50,Y558),"")</f>
        <v>1365.7912091435064</v>
      </c>
      <c r="AA558" s="336">
        <f t="shared" si="363"/>
        <v>18.909639708396718</v>
      </c>
      <c r="AB558" s="336">
        <f t="shared" si="364"/>
        <v>-2.0548349042513317E-5</v>
      </c>
      <c r="AC558" s="328">
        <f t="shared" si="365"/>
        <v>2.5307573405752072E-3</v>
      </c>
      <c r="AD558" s="328">
        <f t="shared" si="366"/>
        <v>-7.9027726915352021</v>
      </c>
      <c r="AE558" s="328">
        <f t="shared" si="367"/>
        <v>2378.4263974491037</v>
      </c>
      <c r="AF558" s="328">
        <f t="shared" si="368"/>
        <v>2890.4053095650843</v>
      </c>
      <c r="AG558" s="328">
        <f t="shared" si="369"/>
        <v>2888.2816548018018</v>
      </c>
      <c r="AH558" s="328">
        <f t="shared" si="370"/>
        <v>2.4533255381103158</v>
      </c>
      <c r="AI558" s="328">
        <f t="shared" si="371"/>
        <v>1.8602121590637419</v>
      </c>
      <c r="AJ558" s="328">
        <f t="shared" si="372"/>
        <v>10.374915593345985</v>
      </c>
      <c r="AK558" s="337">
        <f t="shared" si="373"/>
        <v>864.8017810526444</v>
      </c>
      <c r="AL558" s="42">
        <f t="shared" si="343"/>
        <v>31.745660535303493</v>
      </c>
    </row>
    <row r="559" spans="2:38" ht="15" x14ac:dyDescent="0.15">
      <c r="B559" s="328">
        <f t="shared" si="344"/>
        <v>2890.4053095650843</v>
      </c>
      <c r="C559" s="328">
        <f t="shared" si="345"/>
        <v>2888.2816548018018</v>
      </c>
      <c r="D559" s="328">
        <f t="shared" si="346"/>
        <v>2.4533255381103158</v>
      </c>
      <c r="E559" s="328">
        <f t="shared" si="339"/>
        <v>210.21652446802068</v>
      </c>
      <c r="F559" s="328">
        <f t="shared" si="347"/>
        <v>210.29303131700004</v>
      </c>
      <c r="G559" s="328">
        <f t="shared" si="348"/>
        <v>855.4193280528898</v>
      </c>
      <c r="H559" s="313">
        <f t="shared" si="349"/>
        <v>0.02</v>
      </c>
      <c r="I559" s="328">
        <f t="shared" si="350"/>
        <v>1.6989238106260018</v>
      </c>
      <c r="J559" s="328">
        <f t="shared" si="340"/>
        <v>850</v>
      </c>
      <c r="K559" s="335">
        <f t="shared" si="351"/>
        <v>-1</v>
      </c>
      <c r="L559" s="323">
        <f t="shared" si="352"/>
        <v>2.4333255381103158</v>
      </c>
      <c r="M559" s="323">
        <f t="shared" si="353"/>
        <v>2.4433255381103161</v>
      </c>
      <c r="N559" s="328">
        <f t="shared" si="354"/>
        <v>-3.4195159136671371E-2</v>
      </c>
      <c r="O559" s="328">
        <f t="shared" si="355"/>
        <v>1.8843796348648745E-3</v>
      </c>
      <c r="P559" s="332">
        <f t="shared" si="341"/>
        <v>30.649320599592421</v>
      </c>
      <c r="Q559" s="328">
        <f t="shared" si="356"/>
        <v>15.588396038502765</v>
      </c>
      <c r="R559" s="277">
        <f>IF(H559&gt;0, rate1(1,$L$52,$L$51,$L$54,L559,$L$53,$L$50,P559),"")</f>
        <v>1353.3655672229102</v>
      </c>
      <c r="S559" s="323">
        <f t="shared" si="357"/>
        <v>6.1124864034479662</v>
      </c>
      <c r="T559" s="323">
        <f t="shared" si="358"/>
        <v>6.6885574724676921E-3</v>
      </c>
      <c r="U559" s="328">
        <f t="shared" si="359"/>
        <v>2.4533255381103158</v>
      </c>
      <c r="V559" s="336">
        <f t="shared" si="360"/>
        <v>2.4533255381103158</v>
      </c>
      <c r="W559" s="328">
        <f t="shared" si="361"/>
        <v>3.6213568099974225E-4</v>
      </c>
      <c r="X559" s="328">
        <f t="shared" si="362"/>
        <v>26.578857310583203</v>
      </c>
      <c r="Y559" s="328">
        <f t="shared" si="342"/>
        <v>30.900716008202703</v>
      </c>
      <c r="Z559" s="108">
        <f>IF(H559&gt;0, rate1(1,$L$52,$L$51,$L$54,U559,$L$53,$L$50,Y559),"")</f>
        <v>1358.7347779179102</v>
      </c>
      <c r="AA559" s="336">
        <f t="shared" si="363"/>
        <v>10.380857081925976</v>
      </c>
      <c r="AB559" s="336">
        <f t="shared" si="364"/>
        <v>-3.8603688110488988E-5</v>
      </c>
      <c r="AC559" s="328">
        <f t="shared" si="365"/>
        <v>6.6885574724676921E-3</v>
      </c>
      <c r="AD559" s="328">
        <f t="shared" si="366"/>
        <v>-2.9901813780215831</v>
      </c>
      <c r="AE559" s="328">
        <f t="shared" si="367"/>
        <v>1065.7172280446694</v>
      </c>
      <c r="AF559" s="328">
        <f t="shared" si="368"/>
        <v>2890.3644258484751</v>
      </c>
      <c r="AG559" s="328">
        <f t="shared" si="369"/>
        <v>2888.2749662443293</v>
      </c>
      <c r="AH559" s="328">
        <f t="shared" si="370"/>
        <v>2.4334936161397396</v>
      </c>
      <c r="AI559" s="328">
        <f t="shared" si="371"/>
        <v>4.9421661334213871</v>
      </c>
      <c r="AJ559" s="328">
        <f t="shared" si="372"/>
        <v>10.376288417271935</v>
      </c>
      <c r="AK559" s="337">
        <f t="shared" si="373"/>
        <v>864.80341273501983</v>
      </c>
      <c r="AL559" s="42">
        <f t="shared" si="343"/>
        <v>31.747241715638697</v>
      </c>
    </row>
    <row r="560" spans="2:38" ht="15" x14ac:dyDescent="0.15">
      <c r="B560" s="328">
        <f t="shared" si="344"/>
        <v>2890.3644258484751</v>
      </c>
      <c r="C560" s="328">
        <f t="shared" si="345"/>
        <v>2888.2749662443293</v>
      </c>
      <c r="D560" s="328">
        <f t="shared" si="346"/>
        <v>2.4334936161397396</v>
      </c>
      <c r="E560" s="328">
        <f t="shared" si="339"/>
        <v>210.07310280611392</v>
      </c>
      <c r="F560" s="328">
        <f t="shared" si="347"/>
        <v>210.1448136370673</v>
      </c>
      <c r="G560" s="328">
        <f t="shared" si="348"/>
        <v>834.0850153441977</v>
      </c>
      <c r="H560" s="313">
        <f t="shared" si="349"/>
        <v>0.02</v>
      </c>
      <c r="I560" s="328">
        <f t="shared" si="350"/>
        <v>1.6715676833166073</v>
      </c>
      <c r="J560" s="328">
        <f t="shared" si="340"/>
        <v>850</v>
      </c>
      <c r="K560" s="335">
        <f t="shared" si="351"/>
        <v>-1</v>
      </c>
      <c r="L560" s="323">
        <f t="shared" si="352"/>
        <v>2.4134936161397396</v>
      </c>
      <c r="M560" s="323">
        <f t="shared" si="353"/>
        <v>2.4234936161397398</v>
      </c>
      <c r="N560" s="328">
        <f t="shared" si="354"/>
        <v>-3.3921069322151887E-2</v>
      </c>
      <c r="O560" s="328">
        <f t="shared" si="355"/>
        <v>1.8843796348648745E-3</v>
      </c>
      <c r="P560" s="332">
        <f t="shared" si="341"/>
        <v>30.317233761467559</v>
      </c>
      <c r="Q560" s="328">
        <f t="shared" si="356"/>
        <v>-5.8946335038300504</v>
      </c>
      <c r="R560" s="277">
        <f>IF(H560&gt;0, rate1(1,$L$52,$L$51,$L$54,L560,$L$53,$L$50,P560),"")</f>
        <v>1346.2031494519426</v>
      </c>
      <c r="S560" s="323">
        <f t="shared" si="357"/>
        <v>-2.3236879396396142</v>
      </c>
      <c r="T560" s="323">
        <f t="shared" si="358"/>
        <v>-1.0205852636643718E-2</v>
      </c>
      <c r="U560" s="328">
        <f t="shared" si="359"/>
        <v>2.4334936161397396</v>
      </c>
      <c r="V560" s="336">
        <f t="shared" si="360"/>
        <v>2.4334936161397396</v>
      </c>
      <c r="W560" s="328">
        <f t="shared" si="361"/>
        <v>3.5630456030499857E-4</v>
      </c>
      <c r="X560" s="328">
        <f t="shared" si="362"/>
        <v>4.8892993655335886</v>
      </c>
      <c r="Y560" s="328">
        <f t="shared" si="342"/>
        <v>30.567944406414217</v>
      </c>
      <c r="Z560" s="108">
        <f>IF(H560&gt;0, rate1(1,$L$52,$L$51,$L$54,U560,$L$53,$L$50,Y560),"")</f>
        <v>1351.6178466111205</v>
      </c>
      <c r="AA560" s="336">
        <f t="shared" si="363"/>
        <v>1.9196599746037477</v>
      </c>
      <c r="AB560" s="336">
        <f t="shared" si="364"/>
        <v>-3.8743075717579089E-4</v>
      </c>
      <c r="AC560" s="328">
        <f t="shared" si="365"/>
        <v>-3.8743075717579089E-4</v>
      </c>
      <c r="AD560" s="328">
        <f t="shared" si="366"/>
        <v>51.622127643638009</v>
      </c>
      <c r="AE560" s="328">
        <f t="shared" si="367"/>
        <v>17334.140857419548</v>
      </c>
      <c r="AF560" s="328">
        <f t="shared" si="368"/>
        <v>2890.33089220991</v>
      </c>
      <c r="AG560" s="328">
        <f t="shared" si="369"/>
        <v>2888.2753536750865</v>
      </c>
      <c r="AH560" s="328">
        <f t="shared" si="370"/>
        <v>2.4136596656837317</v>
      </c>
      <c r="AI560" s="328">
        <f t="shared" si="371"/>
        <v>-0.28779516474428035</v>
      </c>
      <c r="AJ560" s="328">
        <f t="shared" si="372"/>
        <v>10.376208474170618</v>
      </c>
      <c r="AK560" s="337">
        <f t="shared" si="373"/>
        <v>864.80764035945276</v>
      </c>
      <c r="AL560" s="42">
        <f t="shared" si="343"/>
        <v>31.751442556852105</v>
      </c>
    </row>
    <row r="561" spans="2:38" ht="15" x14ac:dyDescent="0.15">
      <c r="B561" s="328">
        <f t="shared" si="344"/>
        <v>2890.33089220991</v>
      </c>
      <c r="C561" s="328">
        <f t="shared" si="345"/>
        <v>2888.2753536750865</v>
      </c>
      <c r="D561" s="328">
        <f t="shared" si="346"/>
        <v>2.4136596656837317</v>
      </c>
      <c r="E561" s="328">
        <f t="shared" si="339"/>
        <v>209.91675151911494</v>
      </c>
      <c r="F561" s="328">
        <f t="shared" si="347"/>
        <v>209.99492716261443</v>
      </c>
      <c r="G561" s="328">
        <f t="shared" si="348"/>
        <v>918.66287289551303</v>
      </c>
      <c r="H561" s="313">
        <f t="shared" si="349"/>
        <v>0.08</v>
      </c>
      <c r="I561" s="328">
        <f t="shared" si="350"/>
        <v>1.6444308278587414</v>
      </c>
      <c r="J561" s="328">
        <f t="shared" si="340"/>
        <v>850</v>
      </c>
      <c r="K561" s="335">
        <f t="shared" si="351"/>
        <v>1</v>
      </c>
      <c r="L561" s="323">
        <f t="shared" si="352"/>
        <v>2.4936596656837318</v>
      </c>
      <c r="M561" s="323">
        <f t="shared" si="353"/>
        <v>2.4536596656837317</v>
      </c>
      <c r="N561" s="328">
        <f t="shared" si="354"/>
        <v>0.13775168394359483</v>
      </c>
      <c r="O561" s="328">
        <f t="shared" si="355"/>
        <v>1.8843796348648745E-3</v>
      </c>
      <c r="P561" s="332">
        <f t="shared" si="341"/>
        <v>31.246511848939896</v>
      </c>
      <c r="Q561" s="328">
        <f t="shared" si="356"/>
        <v>25.367945932409043</v>
      </c>
      <c r="R561" s="277">
        <f>IF(H561&gt;0, rate1(1,$L$52,$L$51,$L$54,L561,$L$53,$L$50,P561),"")</f>
        <v>1366.0468870181767</v>
      </c>
      <c r="S561" s="323">
        <f t="shared" si="357"/>
        <v>9.854878979974087</v>
      </c>
      <c r="T561" s="323">
        <f t="shared" si="358"/>
        <v>-1.555658572580491E-2</v>
      </c>
      <c r="U561" s="328">
        <f t="shared" si="359"/>
        <v>2.4136596656837317</v>
      </c>
      <c r="V561" s="336">
        <f t="shared" si="360"/>
        <v>2.4136596656837317</v>
      </c>
      <c r="W561" s="328">
        <f t="shared" si="361"/>
        <v>3.5052017870462748E-4</v>
      </c>
      <c r="X561" s="328">
        <f t="shared" si="362"/>
        <v>-16.438833174072101</v>
      </c>
      <c r="Y561" s="328">
        <f t="shared" si="342"/>
        <v>30.236043472682148</v>
      </c>
      <c r="Z561" s="108">
        <f>IF(H561&gt;0, rate1(1,$L$52,$L$51,$L$54,U561,$L$53,$L$50,Y561),"")</f>
        <v>1344.4398169759781</v>
      </c>
      <c r="AA561" s="336">
        <f t="shared" si="363"/>
        <v>-6.4887526619111977</v>
      </c>
      <c r="AB561" s="336">
        <f t="shared" si="364"/>
        <v>4.6806216539560749E-5</v>
      </c>
      <c r="AC561" s="328">
        <f t="shared" si="365"/>
        <v>4.6806216539560749E-5</v>
      </c>
      <c r="AD561" s="328">
        <f t="shared" si="366"/>
        <v>1709.1746762395071</v>
      </c>
      <c r="AE561" s="328">
        <f t="shared" si="367"/>
        <v>-9732431.7590261456</v>
      </c>
      <c r="AF561" s="328">
        <f t="shared" si="368"/>
        <v>2890.4685970876371</v>
      </c>
      <c r="AG561" s="328">
        <f t="shared" si="369"/>
        <v>2888.2753068688698</v>
      </c>
      <c r="AH561" s="328">
        <f t="shared" si="370"/>
        <v>2.4932238494003856</v>
      </c>
      <c r="AI561" s="328">
        <f t="shared" si="371"/>
        <v>3.4263989753477581E-2</v>
      </c>
      <c r="AJ561" s="328">
        <f t="shared" si="372"/>
        <v>10.376217991945548</v>
      </c>
      <c r="AK561" s="337">
        <f t="shared" si="373"/>
        <v>864.80740031381833</v>
      </c>
      <c r="AL561" s="42">
        <f t="shared" si="343"/>
        <v>31.751197930962071</v>
      </c>
    </row>
    <row r="562" spans="2:38" ht="15" x14ac:dyDescent="0.15">
      <c r="B562" s="328">
        <f t="shared" si="344"/>
        <v>2890.4685970876371</v>
      </c>
      <c r="C562" s="328">
        <f t="shared" si="345"/>
        <v>2888.2753068688698</v>
      </c>
      <c r="D562" s="328">
        <f t="shared" si="346"/>
        <v>2.4932238494003856</v>
      </c>
      <c r="E562" s="328">
        <f t="shared" si="339"/>
        <v>210.54862546601112</v>
      </c>
      <c r="F562" s="328">
        <f t="shared" si="347"/>
        <v>210.23268849256303</v>
      </c>
      <c r="G562" s="328">
        <f t="shared" si="348"/>
        <v>897.93468162843783</v>
      </c>
      <c r="H562" s="313">
        <f t="shared" si="349"/>
        <v>0.02</v>
      </c>
      <c r="I562" s="328">
        <f t="shared" si="350"/>
        <v>1.7546321750138305</v>
      </c>
      <c r="J562" s="328">
        <f t="shared" si="340"/>
        <v>850</v>
      </c>
      <c r="K562" s="335">
        <f t="shared" si="351"/>
        <v>-1</v>
      </c>
      <c r="L562" s="323">
        <f t="shared" si="352"/>
        <v>2.4732238494003855</v>
      </c>
      <c r="M562" s="323">
        <f t="shared" si="353"/>
        <v>2.4832238494003853</v>
      </c>
      <c r="N562" s="328">
        <f t="shared" si="354"/>
        <v>-3.4746435867094583E-2</v>
      </c>
      <c r="O562" s="328">
        <f t="shared" si="355"/>
        <v>1.8843796348648745E-3</v>
      </c>
      <c r="P562" s="332">
        <f t="shared" si="341"/>
        <v>31.320152410570206</v>
      </c>
      <c r="Q562" s="328">
        <f t="shared" si="356"/>
        <v>60.12405600451541</v>
      </c>
      <c r="R562" s="277">
        <f>IF(H562&gt;0, rate1(1,$L$52,$L$51,$L$54,L562,$L$53,$L$50,P562),"")</f>
        <v>1367.593233879627</v>
      </c>
      <c r="S562" s="323">
        <f t="shared" si="357"/>
        <v>23.330439770698131</v>
      </c>
      <c r="T562" s="323">
        <f t="shared" si="358"/>
        <v>1.5560121620483555E-3</v>
      </c>
      <c r="U562" s="328">
        <f t="shared" si="359"/>
        <v>2.4932238494003856</v>
      </c>
      <c r="V562" s="336">
        <f t="shared" si="360"/>
        <v>2.4932238494003856</v>
      </c>
      <c r="W562" s="328">
        <f t="shared" si="361"/>
        <v>3.7401024909478053E-4</v>
      </c>
      <c r="X562" s="328">
        <f t="shared" si="362"/>
        <v>69.781421253919348</v>
      </c>
      <c r="Y562" s="328">
        <f t="shared" si="342"/>
        <v>31.572914286290846</v>
      </c>
      <c r="Z562" s="108">
        <f>IF(H562&gt;0, rate1(1,$L$52,$L$51,$L$54,U562,$L$53,$L$50,Y562),"")</f>
        <v>1372.8722475512989</v>
      </c>
      <c r="AA562" s="336">
        <f t="shared" si="363"/>
        <v>26.97374718174126</v>
      </c>
      <c r="AB562" s="336">
        <f t="shared" si="364"/>
        <v>-1.4399549147752472E-5</v>
      </c>
      <c r="AC562" s="328">
        <f t="shared" si="365"/>
        <v>1.5560121620483555E-3</v>
      </c>
      <c r="AD562" s="328">
        <f t="shared" si="366"/>
        <v>-12.853369972167654</v>
      </c>
      <c r="AE562" s="328">
        <f t="shared" si="367"/>
        <v>-2148750.0632838793</v>
      </c>
      <c r="AF562" s="328">
        <f t="shared" si="368"/>
        <v>2890.4322946396078</v>
      </c>
      <c r="AG562" s="328">
        <f t="shared" si="369"/>
        <v>2888.2737508567079</v>
      </c>
      <c r="AH562" s="328">
        <f t="shared" si="370"/>
        <v>2.4733959919772612</v>
      </c>
      <c r="AI562" s="328">
        <f t="shared" si="371"/>
        <v>1.1377741008810174</v>
      </c>
      <c r="AJ562" s="328">
        <f t="shared" si="372"/>
        <v>10.376534040306904</v>
      </c>
      <c r="AK562" s="337">
        <f t="shared" si="373"/>
        <v>864.80743179087358</v>
      </c>
      <c r="AL562" s="42">
        <f t="shared" si="343"/>
        <v>31.751227055353361</v>
      </c>
    </row>
    <row r="563" spans="2:38" ht="15" x14ac:dyDescent="0.15">
      <c r="B563" s="328">
        <f t="shared" si="344"/>
        <v>2890.4322946396078</v>
      </c>
      <c r="C563" s="328">
        <f t="shared" si="345"/>
        <v>2888.2737508567079</v>
      </c>
      <c r="D563" s="328">
        <f t="shared" si="346"/>
        <v>2.4733959919772612</v>
      </c>
      <c r="E563" s="328">
        <f t="shared" si="339"/>
        <v>210.39238527387658</v>
      </c>
      <c r="F563" s="328">
        <f t="shared" si="347"/>
        <v>210.47050536994385</v>
      </c>
      <c r="G563" s="328">
        <f t="shared" si="348"/>
        <v>877.50193814657268</v>
      </c>
      <c r="H563" s="313">
        <f t="shared" si="349"/>
        <v>0.02</v>
      </c>
      <c r="I563" s="328">
        <f t="shared" si="350"/>
        <v>1.7268350263198955</v>
      </c>
      <c r="J563" s="328">
        <f t="shared" si="340"/>
        <v>850</v>
      </c>
      <c r="K563" s="335">
        <f t="shared" si="351"/>
        <v>-1</v>
      </c>
      <c r="L563" s="323">
        <f t="shared" si="352"/>
        <v>2.4533959919772612</v>
      </c>
      <c r="M563" s="323">
        <f t="shared" si="353"/>
        <v>2.4633959919772614</v>
      </c>
      <c r="N563" s="328">
        <f t="shared" si="354"/>
        <v>-3.4472497428623683E-2</v>
      </c>
      <c r="O563" s="328">
        <f t="shared" si="355"/>
        <v>1.8843796348648745E-3</v>
      </c>
      <c r="P563" s="332">
        <f t="shared" si="341"/>
        <v>30.986321402595465</v>
      </c>
      <c r="Q563" s="328">
        <f t="shared" si="356"/>
        <v>37.837081569729094</v>
      </c>
      <c r="R563" s="277">
        <f>IF(H563&gt;0, rate1(1,$L$52,$L$51,$L$54,L563,$L$53,$L$50,P563),"")</f>
        <v>1360.5528259547814</v>
      </c>
      <c r="S563" s="323">
        <f t="shared" si="357"/>
        <v>14.758214577733142</v>
      </c>
      <c r="T563" s="323">
        <f t="shared" si="358"/>
        <v>2.5055938206121151E-3</v>
      </c>
      <c r="U563" s="328">
        <f t="shared" si="359"/>
        <v>2.4733959919772612</v>
      </c>
      <c r="V563" s="336">
        <f t="shared" si="360"/>
        <v>2.4733959919772612</v>
      </c>
      <c r="W563" s="328">
        <f t="shared" si="361"/>
        <v>3.6808512207642252E-4</v>
      </c>
      <c r="X563" s="328">
        <f t="shared" si="362"/>
        <v>49.027079076236305</v>
      </c>
      <c r="Y563" s="328">
        <f t="shared" si="342"/>
        <v>31.238406045164169</v>
      </c>
      <c r="Z563" s="108">
        <f>IF(H563&gt;0, rate1(1,$L$52,$L$51,$L$54,U563,$L$53,$L$50,Y563),"")</f>
        <v>1365.8764455036483</v>
      </c>
      <c r="AA563" s="336">
        <f t="shared" si="363"/>
        <v>19.048299107795156</v>
      </c>
      <c r="AB563" s="336">
        <f t="shared" si="364"/>
        <v>-2.0394449353814434E-5</v>
      </c>
      <c r="AC563" s="328">
        <f t="shared" si="365"/>
        <v>2.5055938206121151E-3</v>
      </c>
      <c r="AD563" s="328">
        <f t="shared" si="366"/>
        <v>-7.9821397368844131</v>
      </c>
      <c r="AE563" s="328">
        <f t="shared" si="367"/>
        <v>2398.6719815162587</v>
      </c>
      <c r="AF563" s="328">
        <f t="shared" si="368"/>
        <v>2890.3953165483586</v>
      </c>
      <c r="AG563" s="328">
        <f t="shared" si="369"/>
        <v>2888.2712452628875</v>
      </c>
      <c r="AH563" s="328">
        <f t="shared" si="370"/>
        <v>2.4535661173323029</v>
      </c>
      <c r="AI563" s="328">
        <f t="shared" si="371"/>
        <v>1.8415998062065617</v>
      </c>
      <c r="AJ563" s="328">
        <f t="shared" si="372"/>
        <v>10.377045595808628</v>
      </c>
      <c r="AK563" s="337">
        <f t="shared" si="373"/>
        <v>864.80845343769863</v>
      </c>
      <c r="AL563" s="42">
        <f t="shared" si="343"/>
        <v>31.752194163339109</v>
      </c>
    </row>
    <row r="564" spans="2:38" ht="15" x14ac:dyDescent="0.15">
      <c r="B564" s="328">
        <f t="shared" si="344"/>
        <v>2890.3953165483586</v>
      </c>
      <c r="C564" s="328">
        <f t="shared" si="345"/>
        <v>2888.2712452628875</v>
      </c>
      <c r="D564" s="328">
        <f t="shared" si="346"/>
        <v>2.4535661173323029</v>
      </c>
      <c r="E564" s="328">
        <f t="shared" si="339"/>
        <v>210.23930504787899</v>
      </c>
      <c r="F564" s="328">
        <f t="shared" si="347"/>
        <v>210.31584516087779</v>
      </c>
      <c r="G564" s="328">
        <f t="shared" si="348"/>
        <v>855.76591210879417</v>
      </c>
      <c r="H564" s="313">
        <f t="shared" si="349"/>
        <v>0.02</v>
      </c>
      <c r="I564" s="328">
        <f t="shared" si="350"/>
        <v>1.6992570283768147</v>
      </c>
      <c r="J564" s="328">
        <f t="shared" si="340"/>
        <v>850</v>
      </c>
      <c r="K564" s="335">
        <f t="shared" si="351"/>
        <v>-1</v>
      </c>
      <c r="L564" s="323">
        <f t="shared" si="352"/>
        <v>2.4335661173323029</v>
      </c>
      <c r="M564" s="323">
        <f t="shared" si="353"/>
        <v>2.4435661173323027</v>
      </c>
      <c r="N564" s="328">
        <f t="shared" si="354"/>
        <v>-3.4198483804463997E-2</v>
      </c>
      <c r="O564" s="328">
        <f t="shared" si="355"/>
        <v>1.8843796348648745E-3</v>
      </c>
      <c r="P564" s="332">
        <f t="shared" si="341"/>
        <v>30.653354670317896</v>
      </c>
      <c r="Q564" s="328">
        <f t="shared" si="356"/>
        <v>15.937937811851157</v>
      </c>
      <c r="R564" s="277">
        <f>IF(H564&gt;0, rate1(1,$L$52,$L$51,$L$54,L564,$L$53,$L$50,P564),"")</f>
        <v>1353.4520830051074</v>
      </c>
      <c r="S564" s="323">
        <f t="shared" si="357"/>
        <v>6.2491484431510642</v>
      </c>
      <c r="T564" s="323">
        <f t="shared" si="358"/>
        <v>6.5150536653397909E-3</v>
      </c>
      <c r="U564" s="328">
        <f t="shared" si="359"/>
        <v>2.4535661173323029</v>
      </c>
      <c r="V564" s="336">
        <f t="shared" si="360"/>
        <v>2.4535661173323029</v>
      </c>
      <c r="W564" s="328">
        <f t="shared" si="361"/>
        <v>3.6220670834019586E-4</v>
      </c>
      <c r="X564" s="328">
        <f t="shared" si="362"/>
        <v>26.931885615828946</v>
      </c>
      <c r="Y564" s="328">
        <f t="shared" si="342"/>
        <v>30.90475836292352</v>
      </c>
      <c r="Z564" s="108">
        <f>IF(H564&gt;0, rate1(1,$L$52,$L$51,$L$54,U564,$L$53,$L$50,Y564),"")</f>
        <v>1358.8207445813139</v>
      </c>
      <c r="AA564" s="336">
        <f t="shared" si="363"/>
        <v>10.518073245211903</v>
      </c>
      <c r="AB564" s="336">
        <f t="shared" si="364"/>
        <v>-3.8054625028485157E-5</v>
      </c>
      <c r="AC564" s="328">
        <f t="shared" si="365"/>
        <v>6.5150536653397909E-3</v>
      </c>
      <c r="AD564" s="328">
        <f t="shared" si="366"/>
        <v>-3.0698135468016754</v>
      </c>
      <c r="AE564" s="328">
        <f t="shared" si="367"/>
        <v>1089.1293995764347</v>
      </c>
      <c r="AF564" s="328">
        <f t="shared" si="368"/>
        <v>2890.3546030108887</v>
      </c>
      <c r="AG564" s="328">
        <f t="shared" si="369"/>
        <v>2888.2647302092223</v>
      </c>
      <c r="AH564" s="328">
        <f t="shared" si="370"/>
        <v>2.4337342199352552</v>
      </c>
      <c r="AI564" s="328">
        <f t="shared" si="371"/>
        <v>4.8136566836368786</v>
      </c>
      <c r="AJ564" s="328">
        <f t="shared" si="372"/>
        <v>10.378382722665194</v>
      </c>
      <c r="AK564" s="337">
        <f t="shared" si="373"/>
        <v>864.81006944509784</v>
      </c>
      <c r="AL564" s="42">
        <f t="shared" si="343"/>
        <v>31.753759523174384</v>
      </c>
    </row>
    <row r="565" spans="2:38" ht="15" x14ac:dyDescent="0.15">
      <c r="B565" s="328">
        <f t="shared" si="344"/>
        <v>2890.3546030108887</v>
      </c>
      <c r="C565" s="328">
        <f t="shared" si="345"/>
        <v>2888.2647302092223</v>
      </c>
      <c r="D565" s="328">
        <f t="shared" si="346"/>
        <v>2.4337342199352552</v>
      </c>
      <c r="E565" s="328">
        <f t="shared" si="339"/>
        <v>210.09551946542172</v>
      </c>
      <c r="F565" s="328">
        <f t="shared" si="347"/>
        <v>210.16741225665035</v>
      </c>
      <c r="G565" s="328">
        <f t="shared" si="348"/>
        <v>834.42422404805529</v>
      </c>
      <c r="H565" s="313">
        <f t="shared" si="349"/>
        <v>0.02</v>
      </c>
      <c r="I565" s="328">
        <f t="shared" si="350"/>
        <v>1.6718982413331105</v>
      </c>
      <c r="J565" s="328">
        <f t="shared" si="340"/>
        <v>850</v>
      </c>
      <c r="K565" s="335">
        <f t="shared" si="351"/>
        <v>-1</v>
      </c>
      <c r="L565" s="323">
        <f t="shared" si="352"/>
        <v>2.4137342199352552</v>
      </c>
      <c r="M565" s="323">
        <f t="shared" si="353"/>
        <v>2.4237342199352554</v>
      </c>
      <c r="N565" s="328">
        <f t="shared" si="354"/>
        <v>-3.3924394903725563E-2</v>
      </c>
      <c r="O565" s="328">
        <f t="shared" si="355"/>
        <v>1.8843796348648745E-3</v>
      </c>
      <c r="P565" s="332">
        <f t="shared" si="341"/>
        <v>30.321257254817461</v>
      </c>
      <c r="Q565" s="328">
        <f t="shared" si="356"/>
        <v>-5.553100537483374</v>
      </c>
      <c r="R565" s="277">
        <f>IF(H565&gt;0, rate1(1,$L$52,$L$51,$L$54,L565,$L$53,$L$50,P565),"")</f>
        <v>1346.2904081139422</v>
      </c>
      <c r="S565" s="323">
        <f t="shared" si="357"/>
        <v>-2.1889124061154366</v>
      </c>
      <c r="T565" s="323">
        <f t="shared" si="358"/>
        <v>-1.0638233536508598E-2</v>
      </c>
      <c r="U565" s="328">
        <f t="shared" si="359"/>
        <v>2.4337342199352552</v>
      </c>
      <c r="V565" s="336">
        <f t="shared" si="360"/>
        <v>2.4337342199352552</v>
      </c>
      <c r="W565" s="328">
        <f t="shared" si="361"/>
        <v>3.5637502070606786E-4</v>
      </c>
      <c r="X565" s="328">
        <f t="shared" si="362"/>
        <v>5.2348582931646206</v>
      </c>
      <c r="Y565" s="328">
        <f t="shared" si="342"/>
        <v>30.571976229784017</v>
      </c>
      <c r="Z565" s="108">
        <f>IF(H565&gt;0, rate1(1,$L$52,$L$51,$L$54,U565,$L$53,$L$50,Y565),"")</f>
        <v>1351.704550809709</v>
      </c>
      <c r="AA565" s="336">
        <f t="shared" si="363"/>
        <v>2.0552031264370769</v>
      </c>
      <c r="AB565" s="336">
        <f t="shared" si="364"/>
        <v>-3.3773120243623441E-4</v>
      </c>
      <c r="AC565" s="328">
        <f t="shared" si="365"/>
        <v>-3.3773120243623441E-4</v>
      </c>
      <c r="AD565" s="328">
        <f t="shared" si="366"/>
        <v>59.218691834599191</v>
      </c>
      <c r="AE565" s="328">
        <f t="shared" si="367"/>
        <v>20166.829805456877</v>
      </c>
      <c r="AF565" s="328">
        <f t="shared" si="368"/>
        <v>2890.3210163471872</v>
      </c>
      <c r="AG565" s="328">
        <f t="shared" si="369"/>
        <v>2888.2650679404246</v>
      </c>
      <c r="AH565" s="328">
        <f t="shared" si="370"/>
        <v>2.4139002941224379</v>
      </c>
      <c r="AI565" s="328">
        <f t="shared" si="371"/>
        <v>-0.25086058728545196</v>
      </c>
      <c r="AJ565" s="328">
        <f t="shared" si="372"/>
        <v>10.378313039168725</v>
      </c>
      <c r="AK565" s="337">
        <f t="shared" si="373"/>
        <v>864.81418880840033</v>
      </c>
      <c r="AL565" s="42">
        <f t="shared" si="343"/>
        <v>31.757851131355476</v>
      </c>
    </row>
    <row r="566" spans="2:38" ht="15" x14ac:dyDescent="0.15">
      <c r="B566" s="328">
        <f t="shared" si="344"/>
        <v>2890.3210163471872</v>
      </c>
      <c r="C566" s="328">
        <f t="shared" si="345"/>
        <v>2888.2650679404246</v>
      </c>
      <c r="D566" s="328">
        <f t="shared" si="346"/>
        <v>2.4139002941224379</v>
      </c>
      <c r="E566" s="328">
        <f t="shared" si="339"/>
        <v>209.93925175801527</v>
      </c>
      <c r="F566" s="328">
        <f t="shared" si="347"/>
        <v>210.01738561171851</v>
      </c>
      <c r="G566" s="328">
        <f t="shared" si="348"/>
        <v>919.02725558816019</v>
      </c>
      <c r="H566" s="313">
        <f t="shared" si="349"/>
        <v>0.08</v>
      </c>
      <c r="I566" s="328">
        <f t="shared" si="350"/>
        <v>1.6447587254100655</v>
      </c>
      <c r="J566" s="328">
        <f t="shared" si="340"/>
        <v>850</v>
      </c>
      <c r="K566" s="335">
        <f t="shared" si="351"/>
        <v>1</v>
      </c>
      <c r="L566" s="323">
        <f t="shared" si="352"/>
        <v>2.493900294122438</v>
      </c>
      <c r="M566" s="323">
        <f t="shared" si="353"/>
        <v>2.4539002941224379</v>
      </c>
      <c r="N566" s="328">
        <f t="shared" si="354"/>
        <v>0.13776533939612357</v>
      </c>
      <c r="O566" s="328">
        <f t="shared" si="355"/>
        <v>1.8843796348648745E-3</v>
      </c>
      <c r="P566" s="332">
        <f t="shared" si="341"/>
        <v>31.250565896773821</v>
      </c>
      <c r="Q566" s="328">
        <f t="shared" si="356"/>
        <v>25.719366311938984</v>
      </c>
      <c r="R566" s="277">
        <f>IF(H566&gt;0, rate1(1,$L$52,$L$51,$L$54,L566,$L$53,$L$50,P566),"")</f>
        <v>1366.1321146520843</v>
      </c>
      <c r="S566" s="323">
        <f t="shared" si="357"/>
        <v>9.9907746045545345</v>
      </c>
      <c r="T566" s="323">
        <f t="shared" si="358"/>
        <v>-1.5322966646982183E-2</v>
      </c>
      <c r="U566" s="328">
        <f t="shared" si="359"/>
        <v>2.4139002941224379</v>
      </c>
      <c r="V566" s="336">
        <f t="shared" si="360"/>
        <v>2.4139002941224379</v>
      </c>
      <c r="W566" s="328">
        <f t="shared" si="361"/>
        <v>3.5059007201176939E-4</v>
      </c>
      <c r="X566" s="328">
        <f t="shared" si="362"/>
        <v>-16.100330074131534</v>
      </c>
      <c r="Y566" s="328">
        <f t="shared" si="342"/>
        <v>30.240064702934252</v>
      </c>
      <c r="Z566" s="108">
        <f>IF(H566&gt;0, rate1(1,$L$52,$L$51,$L$54,U566,$L$53,$L$50,Y566),"")</f>
        <v>1344.5272659923758</v>
      </c>
      <c r="AA566" s="336">
        <f t="shared" si="363"/>
        <v>-6.3547250371996657</v>
      </c>
      <c r="AB566" s="336">
        <f t="shared" si="364"/>
        <v>4.7668685129424993E-5</v>
      </c>
      <c r="AC566" s="328">
        <f t="shared" si="365"/>
        <v>4.7668685129424993E-5</v>
      </c>
      <c r="AD566" s="328">
        <f t="shared" si="366"/>
        <v>1678.2506121742697</v>
      </c>
      <c r="AE566" s="328">
        <f t="shared" si="367"/>
        <v>-11163330.825176304</v>
      </c>
      <c r="AF566" s="328">
        <f t="shared" si="368"/>
        <v>2890.4587340178982</v>
      </c>
      <c r="AG566" s="328">
        <f t="shared" si="369"/>
        <v>2888.2650202717396</v>
      </c>
      <c r="AH566" s="328">
        <f t="shared" si="370"/>
        <v>2.4934645602768248</v>
      </c>
      <c r="AI566" s="328">
        <f t="shared" si="371"/>
        <v>3.4893173667588422E-2</v>
      </c>
      <c r="AJ566" s="328">
        <f t="shared" si="372"/>
        <v>10.378322731716967</v>
      </c>
      <c r="AK566" s="337">
        <f t="shared" si="373"/>
        <v>864.81397948424944</v>
      </c>
      <c r="AL566" s="42">
        <f t="shared" si="343"/>
        <v>31.757637899856284</v>
      </c>
    </row>
    <row r="567" spans="2:38" ht="15" x14ac:dyDescent="0.15">
      <c r="B567" s="328">
        <f t="shared" si="344"/>
        <v>2890.4587340178982</v>
      </c>
      <c r="C567" s="328">
        <f t="shared" si="345"/>
        <v>2888.2650202717396</v>
      </c>
      <c r="D567" s="328">
        <f t="shared" si="346"/>
        <v>2.4934645602768248</v>
      </c>
      <c r="E567" s="328">
        <f t="shared" si="339"/>
        <v>210.5711933429094</v>
      </c>
      <c r="F567" s="328">
        <f t="shared" si="347"/>
        <v>210.25522255046235</v>
      </c>
      <c r="G567" s="328">
        <f t="shared" si="348"/>
        <v>898.29316914622234</v>
      </c>
      <c r="H567" s="313">
        <f t="shared" si="349"/>
        <v>0.02</v>
      </c>
      <c r="I567" s="328">
        <f t="shared" si="350"/>
        <v>1.7549709969269316</v>
      </c>
      <c r="J567" s="328">
        <f t="shared" si="340"/>
        <v>850</v>
      </c>
      <c r="K567" s="335">
        <f t="shared" si="351"/>
        <v>-1</v>
      </c>
      <c r="L567" s="323">
        <f t="shared" si="352"/>
        <v>2.4734645602768248</v>
      </c>
      <c r="M567" s="323">
        <f t="shared" si="353"/>
        <v>2.4834645602768246</v>
      </c>
      <c r="N567" s="328">
        <f t="shared" si="354"/>
        <v>-3.4749761198582974E-2</v>
      </c>
      <c r="O567" s="328">
        <f t="shared" si="355"/>
        <v>1.8843796348648745E-3</v>
      </c>
      <c r="P567" s="332">
        <f t="shared" si="341"/>
        <v>31.324210628438362</v>
      </c>
      <c r="Q567" s="328">
        <f t="shared" si="356"/>
        <v>60.486330797190021</v>
      </c>
      <c r="R567" s="277">
        <f>IF(H567&gt;0, rate1(1,$L$52,$L$51,$L$54,L567,$L$53,$L$50,P567),"")</f>
        <v>1367.6783408154076</v>
      </c>
      <c r="S567" s="323">
        <f t="shared" si="357"/>
        <v>23.469555747138063</v>
      </c>
      <c r="T567" s="323">
        <f t="shared" si="358"/>
        <v>1.5465264017518029E-3</v>
      </c>
      <c r="U567" s="328">
        <f t="shared" si="359"/>
        <v>2.4934645602768248</v>
      </c>
      <c r="V567" s="336">
        <f t="shared" si="360"/>
        <v>2.4934645602768248</v>
      </c>
      <c r="W567" s="328">
        <f t="shared" si="361"/>
        <v>3.7408247099524061E-4</v>
      </c>
      <c r="X567" s="328">
        <f t="shared" si="362"/>
        <v>70.146467220350473</v>
      </c>
      <c r="Y567" s="328">
        <f t="shared" si="342"/>
        <v>31.576980703585498</v>
      </c>
      <c r="Z567" s="108">
        <f>IF(H567&gt;0, rate1(1,$L$52,$L$51,$L$54,U567,$L$53,$L$50,Y567),"")</f>
        <v>1372.9568156097259</v>
      </c>
      <c r="AA567" s="336">
        <f t="shared" si="363"/>
        <v>27.113184178711215</v>
      </c>
      <c r="AB567" s="336">
        <f t="shared" si="364"/>
        <v>-1.4325425365023524E-5</v>
      </c>
      <c r="AC567" s="328">
        <f t="shared" si="365"/>
        <v>1.5465264017518029E-3</v>
      </c>
      <c r="AD567" s="328">
        <f t="shared" si="366"/>
        <v>-12.932207285530541</v>
      </c>
      <c r="AE567" s="328">
        <f t="shared" si="367"/>
        <v>-2121676.1152718295</v>
      </c>
      <c r="AF567" s="328">
        <f t="shared" si="368"/>
        <v>2890.422437730298</v>
      </c>
      <c r="AG567" s="328">
        <f t="shared" si="369"/>
        <v>2888.2634737453377</v>
      </c>
      <c r="AH567" s="328">
        <f t="shared" si="370"/>
        <v>2.4736367273109932</v>
      </c>
      <c r="AI567" s="328">
        <f t="shared" si="371"/>
        <v>1.1307676341717647</v>
      </c>
      <c r="AJ567" s="328">
        <f t="shared" si="372"/>
        <v>10.37863683383757</v>
      </c>
      <c r="AK567" s="337">
        <f t="shared" si="373"/>
        <v>864.81401155202707</v>
      </c>
      <c r="AL567" s="42">
        <f t="shared" si="343"/>
        <v>31.757667559053903</v>
      </c>
    </row>
    <row r="568" spans="2:38" ht="15" x14ac:dyDescent="0.15">
      <c r="B568" s="328">
        <f t="shared" si="344"/>
        <v>2890.422437730298</v>
      </c>
      <c r="C568" s="328">
        <f t="shared" si="345"/>
        <v>2888.2634737453377</v>
      </c>
      <c r="D568" s="328">
        <f t="shared" si="346"/>
        <v>2.4736367273109932</v>
      </c>
      <c r="E568" s="328">
        <f t="shared" si="339"/>
        <v>210.41491805293012</v>
      </c>
      <c r="F568" s="328">
        <f t="shared" si="347"/>
        <v>210.49305569791977</v>
      </c>
      <c r="G568" s="328">
        <f t="shared" si="348"/>
        <v>877.85432747567404</v>
      </c>
      <c r="H568" s="313">
        <f t="shared" si="349"/>
        <v>0.02</v>
      </c>
      <c r="I568" s="328">
        <f t="shared" si="350"/>
        <v>1.7271711879682698</v>
      </c>
      <c r="J568" s="328">
        <f t="shared" si="340"/>
        <v>850</v>
      </c>
      <c r="K568" s="335">
        <f t="shared" si="351"/>
        <v>-1</v>
      </c>
      <c r="L568" s="323">
        <f t="shared" si="352"/>
        <v>2.4536367273109931</v>
      </c>
      <c r="M568" s="323">
        <f t="shared" si="353"/>
        <v>2.4636367273109929</v>
      </c>
      <c r="N568" s="328">
        <f t="shared" si="354"/>
        <v>-3.447582367236901E-2</v>
      </c>
      <c r="O568" s="328">
        <f t="shared" si="355"/>
        <v>1.8843796348648745E-3</v>
      </c>
      <c r="P568" s="332">
        <f t="shared" si="341"/>
        <v>30.990369158289464</v>
      </c>
      <c r="Q568" s="328">
        <f t="shared" si="356"/>
        <v>38.192512796619894</v>
      </c>
      <c r="R568" s="277">
        <f>IF(H568&gt;0, rate1(1,$L$52,$L$51,$L$54,L568,$L$53,$L$50,P568),"")</f>
        <v>1360.6386617475214</v>
      </c>
      <c r="S568" s="323">
        <f t="shared" si="357"/>
        <v>14.895909454553546</v>
      </c>
      <c r="T568" s="323">
        <f t="shared" si="358"/>
        <v>2.4810052040941904E-3</v>
      </c>
      <c r="U568" s="328">
        <f t="shared" si="359"/>
        <v>2.4736367273109932</v>
      </c>
      <c r="V568" s="336">
        <f t="shared" si="360"/>
        <v>2.4736367273109932</v>
      </c>
      <c r="W568" s="328">
        <f t="shared" si="361"/>
        <v>3.6815677692469961E-4</v>
      </c>
      <c r="X568" s="328">
        <f t="shared" si="362"/>
        <v>49.385963320852511</v>
      </c>
      <c r="Y568" s="328">
        <f t="shared" si="342"/>
        <v>31.242462045101249</v>
      </c>
      <c r="Z568" s="108">
        <f>IF(H568&gt;0, rate1(1,$L$52,$L$51,$L$54,U568,$L$53,$L$50,Y568),"")</f>
        <v>1365.9617371422551</v>
      </c>
      <c r="AA568" s="336">
        <f t="shared" si="363"/>
        <v>19.186536902388085</v>
      </c>
      <c r="AB568" s="336">
        <f t="shared" si="364"/>
        <v>-2.0243368976770764E-5</v>
      </c>
      <c r="AC568" s="328">
        <f t="shared" si="365"/>
        <v>2.4810052040941904E-3</v>
      </c>
      <c r="AD568" s="328">
        <f t="shared" si="366"/>
        <v>-8.0612487095938832</v>
      </c>
      <c r="AE568" s="328">
        <f t="shared" si="367"/>
        <v>2418.8307145083227</v>
      </c>
      <c r="AF568" s="328">
        <f t="shared" si="368"/>
        <v>2890.3854809014215</v>
      </c>
      <c r="AG568" s="328">
        <f t="shared" si="369"/>
        <v>2888.2609927401336</v>
      </c>
      <c r="AH568" s="328">
        <f t="shared" si="370"/>
        <v>2.4538068771894261</v>
      </c>
      <c r="AI568" s="328">
        <f t="shared" si="371"/>
        <v>1.8234122503234904</v>
      </c>
      <c r="AJ568" s="328">
        <f t="shared" si="372"/>
        <v>10.379143337240437</v>
      </c>
      <c r="AK568" s="337">
        <f t="shared" si="373"/>
        <v>864.81502731286878</v>
      </c>
      <c r="AL568" s="42">
        <f t="shared" si="343"/>
        <v>31.758628711542951</v>
      </c>
    </row>
    <row r="569" spans="2:38" ht="15" x14ac:dyDescent="0.15">
      <c r="B569" s="328">
        <f t="shared" si="344"/>
        <v>2890.3854809014215</v>
      </c>
      <c r="C569" s="328">
        <f t="shared" si="345"/>
        <v>2888.2609927401336</v>
      </c>
      <c r="D569" s="328">
        <f t="shared" si="346"/>
        <v>2.4538068771894261</v>
      </c>
      <c r="E569" s="328">
        <f t="shared" si="339"/>
        <v>210.26177245279447</v>
      </c>
      <c r="F569" s="328">
        <f t="shared" si="347"/>
        <v>210.3383452528623</v>
      </c>
      <c r="G569" s="328">
        <f t="shared" si="348"/>
        <v>856.11151501573113</v>
      </c>
      <c r="H569" s="313">
        <f t="shared" si="349"/>
        <v>0.02</v>
      </c>
      <c r="I569" s="328">
        <f t="shared" si="350"/>
        <v>1.6995905290303199</v>
      </c>
      <c r="J569" s="328">
        <f t="shared" si="340"/>
        <v>850</v>
      </c>
      <c r="K569" s="335">
        <f t="shared" si="351"/>
        <v>-1</v>
      </c>
      <c r="L569" s="323">
        <f t="shared" si="352"/>
        <v>2.4338068771894261</v>
      </c>
      <c r="M569" s="323">
        <f t="shared" si="353"/>
        <v>2.4438068771894264</v>
      </c>
      <c r="N569" s="328">
        <f t="shared" si="354"/>
        <v>-3.4201810961551615E-2</v>
      </c>
      <c r="O569" s="328">
        <f t="shared" si="355"/>
        <v>1.8843796348648745E-3</v>
      </c>
      <c r="P569" s="332">
        <f t="shared" si="341"/>
        <v>30.657391903044036</v>
      </c>
      <c r="Q569" s="328">
        <f t="shared" si="356"/>
        <v>16.286487178290599</v>
      </c>
      <c r="R569" s="277">
        <f>IF(H569&gt;0, rate1(1,$L$52,$L$51,$L$54,L569,$L$53,$L$50,P569),"")</f>
        <v>1353.5386548758256</v>
      </c>
      <c r="S569" s="323">
        <f t="shared" si="357"/>
        <v>6.3854036572696451</v>
      </c>
      <c r="T569" s="323">
        <f t="shared" si="358"/>
        <v>6.3508351719157204E-3</v>
      </c>
      <c r="U569" s="328">
        <f t="shared" si="359"/>
        <v>2.4538068771894261</v>
      </c>
      <c r="V569" s="336">
        <f t="shared" si="360"/>
        <v>2.4538068771894261</v>
      </c>
      <c r="W569" s="328">
        <f t="shared" si="361"/>
        <v>3.6227779598174692E-4</v>
      </c>
      <c r="X569" s="328">
        <f t="shared" si="362"/>
        <v>27.283905609911585</v>
      </c>
      <c r="Y569" s="328">
        <f t="shared" si="342"/>
        <v>30.90880388532004</v>
      </c>
      <c r="Z569" s="108">
        <f>IF(H569&gt;0, rate1(1,$L$52,$L$51,$L$54,U569,$L$53,$L$50,Y569),"")</f>
        <v>1358.9067669849578</v>
      </c>
      <c r="AA569" s="336">
        <f t="shared" si="363"/>
        <v>10.654877845940007</v>
      </c>
      <c r="AB569" s="336">
        <f t="shared" si="364"/>
        <v>-3.7522773644835821E-5</v>
      </c>
      <c r="AC569" s="328">
        <f t="shared" si="365"/>
        <v>6.3508351719157204E-3</v>
      </c>
      <c r="AD569" s="328">
        <f t="shared" si="366"/>
        <v>-3.1491921075896903</v>
      </c>
      <c r="AE569" s="328">
        <f t="shared" si="367"/>
        <v>1112.3517620057767</v>
      </c>
      <c r="AF569" s="328">
        <f t="shared" si="368"/>
        <v>2890.3449282552879</v>
      </c>
      <c r="AG569" s="328">
        <f t="shared" si="369"/>
        <v>2888.2546419049618</v>
      </c>
      <c r="AH569" s="328">
        <f t="shared" si="370"/>
        <v>2.4339750043835613</v>
      </c>
      <c r="AI569" s="328">
        <f t="shared" si="371"/>
        <v>4.6920234963650511</v>
      </c>
      <c r="AJ569" s="328">
        <f t="shared" si="372"/>
        <v>10.380446677100538</v>
      </c>
      <c r="AK569" s="337">
        <f t="shared" si="373"/>
        <v>864.8166280032035</v>
      </c>
      <c r="AL569" s="42">
        <f t="shared" si="343"/>
        <v>31.760178611955727</v>
      </c>
    </row>
    <row r="570" spans="2:38" ht="15" x14ac:dyDescent="0.15">
      <c r="B570" s="328">
        <f t="shared" si="344"/>
        <v>2890.3449282552879</v>
      </c>
      <c r="C570" s="328">
        <f t="shared" si="345"/>
        <v>2888.2546419049618</v>
      </c>
      <c r="D570" s="328">
        <f t="shared" si="346"/>
        <v>2.4339750043835613</v>
      </c>
      <c r="E570" s="328">
        <f t="shared" si="339"/>
        <v>210.1176415665737</v>
      </c>
      <c r="F570" s="328">
        <f t="shared" si="347"/>
        <v>210.18970700968407</v>
      </c>
      <c r="G570" s="328">
        <f t="shared" si="348"/>
        <v>834.76251678553717</v>
      </c>
      <c r="H570" s="313">
        <f t="shared" si="349"/>
        <v>0.02</v>
      </c>
      <c r="I570" s="328">
        <f t="shared" si="350"/>
        <v>1.6722290802608768</v>
      </c>
      <c r="J570" s="328">
        <f t="shared" si="340"/>
        <v>850</v>
      </c>
      <c r="K570" s="335">
        <f t="shared" si="351"/>
        <v>-1</v>
      </c>
      <c r="L570" s="323">
        <f t="shared" si="352"/>
        <v>2.4139750043835613</v>
      </c>
      <c r="M570" s="323">
        <f t="shared" si="353"/>
        <v>2.4239750043835615</v>
      </c>
      <c r="N570" s="328">
        <f t="shared" si="354"/>
        <v>-3.3927722975276353E-2</v>
      </c>
      <c r="O570" s="328">
        <f t="shared" si="355"/>
        <v>1.8843796348648745E-3</v>
      </c>
      <c r="P570" s="332">
        <f t="shared" si="341"/>
        <v>30.32528390296595</v>
      </c>
      <c r="Q570" s="328">
        <f t="shared" si="356"/>
        <v>-5.2124593805003769</v>
      </c>
      <c r="R570" s="277">
        <f>IF(H570&gt;0, rate1(1,$L$52,$L$51,$L$54,L570,$L$53,$L$50,P570),"")</f>
        <v>1346.3777233346038</v>
      </c>
      <c r="S570" s="323">
        <f t="shared" si="357"/>
        <v>-2.054505765100036</v>
      </c>
      <c r="T570" s="323">
        <f t="shared" si="358"/>
        <v>-1.1107434584974572E-2</v>
      </c>
      <c r="U570" s="328">
        <f t="shared" si="359"/>
        <v>2.4339750043835613</v>
      </c>
      <c r="V570" s="336">
        <f t="shared" si="360"/>
        <v>2.4339750043835613</v>
      </c>
      <c r="W570" s="328">
        <f t="shared" si="361"/>
        <v>3.5644554098457348E-4</v>
      </c>
      <c r="X570" s="328">
        <f t="shared" si="362"/>
        <v>5.5794755369204267</v>
      </c>
      <c r="Y570" s="328">
        <f t="shared" si="342"/>
        <v>30.576011213654414</v>
      </c>
      <c r="Z570" s="108">
        <f>IF(H570&gt;0, rate1(1,$L$52,$L$51,$L$54,U570,$L$53,$L$50,Y570),"")</f>
        <v>1351.7913112150814</v>
      </c>
      <c r="AA570" s="336">
        <f t="shared" si="363"/>
        <v>2.1903591186856008</v>
      </c>
      <c r="AB570" s="336">
        <f t="shared" si="364"/>
        <v>-2.9944370181173729E-4</v>
      </c>
      <c r="AC570" s="328">
        <f t="shared" si="365"/>
        <v>-2.9944370181173729E-4</v>
      </c>
      <c r="AD570" s="328">
        <f t="shared" si="366"/>
        <v>66.790518147461867</v>
      </c>
      <c r="AE570" s="328">
        <f t="shared" si="367"/>
        <v>23115.248980529021</v>
      </c>
      <c r="AF570" s="328">
        <f t="shared" si="368"/>
        <v>2890.3112999760142</v>
      </c>
      <c r="AG570" s="328">
        <f t="shared" si="369"/>
        <v>2888.2549413486636</v>
      </c>
      <c r="AH570" s="328">
        <f t="shared" si="370"/>
        <v>2.4141411032314841</v>
      </c>
      <c r="AI570" s="328">
        <f t="shared" si="371"/>
        <v>-0.22240690455728751</v>
      </c>
      <c r="AJ570" s="328">
        <f t="shared" si="372"/>
        <v>10.380384897404827</v>
      </c>
      <c r="AK570" s="337">
        <f t="shared" si="373"/>
        <v>864.82064489854747</v>
      </c>
      <c r="AL570" s="42">
        <f t="shared" si="343"/>
        <v>31.764166831927636</v>
      </c>
    </row>
    <row r="571" spans="2:38" ht="15" x14ac:dyDescent="0.15">
      <c r="B571" s="328">
        <f t="shared" si="344"/>
        <v>2890.3112999760142</v>
      </c>
      <c r="C571" s="328">
        <f t="shared" si="345"/>
        <v>2888.2549413486636</v>
      </c>
      <c r="D571" s="328">
        <f t="shared" si="346"/>
        <v>2.4141411032314841</v>
      </c>
      <c r="E571" s="328">
        <f t="shared" si="339"/>
        <v>209.96143456054207</v>
      </c>
      <c r="F571" s="328">
        <f t="shared" si="347"/>
        <v>210.03953806355787</v>
      </c>
      <c r="G571" s="328">
        <f t="shared" si="348"/>
        <v>919.39060706059968</v>
      </c>
      <c r="H571" s="313">
        <f t="shared" si="349"/>
        <v>0.08</v>
      </c>
      <c r="I571" s="328">
        <f t="shared" si="350"/>
        <v>1.6450869018804952</v>
      </c>
      <c r="J571" s="328">
        <f t="shared" si="340"/>
        <v>850</v>
      </c>
      <c r="K571" s="335">
        <f t="shared" si="351"/>
        <v>1</v>
      </c>
      <c r="L571" s="323">
        <f t="shared" si="352"/>
        <v>2.4941411032314842</v>
      </c>
      <c r="M571" s="323">
        <f t="shared" si="353"/>
        <v>2.4541411032314842</v>
      </c>
      <c r="N571" s="328">
        <f t="shared" si="354"/>
        <v>0.13777900510851016</v>
      </c>
      <c r="O571" s="328">
        <f t="shared" si="355"/>
        <v>1.8843796348648745E-3</v>
      </c>
      <c r="P571" s="332">
        <f t="shared" si="341"/>
        <v>31.254623120408795</v>
      </c>
      <c r="Q571" s="328">
        <f t="shared" si="356"/>
        <v>26.069761409142302</v>
      </c>
      <c r="R571" s="277">
        <f>IF(H571&gt;0, rate1(1,$L$52,$L$51,$L$54,L571,$L$53,$L$50,P571),"")</f>
        <v>1366.2173975582978</v>
      </c>
      <c r="S571" s="323">
        <f t="shared" si="357"/>
        <v>10.126254614995302</v>
      </c>
      <c r="T571" s="323">
        <f t="shared" si="358"/>
        <v>-1.5096993336360151E-2</v>
      </c>
      <c r="U571" s="328">
        <f t="shared" si="359"/>
        <v>2.4141411032314841</v>
      </c>
      <c r="V571" s="336">
        <f t="shared" si="360"/>
        <v>2.4141411032314841</v>
      </c>
      <c r="W571" s="328">
        <f t="shared" si="361"/>
        <v>3.5066002477179836E-4</v>
      </c>
      <c r="X571" s="328">
        <f t="shared" si="362"/>
        <v>-15.762751983905559</v>
      </c>
      <c r="Y571" s="328">
        <f t="shared" si="342"/>
        <v>30.244089086473199</v>
      </c>
      <c r="Z571" s="108">
        <f>IF(H571&gt;0, rate1(1,$L$52,$L$51,$L$54,U571,$L$53,$L$50,Y571),"")</f>
        <v>1344.6147716869202</v>
      </c>
      <c r="AA571" s="336">
        <f t="shared" si="363"/>
        <v>-6.2210796568957614</v>
      </c>
      <c r="AB571" s="336">
        <f t="shared" si="364"/>
        <v>4.8560608860883568E-5</v>
      </c>
      <c r="AC571" s="328">
        <f t="shared" si="365"/>
        <v>4.8560608860883568E-5</v>
      </c>
      <c r="AD571" s="328">
        <f t="shared" si="366"/>
        <v>1647.4258020360494</v>
      </c>
      <c r="AE571" s="328">
        <f t="shared" si="367"/>
        <v>-12600572.364581164</v>
      </c>
      <c r="AF571" s="328">
        <f t="shared" si="368"/>
        <v>2890.4490304205137</v>
      </c>
      <c r="AG571" s="328">
        <f t="shared" si="369"/>
        <v>2888.2548927880548</v>
      </c>
      <c r="AH571" s="328">
        <f t="shared" si="370"/>
        <v>2.4937054518736201</v>
      </c>
      <c r="AI571" s="328">
        <f t="shared" si="371"/>
        <v>3.5543837274851747E-2</v>
      </c>
      <c r="AJ571" s="328">
        <f t="shared" si="372"/>
        <v>10.380394770692959</v>
      </c>
      <c r="AK571" s="337">
        <f t="shared" si="373"/>
        <v>864.82045924160002</v>
      </c>
      <c r="AL571" s="42">
        <f t="shared" si="343"/>
        <v>31.763977786058764</v>
      </c>
    </row>
    <row r="572" spans="2:38" ht="15" x14ac:dyDescent="0.15">
      <c r="B572" s="328">
        <f t="shared" si="344"/>
        <v>2890.4490304205137</v>
      </c>
      <c r="C572" s="328">
        <f t="shared" si="345"/>
        <v>2888.2548927880548</v>
      </c>
      <c r="D572" s="328">
        <f t="shared" si="346"/>
        <v>2.4937054518736201</v>
      </c>
      <c r="E572" s="328">
        <f t="shared" si="339"/>
        <v>210.59344383866849</v>
      </c>
      <c r="F572" s="328">
        <f t="shared" si="347"/>
        <v>210.27743919960528</v>
      </c>
      <c r="G572" s="328">
        <f t="shared" si="348"/>
        <v>898.65060439969375</v>
      </c>
      <c r="H572" s="313">
        <f t="shared" si="349"/>
        <v>0.02</v>
      </c>
      <c r="I572" s="328">
        <f t="shared" si="350"/>
        <v>1.7553101059671463</v>
      </c>
      <c r="J572" s="328">
        <f t="shared" si="340"/>
        <v>850</v>
      </c>
      <c r="K572" s="335">
        <f t="shared" si="351"/>
        <v>-1</v>
      </c>
      <c r="L572" s="323">
        <f t="shared" si="352"/>
        <v>2.4737054518736201</v>
      </c>
      <c r="M572" s="323">
        <f t="shared" si="353"/>
        <v>2.4837054518736199</v>
      </c>
      <c r="N572" s="328">
        <f t="shared" si="354"/>
        <v>-3.4753089019673666E-2</v>
      </c>
      <c r="O572" s="328">
        <f t="shared" si="355"/>
        <v>1.8843796348648745E-3</v>
      </c>
      <c r="P572" s="332">
        <f t="shared" si="341"/>
        <v>31.328272024921215</v>
      </c>
      <c r="Q572" s="328">
        <f t="shared" si="356"/>
        <v>60.847539766577029</v>
      </c>
      <c r="R572" s="277">
        <f>IF(H572&gt;0, rate1(1,$L$52,$L$51,$L$54,L572,$L$53,$L$50,P572),"")</f>
        <v>1367.7635029379526</v>
      </c>
      <c r="S572" s="323">
        <f t="shared" si="357"/>
        <v>23.60823992963536</v>
      </c>
      <c r="T572" s="323">
        <f t="shared" si="358"/>
        <v>1.5371868454969191E-3</v>
      </c>
      <c r="U572" s="328">
        <f t="shared" si="359"/>
        <v>2.4937054518736201</v>
      </c>
      <c r="V572" s="336">
        <f t="shared" si="360"/>
        <v>2.4937054518736201</v>
      </c>
      <c r="W572" s="328">
        <f t="shared" si="361"/>
        <v>3.7415475409652288E-4</v>
      </c>
      <c r="X572" s="328">
        <f t="shared" si="362"/>
        <v>70.510432400092327</v>
      </c>
      <c r="Y572" s="328">
        <f t="shared" si="342"/>
        <v>31.581050305119916</v>
      </c>
      <c r="Z572" s="108">
        <f>IF(H572&gt;0, rate1(1,$L$52,$L$51,$L$54,U572,$L$53,$L$50,Y572),"")</f>
        <v>1373.0414385135857</v>
      </c>
      <c r="AA572" s="336">
        <f t="shared" si="363"/>
        <v>27.252185188175574</v>
      </c>
      <c r="AB572" s="336">
        <f t="shared" si="364"/>
        <v>-1.4252328002967482E-5</v>
      </c>
      <c r="AC572" s="328">
        <f t="shared" si="365"/>
        <v>1.5371868454969191E-3</v>
      </c>
      <c r="AD572" s="328">
        <f t="shared" si="366"/>
        <v>-13.01078008739705</v>
      </c>
      <c r="AE572" s="328">
        <f t="shared" si="367"/>
        <v>-2094200.5330803338</v>
      </c>
      <c r="AF572" s="328">
        <f t="shared" si="368"/>
        <v>2890.4127401446485</v>
      </c>
      <c r="AG572" s="328">
        <f t="shared" si="369"/>
        <v>2888.2533556012095</v>
      </c>
      <c r="AH572" s="328">
        <f t="shared" si="370"/>
        <v>2.4738776433820764</v>
      </c>
      <c r="AI572" s="328">
        <f t="shared" si="371"/>
        <v>1.1238688868324425</v>
      </c>
      <c r="AJ572" s="328">
        <f t="shared" si="372"/>
        <v>10.380706956494857</v>
      </c>
      <c r="AK572" s="337">
        <f t="shared" si="373"/>
        <v>864.82049192027011</v>
      </c>
      <c r="AL572" s="42">
        <f t="shared" si="343"/>
        <v>31.764007998320448</v>
      </c>
    </row>
    <row r="573" spans="2:38" ht="15" x14ac:dyDescent="0.15">
      <c r="B573" s="328">
        <f t="shared" si="344"/>
        <v>2890.4127401446485</v>
      </c>
      <c r="C573" s="328">
        <f t="shared" si="345"/>
        <v>2888.2533556012095</v>
      </c>
      <c r="D573" s="328">
        <f t="shared" si="346"/>
        <v>2.4738776433820764</v>
      </c>
      <c r="E573" s="328">
        <f t="shared" si="339"/>
        <v>210.43713374543177</v>
      </c>
      <c r="F573" s="328">
        <f t="shared" si="347"/>
        <v>210.51528879205011</v>
      </c>
      <c r="G573" s="328">
        <f t="shared" si="348"/>
        <v>878.20569352783866</v>
      </c>
      <c r="H573" s="313">
        <f t="shared" si="349"/>
        <v>0.02</v>
      </c>
      <c r="I573" s="328">
        <f t="shared" si="350"/>
        <v>1.7275076347512368</v>
      </c>
      <c r="J573" s="328">
        <f t="shared" si="340"/>
        <v>850</v>
      </c>
      <c r="K573" s="335">
        <f t="shared" si="351"/>
        <v>-1</v>
      </c>
      <c r="L573" s="323">
        <f t="shared" si="352"/>
        <v>2.4538776433820764</v>
      </c>
      <c r="M573" s="323">
        <f t="shared" si="353"/>
        <v>2.4638776433820766</v>
      </c>
      <c r="N573" s="328">
        <f t="shared" si="354"/>
        <v>-3.4479152406381885E-2</v>
      </c>
      <c r="O573" s="328">
        <f t="shared" si="355"/>
        <v>1.8843796348648745E-3</v>
      </c>
      <c r="P573" s="332">
        <f t="shared" si="341"/>
        <v>30.994420085454337</v>
      </c>
      <c r="Q573" s="328">
        <f t="shared" si="356"/>
        <v>38.546907348627883</v>
      </c>
      <c r="R573" s="277">
        <f>IF(H573&gt;0, rate1(1,$L$52,$L$51,$L$54,L573,$L$53,$L$50,P573),"")</f>
        <v>1360.7245531874705</v>
      </c>
      <c r="S573" s="323">
        <f t="shared" si="357"/>
        <v>15.033182044527218</v>
      </c>
      <c r="T573" s="323">
        <f t="shared" si="358"/>
        <v>2.4569732151253866E-3</v>
      </c>
      <c r="U573" s="328">
        <f t="shared" si="359"/>
        <v>2.4738776433820764</v>
      </c>
      <c r="V573" s="336">
        <f t="shared" si="360"/>
        <v>2.4738776433820764</v>
      </c>
      <c r="W573" s="328">
        <f t="shared" si="361"/>
        <v>3.6822849255013779E-4</v>
      </c>
      <c r="X573" s="328">
        <f t="shared" si="362"/>
        <v>49.74379627949952</v>
      </c>
      <c r="Y573" s="328">
        <f t="shared" si="342"/>
        <v>31.246521222160567</v>
      </c>
      <c r="Z573" s="108">
        <f>IF(H573&gt;0, rate1(1,$L$52,$L$51,$L$54,U573,$L$53,$L$50,Y573),"")</f>
        <v>1366.0470840832168</v>
      </c>
      <c r="AA573" s="336">
        <f t="shared" si="363"/>
        <v>19.324348251388795</v>
      </c>
      <c r="AB573" s="336">
        <f t="shared" si="364"/>
        <v>-2.0095038988479708E-5</v>
      </c>
      <c r="AC573" s="328">
        <f t="shared" si="365"/>
        <v>2.4569732151253866E-3</v>
      </c>
      <c r="AD573" s="328">
        <f t="shared" si="366"/>
        <v>-8.1400968789068955</v>
      </c>
      <c r="AE573" s="328">
        <f t="shared" si="367"/>
        <v>2438.9023647346185</v>
      </c>
      <c r="AF573" s="328">
        <f t="shared" si="368"/>
        <v>2890.3758040190269</v>
      </c>
      <c r="AG573" s="328">
        <f t="shared" si="369"/>
        <v>2888.2508986279945</v>
      </c>
      <c r="AH573" s="328">
        <f t="shared" si="370"/>
        <v>2.4540478178013059</v>
      </c>
      <c r="AI573" s="328">
        <f t="shared" si="371"/>
        <v>1.8056359822198953</v>
      </c>
      <c r="AJ573" s="328">
        <f t="shared" si="372"/>
        <v>10.381208522045473</v>
      </c>
      <c r="AK573" s="337">
        <f t="shared" si="373"/>
        <v>864.8215018857245</v>
      </c>
      <c r="AL573" s="42">
        <f t="shared" si="343"/>
        <v>31.764963286874256</v>
      </c>
    </row>
    <row r="574" spans="2:38" ht="15" x14ac:dyDescent="0.15">
      <c r="B574" s="328">
        <f t="shared" si="344"/>
        <v>2890.3758040190269</v>
      </c>
      <c r="C574" s="328">
        <f t="shared" si="345"/>
        <v>2888.2508986279945</v>
      </c>
      <c r="D574" s="328">
        <f t="shared" si="346"/>
        <v>2.4540478178013059</v>
      </c>
      <c r="E574" s="328">
        <f t="shared" ref="E574:E637" si="374">bb2wang($B$6,$H$12,C574,$H$8,$H$9,I574,$H$10,$H$11,$K$10,$K$11,$H$13)</f>
        <v>210.28392388850776</v>
      </c>
      <c r="F574" s="328">
        <f t="shared" si="347"/>
        <v>210.36052881696975</v>
      </c>
      <c r="G574" s="328">
        <f t="shared" si="348"/>
        <v>856.45612465644319</v>
      </c>
      <c r="H574" s="313">
        <f t="shared" si="349"/>
        <v>0.02</v>
      </c>
      <c r="I574" s="328">
        <f t="shared" si="350"/>
        <v>1.699924312825897</v>
      </c>
      <c r="J574" s="328">
        <f t="shared" ref="J574:J637" si="375">$B$7</f>
        <v>850</v>
      </c>
      <c r="K574" s="335">
        <f t="shared" si="351"/>
        <v>-1</v>
      </c>
      <c r="L574" s="323">
        <f t="shared" si="352"/>
        <v>2.4340478178013059</v>
      </c>
      <c r="M574" s="323">
        <f t="shared" si="353"/>
        <v>2.4440478178013061</v>
      </c>
      <c r="N574" s="328">
        <f t="shared" si="354"/>
        <v>-3.4205140609581797E-2</v>
      </c>
      <c r="O574" s="328">
        <f t="shared" si="355"/>
        <v>1.8843796348648745E-3</v>
      </c>
      <c r="P574" s="332">
        <f t="shared" si="341"/>
        <v>30.661432300067695</v>
      </c>
      <c r="Q574" s="328">
        <f t="shared" si="356"/>
        <v>16.634031801513629</v>
      </c>
      <c r="R574" s="277">
        <f>IF(H574&gt;0, rate1(1,$L$52,$L$51,$L$54,L574,$L$53,$L$50,P574),"")</f>
        <v>1353.6252828591339</v>
      </c>
      <c r="S574" s="323">
        <f t="shared" si="357"/>
        <v>6.5212472704497975</v>
      </c>
      <c r="T574" s="323">
        <f t="shared" si="358"/>
        <v>6.195183612342582E-3</v>
      </c>
      <c r="U574" s="328">
        <f t="shared" si="359"/>
        <v>2.4540478178013059</v>
      </c>
      <c r="V574" s="336">
        <f t="shared" si="360"/>
        <v>2.4540478178013059</v>
      </c>
      <c r="W574" s="328">
        <f t="shared" si="361"/>
        <v>3.6234894397679795E-4</v>
      </c>
      <c r="X574" s="328">
        <f t="shared" si="362"/>
        <v>27.634904881617672</v>
      </c>
      <c r="Y574" s="328">
        <f t="shared" si="342"/>
        <v>30.912852577692117</v>
      </c>
      <c r="Z574" s="108">
        <f>IF(H574&gt;0, rate1(1,$L$52,$L$51,$L$54,U574,$L$53,$L$50,Y574),"")</f>
        <v>1358.992845152778</v>
      </c>
      <c r="AA574" s="336">
        <f t="shared" si="363"/>
        <v>10.791266098735724</v>
      </c>
      <c r="AB574" s="336">
        <f t="shared" si="364"/>
        <v>-3.7007363534281379E-5</v>
      </c>
      <c r="AC574" s="328">
        <f t="shared" si="365"/>
        <v>6.195183612342582E-3</v>
      </c>
      <c r="AD574" s="328">
        <f t="shared" si="366"/>
        <v>-3.2283143247206212</v>
      </c>
      <c r="AE574" s="328">
        <f t="shared" si="367"/>
        <v>1135.389164142947</v>
      </c>
      <c r="AF574" s="328">
        <f t="shared" si="368"/>
        <v>2890.3354036948049</v>
      </c>
      <c r="AG574" s="328">
        <f t="shared" si="369"/>
        <v>2888.2447034443821</v>
      </c>
      <c r="AH574" s="328">
        <f t="shared" si="370"/>
        <v>2.4342159696044501</v>
      </c>
      <c r="AI574" s="328">
        <f t="shared" si="371"/>
        <v>4.5767345592548958</v>
      </c>
      <c r="AJ574" s="328">
        <f t="shared" si="372"/>
        <v>10.382479837200821</v>
      </c>
      <c r="AK574" s="337">
        <f t="shared" si="373"/>
        <v>864.82308760552451</v>
      </c>
      <c r="AL574" s="42">
        <f t="shared" si="343"/>
        <v>31.766498077459143</v>
      </c>
    </row>
    <row r="575" spans="2:38" ht="15" x14ac:dyDescent="0.15">
      <c r="B575" s="328">
        <f t="shared" si="344"/>
        <v>2890.3354036948049</v>
      </c>
      <c r="C575" s="328">
        <f t="shared" si="345"/>
        <v>2888.2447034443821</v>
      </c>
      <c r="D575" s="328">
        <f t="shared" si="346"/>
        <v>2.4342159696044501</v>
      </c>
      <c r="E575" s="328">
        <f t="shared" si="374"/>
        <v>210.139464875161</v>
      </c>
      <c r="F575" s="328">
        <f t="shared" si="347"/>
        <v>210.21169438183438</v>
      </c>
      <c r="G575" s="328">
        <f t="shared" si="348"/>
        <v>835.0998788290284</v>
      </c>
      <c r="H575" s="313">
        <f t="shared" si="349"/>
        <v>0.02</v>
      </c>
      <c r="I575" s="328">
        <f t="shared" si="350"/>
        <v>1.6725602003381939</v>
      </c>
      <c r="J575" s="328">
        <f t="shared" si="375"/>
        <v>850</v>
      </c>
      <c r="K575" s="335">
        <f t="shared" si="351"/>
        <v>-1</v>
      </c>
      <c r="L575" s="323">
        <f t="shared" si="352"/>
        <v>2.4142159696044501</v>
      </c>
      <c r="M575" s="323">
        <f t="shared" si="353"/>
        <v>2.4242159696044503</v>
      </c>
      <c r="N575" s="328">
        <f t="shared" si="354"/>
        <v>-3.3931053538441169E-2</v>
      </c>
      <c r="O575" s="328">
        <f t="shared" si="355"/>
        <v>1.8843796348648745E-3</v>
      </c>
      <c r="P575" s="332">
        <f t="shared" ref="P575:P641" si="376">IF(H575&gt;0, $C$54*$L$55*$L$55*M575*M575/(($B$19*(B575-C575))^0.333)*1000,"")</f>
        <v>30.329313708208893</v>
      </c>
      <c r="Q575" s="328">
        <f t="shared" si="356"/>
        <v>-4.8727278029862191</v>
      </c>
      <c r="R575" s="277">
        <f>IF(H575&gt;0, rate1(1,$L$52,$L$51,$L$54,L575,$L$53,$L$50,P575),"")</f>
        <v>1346.4650951382339</v>
      </c>
      <c r="S575" s="323">
        <f t="shared" si="357"/>
        <v>-1.9204749654138267</v>
      </c>
      <c r="T575" s="323">
        <f t="shared" si="358"/>
        <v>-1.1618333983435874E-2</v>
      </c>
      <c r="U575" s="328">
        <f t="shared" si="359"/>
        <v>2.4342159696044501</v>
      </c>
      <c r="V575" s="336">
        <f t="shared" si="360"/>
        <v>2.4342159696044501</v>
      </c>
      <c r="W575" s="328">
        <f t="shared" si="361"/>
        <v>3.565161211920298E-4</v>
      </c>
      <c r="X575" s="328">
        <f t="shared" si="362"/>
        <v>5.9231360072736834</v>
      </c>
      <c r="Y575" s="328">
        <f t="shared" ref="Y575:Y641" si="377">IF(H575&gt;0, $C$54*$L$55*$L$55*V575*V575/(($B$19*(B575-C575))^0.333)*1000,"")</f>
        <v>30.580049360324267</v>
      </c>
      <c r="Z575" s="108">
        <f>IF(H575&gt;0, rate1(1,$L$52,$L$51,$L$54,U575,$L$53,$L$50,Y575),"")</f>
        <v>1351.8781278514091</v>
      </c>
      <c r="AA575" s="336">
        <f t="shared" si="363"/>
        <v>2.3251220856093635</v>
      </c>
      <c r="AB575" s="336">
        <f t="shared" si="364"/>
        <v>-2.6904398097635224E-4</v>
      </c>
      <c r="AC575" s="328">
        <f t="shared" si="365"/>
        <v>-2.6904398097635224E-4</v>
      </c>
      <c r="AD575" s="328">
        <f t="shared" si="366"/>
        <v>74.337288377240867</v>
      </c>
      <c r="AE575" s="328">
        <f t="shared" si="367"/>
        <v>26177.446880062558</v>
      </c>
      <c r="AF575" s="328">
        <f t="shared" si="368"/>
        <v>2890.3017416852476</v>
      </c>
      <c r="AG575" s="328">
        <f t="shared" si="369"/>
        <v>2888.2449724883631</v>
      </c>
      <c r="AH575" s="328">
        <f t="shared" si="370"/>
        <v>2.4143820931311009</v>
      </c>
      <c r="AI575" s="328">
        <f t="shared" si="371"/>
        <v>-0.1998150430692977</v>
      </c>
      <c r="AJ575" s="328">
        <f t="shared" si="372"/>
        <v>10.38242433302219</v>
      </c>
      <c r="AK575" s="337">
        <f t="shared" si="373"/>
        <v>864.82700737786865</v>
      </c>
      <c r="AL575" s="42">
        <f t="shared" si="343"/>
        <v>31.770388301834512</v>
      </c>
    </row>
    <row r="576" spans="2:38" ht="15" x14ac:dyDescent="0.15">
      <c r="B576" s="328">
        <f t="shared" si="344"/>
        <v>2890.3017416852476</v>
      </c>
      <c r="C576" s="328">
        <f t="shared" si="345"/>
        <v>2888.2449724883631</v>
      </c>
      <c r="D576" s="328">
        <f t="shared" si="346"/>
        <v>2.4143820931311009</v>
      </c>
      <c r="E576" s="328">
        <f t="shared" si="374"/>
        <v>209.98330275776826</v>
      </c>
      <c r="F576" s="328">
        <f t="shared" si="347"/>
        <v>210.06138381646463</v>
      </c>
      <c r="G576" s="328">
        <f t="shared" si="348"/>
        <v>919.75292340958549</v>
      </c>
      <c r="H576" s="313">
        <f t="shared" si="349"/>
        <v>0.08</v>
      </c>
      <c r="I576" s="328">
        <f t="shared" si="350"/>
        <v>1.6454153575075907</v>
      </c>
      <c r="J576" s="328">
        <f t="shared" si="375"/>
        <v>850</v>
      </c>
      <c r="K576" s="335">
        <f t="shared" si="351"/>
        <v>1</v>
      </c>
      <c r="L576" s="323">
        <f t="shared" si="352"/>
        <v>2.4943820931311009</v>
      </c>
      <c r="M576" s="323">
        <f t="shared" si="353"/>
        <v>2.4543820931311009</v>
      </c>
      <c r="N576" s="328">
        <f t="shared" si="354"/>
        <v>0.13779268108759446</v>
      </c>
      <c r="O576" s="328">
        <f t="shared" si="355"/>
        <v>1.8843796348648745E-3</v>
      </c>
      <c r="P576" s="332">
        <f t="shared" si="376"/>
        <v>31.258683522159021</v>
      </c>
      <c r="Q576" s="328">
        <f t="shared" si="356"/>
        <v>26.419142195673999</v>
      </c>
      <c r="R576" s="277">
        <f>IF(H576&gt;0, rate1(1,$L$52,$L$51,$L$54,L576,$L$53,$L$50,P576),"")</f>
        <v>1366.3027357607823</v>
      </c>
      <c r="S576" s="323">
        <f t="shared" si="357"/>
        <v>10.261323333944819</v>
      </c>
      <c r="T576" s="323">
        <f t="shared" si="358"/>
        <v>-1.4878292887427166E-2</v>
      </c>
      <c r="U576" s="328">
        <f t="shared" si="359"/>
        <v>2.4143820931311009</v>
      </c>
      <c r="V576" s="336">
        <f t="shared" si="360"/>
        <v>2.4143820931311009</v>
      </c>
      <c r="W576" s="328">
        <f t="shared" si="361"/>
        <v>3.5073003703622874E-4</v>
      </c>
      <c r="X576" s="328">
        <f t="shared" si="362"/>
        <v>-15.426102465350596</v>
      </c>
      <c r="Y576" s="328">
        <f t="shared" si="377"/>
        <v>30.248116625601234</v>
      </c>
      <c r="Z576" s="108">
        <f>IF(H576&gt;0, rate1(1,$L$52,$L$51,$L$54,U576,$L$53,$L$50,Y576),"")</f>
        <v>1344.7023340841176</v>
      </c>
      <c r="AA576" s="336">
        <f t="shared" si="363"/>
        <v>-6.0878178688692248</v>
      </c>
      <c r="AB576" s="336">
        <f t="shared" si="364"/>
        <v>4.9483500214740065E-5</v>
      </c>
      <c r="AC576" s="328">
        <f t="shared" si="365"/>
        <v>4.9483500214740065E-5</v>
      </c>
      <c r="AD576" s="328">
        <f t="shared" si="366"/>
        <v>1616.7005093178459</v>
      </c>
      <c r="AE576" s="328">
        <f t="shared" si="367"/>
        <v>-14049552.22898447</v>
      </c>
      <c r="AF576" s="328">
        <f t="shared" si="368"/>
        <v>2890.4394848828351</v>
      </c>
      <c r="AG576" s="328">
        <f t="shared" si="369"/>
        <v>2888.2449230048628</v>
      </c>
      <c r="AH576" s="328">
        <f t="shared" si="370"/>
        <v>2.4939465243112684</v>
      </c>
      <c r="AI576" s="328">
        <f t="shared" si="371"/>
        <v>3.6217083461511736E-2</v>
      </c>
      <c r="AJ576" s="328">
        <f t="shared" si="372"/>
        <v>10.382434393323152</v>
      </c>
      <c r="AK576" s="337">
        <f t="shared" si="373"/>
        <v>864.82684051235037</v>
      </c>
      <c r="AL576" s="42">
        <f t="shared" ref="AL576:AL639" si="378">IF(H576&gt;0, AL575+AI575*J575/1000000,"")</f>
        <v>31.770218459047904</v>
      </c>
    </row>
    <row r="577" spans="2:38" ht="15" x14ac:dyDescent="0.15">
      <c r="B577" s="328">
        <f t="shared" si="344"/>
        <v>2890.4394848828351</v>
      </c>
      <c r="C577" s="328">
        <f t="shared" si="345"/>
        <v>2888.2449230048628</v>
      </c>
      <c r="D577" s="328">
        <f t="shared" si="346"/>
        <v>2.4939465243112684</v>
      </c>
      <c r="E577" s="328">
        <f t="shared" si="374"/>
        <v>210.61537978789954</v>
      </c>
      <c r="F577" s="328">
        <f t="shared" si="347"/>
        <v>210.29934127283389</v>
      </c>
      <c r="G577" s="328">
        <f t="shared" si="348"/>
        <v>899.00699864020271</v>
      </c>
      <c r="H577" s="313">
        <f t="shared" si="349"/>
        <v>0.02</v>
      </c>
      <c r="I577" s="328">
        <f t="shared" si="350"/>
        <v>1.7556495023778553</v>
      </c>
      <c r="J577" s="328">
        <f t="shared" si="375"/>
        <v>850</v>
      </c>
      <c r="K577" s="335">
        <f t="shared" si="351"/>
        <v>-1</v>
      </c>
      <c r="L577" s="323">
        <f t="shared" si="352"/>
        <v>2.4739465243112684</v>
      </c>
      <c r="M577" s="323">
        <f t="shared" si="353"/>
        <v>2.4839465243112686</v>
      </c>
      <c r="N577" s="328">
        <f t="shared" si="354"/>
        <v>-3.4756419332018673E-2</v>
      </c>
      <c r="O577" s="328">
        <f t="shared" si="355"/>
        <v>1.8843796348648745E-3</v>
      </c>
      <c r="P577" s="332">
        <f t="shared" si="376"/>
        <v>31.33233660233866</v>
      </c>
      <c r="Q577" s="328">
        <f t="shared" si="356"/>
        <v>61.207694310821353</v>
      </c>
      <c r="R577" s="277">
        <f>IF(H577&gt;0, rate1(1,$L$52,$L$51,$L$54,L577,$L$53,$L$50,P577),"")</f>
        <v>1367.8487202712699</v>
      </c>
      <c r="S577" s="323">
        <f t="shared" si="357"/>
        <v>23.746496803728945</v>
      </c>
      <c r="T577" s="323">
        <f t="shared" si="358"/>
        <v>1.5279899859709774E-3</v>
      </c>
      <c r="U577" s="328">
        <f t="shared" si="359"/>
        <v>2.4939465243112684</v>
      </c>
      <c r="V577" s="336">
        <f t="shared" si="360"/>
        <v>2.4939465243112684</v>
      </c>
      <c r="W577" s="328">
        <f t="shared" si="361"/>
        <v>3.742270984536944E-4</v>
      </c>
      <c r="X577" s="328">
        <f t="shared" si="362"/>
        <v>70.873328324090039</v>
      </c>
      <c r="Y577" s="328">
        <f t="shared" si="377"/>
        <v>31.585123093216932</v>
      </c>
      <c r="Z577" s="108">
        <f>IF(H577&gt;0, rate1(1,$L$52,$L$51,$L$54,U577,$L$53,$L$50,Y577),"")</f>
        <v>1373.1261162867534</v>
      </c>
      <c r="AA577" s="336">
        <f t="shared" si="363"/>
        <v>27.39075473002875</v>
      </c>
      <c r="AB577" s="336">
        <f t="shared" si="364"/>
        <v>-1.4180234793659754E-5</v>
      </c>
      <c r="AC577" s="328">
        <f t="shared" si="365"/>
        <v>1.5279899859709774E-3</v>
      </c>
      <c r="AD577" s="328">
        <f t="shared" si="366"/>
        <v>-13.089091017367361</v>
      </c>
      <c r="AE577" s="328">
        <f t="shared" si="367"/>
        <v>-2066328.9933018077</v>
      </c>
      <c r="AF577" s="328">
        <f t="shared" si="368"/>
        <v>2890.4032004735172</v>
      </c>
      <c r="AG577" s="328">
        <f t="shared" si="369"/>
        <v>2888.243395014877</v>
      </c>
      <c r="AH577" s="328">
        <f t="shared" si="370"/>
        <v>2.474118740311964</v>
      </c>
      <c r="AI577" s="328">
        <f t="shared" si="371"/>
        <v>1.1170752754500137</v>
      </c>
      <c r="AJ577" s="328">
        <f t="shared" si="372"/>
        <v>10.382744692010776</v>
      </c>
      <c r="AK577" s="337">
        <f t="shared" si="373"/>
        <v>864.82687382311872</v>
      </c>
      <c r="AL577" s="42">
        <f t="shared" si="378"/>
        <v>31.770249243568845</v>
      </c>
    </row>
    <row r="578" spans="2:38" ht="15" x14ac:dyDescent="0.15">
      <c r="B578" s="328">
        <f t="shared" si="344"/>
        <v>2890.4032004735172</v>
      </c>
      <c r="C578" s="328">
        <f t="shared" si="345"/>
        <v>2888.243395014877</v>
      </c>
      <c r="D578" s="328">
        <f t="shared" si="346"/>
        <v>2.474118740311964</v>
      </c>
      <c r="E578" s="328">
        <f t="shared" si="374"/>
        <v>210.45903517884179</v>
      </c>
      <c r="F578" s="328">
        <f t="shared" si="347"/>
        <v>210.53720748337065</v>
      </c>
      <c r="G578" s="328">
        <f t="shared" si="348"/>
        <v>878.55604727478294</v>
      </c>
      <c r="H578" s="313">
        <f t="shared" si="349"/>
        <v>0.02</v>
      </c>
      <c r="I578" s="328">
        <f t="shared" si="350"/>
        <v>1.7278443669121772</v>
      </c>
      <c r="J578" s="328">
        <f t="shared" si="375"/>
        <v>850</v>
      </c>
      <c r="K578" s="335">
        <f t="shared" si="351"/>
        <v>-1</v>
      </c>
      <c r="L578" s="323">
        <f t="shared" si="352"/>
        <v>2.454118740311964</v>
      </c>
      <c r="M578" s="323">
        <f t="shared" si="353"/>
        <v>2.4641187403119638</v>
      </c>
      <c r="N578" s="328">
        <f t="shared" si="354"/>
        <v>-3.4482483632328531E-2</v>
      </c>
      <c r="O578" s="328">
        <f t="shared" si="355"/>
        <v>1.8843796348648745E-3</v>
      </c>
      <c r="P578" s="332">
        <f t="shared" si="376"/>
        <v>30.998474186422058</v>
      </c>
      <c r="Q578" s="328">
        <f t="shared" si="356"/>
        <v>38.900276318976239</v>
      </c>
      <c r="R578" s="277">
        <f>IF(H578&gt;0, rate1(1,$L$52,$L$51,$L$54,L578,$L$53,$L$50,P578),"")</f>
        <v>1360.8105002991497</v>
      </c>
      <c r="S578" s="323">
        <f t="shared" si="357"/>
        <v>15.170036736553598</v>
      </c>
      <c r="T578" s="323">
        <f t="shared" si="358"/>
        <v>2.4334787745028301E-3</v>
      </c>
      <c r="U578" s="328">
        <f t="shared" si="359"/>
        <v>2.474118740311964</v>
      </c>
      <c r="V578" s="336">
        <f t="shared" si="360"/>
        <v>2.474118740311964</v>
      </c>
      <c r="W578" s="328">
        <f t="shared" si="361"/>
        <v>3.6830026900691593E-4</v>
      </c>
      <c r="X578" s="328">
        <f t="shared" si="362"/>
        <v>50.100589198797024</v>
      </c>
      <c r="Y578" s="328">
        <f t="shared" si="377"/>
        <v>31.250583578677173</v>
      </c>
      <c r="Z578" s="108">
        <f>IF(H578&gt;0, rate1(1,$L$52,$L$51,$L$54,U578,$L$53,$L$50,Y578),"")</f>
        <v>1366.1324863509185</v>
      </c>
      <c r="AA578" s="336">
        <f t="shared" si="363"/>
        <v>19.461737586424384</v>
      </c>
      <c r="AB578" s="336">
        <f t="shared" si="364"/>
        <v>-1.994938273186924E-5</v>
      </c>
      <c r="AC578" s="328">
        <f t="shared" si="365"/>
        <v>2.4334787745028301E-3</v>
      </c>
      <c r="AD578" s="328">
        <f t="shared" si="366"/>
        <v>-8.2186868484546718</v>
      </c>
      <c r="AE578" s="328">
        <f t="shared" si="367"/>
        <v>2458.888085907899</v>
      </c>
      <c r="AF578" s="328">
        <f t="shared" si="368"/>
        <v>2890.3662845111103</v>
      </c>
      <c r="AG578" s="328">
        <f t="shared" si="369"/>
        <v>2888.2409615361025</v>
      </c>
      <c r="AH578" s="328">
        <f t="shared" si="370"/>
        <v>2.4542889392898397</v>
      </c>
      <c r="AI578" s="328">
        <f t="shared" si="371"/>
        <v>1.7882569056954467</v>
      </c>
      <c r="AJ578" s="328">
        <f t="shared" si="372"/>
        <v>10.383241430040137</v>
      </c>
      <c r="AK578" s="337">
        <f t="shared" si="373"/>
        <v>864.82787808160936</v>
      </c>
      <c r="AL578" s="42">
        <f t="shared" si="378"/>
        <v>31.771198757552977</v>
      </c>
    </row>
    <row r="579" spans="2:38" ht="15" x14ac:dyDescent="0.15">
      <c r="B579" s="328">
        <f t="shared" si="344"/>
        <v>2890.3662845111103</v>
      </c>
      <c r="C579" s="328">
        <f t="shared" si="345"/>
        <v>2888.2409615361025</v>
      </c>
      <c r="D579" s="328">
        <f t="shared" si="346"/>
        <v>2.4542889392898397</v>
      </c>
      <c r="E579" s="328">
        <f t="shared" si="374"/>
        <v>210.30576214410385</v>
      </c>
      <c r="F579" s="328">
        <f t="shared" si="347"/>
        <v>210.38239866147282</v>
      </c>
      <c r="G579" s="328">
        <f t="shared" si="348"/>
        <v>856.79975164314681</v>
      </c>
      <c r="H579" s="313">
        <f t="shared" si="349"/>
        <v>0.02</v>
      </c>
      <c r="I579" s="328">
        <f t="shared" si="350"/>
        <v>1.7002583800061986</v>
      </c>
      <c r="J579" s="328">
        <f t="shared" si="375"/>
        <v>850</v>
      </c>
      <c r="K579" s="335">
        <f t="shared" si="351"/>
        <v>-1</v>
      </c>
      <c r="L579" s="323">
        <f t="shared" si="352"/>
        <v>2.4342889392898397</v>
      </c>
      <c r="M579" s="323">
        <f t="shared" si="353"/>
        <v>2.4442889392898399</v>
      </c>
      <c r="N579" s="328">
        <f t="shared" si="354"/>
        <v>-3.4208472750223429E-2</v>
      </c>
      <c r="O579" s="328">
        <f t="shared" si="355"/>
        <v>1.8843796348648745E-3</v>
      </c>
      <c r="P579" s="332">
        <f t="shared" si="376"/>
        <v>30.665475863724378</v>
      </c>
      <c r="Q579" s="328">
        <f t="shared" si="356"/>
        <v>16.980582349354336</v>
      </c>
      <c r="R579" s="277">
        <f>IF(H579&gt;0, rate1(1,$L$52,$L$51,$L$54,L579,$L$53,$L$50,P579),"")</f>
        <v>1353.7119669798922</v>
      </c>
      <c r="S579" s="323">
        <f t="shared" si="357"/>
        <v>6.6566835266718396</v>
      </c>
      <c r="T579" s="323">
        <f t="shared" si="358"/>
        <v>6.0474432746550153E-3</v>
      </c>
      <c r="U579" s="328">
        <f t="shared" si="359"/>
        <v>2.4542889392898397</v>
      </c>
      <c r="V579" s="336">
        <f t="shared" si="360"/>
        <v>2.4542889392898397</v>
      </c>
      <c r="W579" s="328">
        <f t="shared" si="361"/>
        <v>3.6242015237508696E-4</v>
      </c>
      <c r="X579" s="328">
        <f t="shared" si="362"/>
        <v>27.984894311316793</v>
      </c>
      <c r="Y579" s="328">
        <f t="shared" si="377"/>
        <v>30.916904442378311</v>
      </c>
      <c r="Z579" s="108">
        <f>IF(H579&gt;0, rate1(1,$L$52,$L$51,$L$54,U579,$L$53,$L$50,Y579),"")</f>
        <v>1359.0789791094951</v>
      </c>
      <c r="AA579" s="336">
        <f t="shared" si="363"/>
        <v>10.927242314171314</v>
      </c>
      <c r="AB579" s="336">
        <f t="shared" si="364"/>
        <v>-3.6507636351106867E-5</v>
      </c>
      <c r="AC579" s="328">
        <f t="shared" si="365"/>
        <v>6.0474432746550153E-3</v>
      </c>
      <c r="AD579" s="328">
        <f t="shared" si="366"/>
        <v>-3.307182736846908</v>
      </c>
      <c r="AE579" s="328">
        <f t="shared" si="367"/>
        <v>1158.2476723967709</v>
      </c>
      <c r="AF579" s="328">
        <f t="shared" si="368"/>
        <v>2890.3260285950855</v>
      </c>
      <c r="AG579" s="328">
        <f t="shared" si="369"/>
        <v>2888.2349140928277</v>
      </c>
      <c r="AH579" s="328">
        <f t="shared" si="370"/>
        <v>2.4344571157197414</v>
      </c>
      <c r="AI579" s="328">
        <f t="shared" si="371"/>
        <v>4.4673042878883278</v>
      </c>
      <c r="AJ579" s="328">
        <f t="shared" si="372"/>
        <v>10.384482347897883</v>
      </c>
      <c r="AK579" s="337">
        <f t="shared" si="373"/>
        <v>864.82944916552799</v>
      </c>
      <c r="AL579" s="42">
        <f t="shared" si="378"/>
        <v>31.772718775922819</v>
      </c>
    </row>
    <row r="580" spans="2:38" ht="15" x14ac:dyDescent="0.15">
      <c r="B580" s="328">
        <f t="shared" si="344"/>
        <v>2890.3260285950855</v>
      </c>
      <c r="C580" s="328">
        <f t="shared" si="345"/>
        <v>2888.2349140928277</v>
      </c>
      <c r="D580" s="328">
        <f t="shared" si="346"/>
        <v>2.4344571157197414</v>
      </c>
      <c r="E580" s="328">
        <f t="shared" si="374"/>
        <v>210.16099086553515</v>
      </c>
      <c r="F580" s="328">
        <f t="shared" si="347"/>
        <v>210.23337650481949</v>
      </c>
      <c r="G580" s="328">
        <f t="shared" si="348"/>
        <v>835.43631787110201</v>
      </c>
      <c r="H580" s="313">
        <f t="shared" si="349"/>
        <v>0.02</v>
      </c>
      <c r="I580" s="328">
        <f t="shared" si="350"/>
        <v>1.6728916018062592</v>
      </c>
      <c r="J580" s="328">
        <f t="shared" si="375"/>
        <v>850</v>
      </c>
      <c r="K580" s="335">
        <f t="shared" si="351"/>
        <v>-1</v>
      </c>
      <c r="L580" s="323">
        <f t="shared" si="352"/>
        <v>2.4144571157197414</v>
      </c>
      <c r="M580" s="323">
        <f t="shared" si="353"/>
        <v>2.4244571157197417</v>
      </c>
      <c r="N580" s="328">
        <f t="shared" si="354"/>
        <v>-3.393438659489334E-2</v>
      </c>
      <c r="O580" s="328">
        <f t="shared" si="355"/>
        <v>1.8843796348648745E-3</v>
      </c>
      <c r="P580" s="332">
        <f t="shared" si="376"/>
        <v>30.333346672876484</v>
      </c>
      <c r="Q580" s="328">
        <f t="shared" si="356"/>
        <v>-4.5339006289282224</v>
      </c>
      <c r="R580" s="277">
        <f>IF(H580&gt;0, rate1(1,$L$52,$L$51,$L$54,L580,$L$53,$L$50,P580),"")</f>
        <v>1346.552523549846</v>
      </c>
      <c r="S580" s="323">
        <f t="shared" si="357"/>
        <v>-1.7868179108844151</v>
      </c>
      <c r="T580" s="323">
        <f t="shared" si="358"/>
        <v>-1.2176750573604588E-2</v>
      </c>
      <c r="U580" s="328">
        <f t="shared" si="359"/>
        <v>2.4344571157197414</v>
      </c>
      <c r="V580" s="336">
        <f t="shared" si="360"/>
        <v>2.4344571157197414</v>
      </c>
      <c r="W580" s="328">
        <f t="shared" si="361"/>
        <v>3.5658676137906298E-4</v>
      </c>
      <c r="X580" s="328">
        <f t="shared" si="362"/>
        <v>6.2658475940218068</v>
      </c>
      <c r="Y580" s="328">
        <f t="shared" si="377"/>
        <v>30.584090672126834</v>
      </c>
      <c r="Z580" s="108">
        <f>IF(H580&gt;0, rate1(1,$L$52,$L$51,$L$54,U580,$L$53,$L$50,Y580),"")</f>
        <v>1351.9650007435648</v>
      </c>
      <c r="AA580" s="336">
        <f t="shared" si="363"/>
        <v>2.4594951829968328</v>
      </c>
      <c r="AB580" s="336">
        <f t="shared" si="364"/>
        <v>-2.4432198580256418E-4</v>
      </c>
      <c r="AC580" s="328">
        <f t="shared" si="365"/>
        <v>-2.4432198580256418E-4</v>
      </c>
      <c r="AD580" s="328">
        <f t="shared" si="366"/>
        <v>81.859190585336592</v>
      </c>
      <c r="AE580" s="328">
        <f t="shared" si="367"/>
        <v>29351.91910800985</v>
      </c>
      <c r="AF580" s="328">
        <f t="shared" si="368"/>
        <v>2890.2923385304766</v>
      </c>
      <c r="AG580" s="328">
        <f t="shared" si="369"/>
        <v>2888.2351584148137</v>
      </c>
      <c r="AH580" s="328">
        <f t="shared" si="370"/>
        <v>2.4146232639424978</v>
      </c>
      <c r="AI580" s="328">
        <f t="shared" si="371"/>
        <v>-0.1814425962074401</v>
      </c>
      <c r="AJ580" s="328">
        <f t="shared" si="372"/>
        <v>10.384431947176715</v>
      </c>
      <c r="AK580" s="337">
        <f t="shared" si="373"/>
        <v>864.83327675073235</v>
      </c>
      <c r="AL580" s="42">
        <f t="shared" si="378"/>
        <v>31.776515984567524</v>
      </c>
    </row>
    <row r="581" spans="2:38" ht="15" x14ac:dyDescent="0.15">
      <c r="B581" s="328">
        <f t="shared" si="344"/>
        <v>2890.2923385304766</v>
      </c>
      <c r="C581" s="328">
        <f t="shared" si="345"/>
        <v>2888.2351584148137</v>
      </c>
      <c r="D581" s="328">
        <f t="shared" si="346"/>
        <v>2.4146232639424978</v>
      </c>
      <c r="E581" s="328">
        <f t="shared" si="374"/>
        <v>210.00486225459807</v>
      </c>
      <c r="F581" s="328">
        <f t="shared" si="347"/>
        <v>210.0829265600666</v>
      </c>
      <c r="G581" s="328">
        <f t="shared" si="348"/>
        <v>920.11421996035835</v>
      </c>
      <c r="H581" s="313">
        <f t="shared" si="349"/>
        <v>0.08</v>
      </c>
      <c r="I581" s="328">
        <f t="shared" si="350"/>
        <v>1.6457440925303672</v>
      </c>
      <c r="J581" s="328">
        <f t="shared" si="375"/>
        <v>850</v>
      </c>
      <c r="K581" s="335">
        <f t="shared" si="351"/>
        <v>1</v>
      </c>
      <c r="L581" s="323">
        <f t="shared" si="352"/>
        <v>2.4946232639424979</v>
      </c>
      <c r="M581" s="323">
        <f t="shared" si="353"/>
        <v>2.4546232639424979</v>
      </c>
      <c r="N581" s="328">
        <f t="shared" si="354"/>
        <v>0.13780636734027052</v>
      </c>
      <c r="O581" s="328">
        <f t="shared" si="355"/>
        <v>1.8843796348648745E-3</v>
      </c>
      <c r="P581" s="332">
        <f t="shared" si="376"/>
        <v>31.262747104355679</v>
      </c>
      <c r="Q581" s="328">
        <f t="shared" si="356"/>
        <v>26.767532489475229</v>
      </c>
      <c r="R581" s="277">
        <f>IF(H581&gt;0, rate1(1,$L$52,$L$51,$L$54,L581,$L$53,$L$50,P581),"")</f>
        <v>1366.3881292838219</v>
      </c>
      <c r="S581" s="323">
        <f t="shared" si="357"/>
        <v>10.395990072308138</v>
      </c>
      <c r="T581" s="323">
        <f t="shared" si="358"/>
        <v>-1.4666508401963244E-2</v>
      </c>
      <c r="U581" s="328">
        <f t="shared" si="359"/>
        <v>2.4146232639424978</v>
      </c>
      <c r="V581" s="336">
        <f t="shared" si="360"/>
        <v>2.4146232639424978</v>
      </c>
      <c r="W581" s="328">
        <f t="shared" si="361"/>
        <v>3.5080010885657487E-4</v>
      </c>
      <c r="X581" s="328">
        <f t="shared" si="362"/>
        <v>-15.090367632669199</v>
      </c>
      <c r="Y581" s="328">
        <f t="shared" si="377"/>
        <v>30.252147322637473</v>
      </c>
      <c r="Z581" s="108">
        <f>IF(H581&gt;0, rate1(1,$L$52,$L$51,$L$54,U581,$L$53,$L$50,Y581),"")</f>
        <v>1344.7899532088015</v>
      </c>
      <c r="AA581" s="336">
        <f t="shared" si="363"/>
        <v>-5.9549341353483838</v>
      </c>
      <c r="AB581" s="336">
        <f t="shared" si="364"/>
        <v>5.0439026744140793E-5</v>
      </c>
      <c r="AC581" s="328">
        <f t="shared" si="365"/>
        <v>5.0439026744140793E-5</v>
      </c>
      <c r="AD581" s="328">
        <f t="shared" si="366"/>
        <v>1586.073426947976</v>
      </c>
      <c r="AE581" s="328">
        <f t="shared" si="367"/>
        <v>-15516724.560711596</v>
      </c>
      <c r="AF581" s="328">
        <f t="shared" si="368"/>
        <v>2890.4300944587903</v>
      </c>
      <c r="AG581" s="328">
        <f t="shared" si="369"/>
        <v>2888.2351079757868</v>
      </c>
      <c r="AH581" s="328">
        <f t="shared" si="370"/>
        <v>2.4941877777104389</v>
      </c>
      <c r="AI581" s="328">
        <f t="shared" si="371"/>
        <v>3.6914128323537097E-2</v>
      </c>
      <c r="AJ581" s="328">
        <f t="shared" si="372"/>
        <v>10.384442201101249</v>
      </c>
      <c r="AK581" s="337">
        <f t="shared" si="373"/>
        <v>864.83312516699789</v>
      </c>
      <c r="AL581" s="42">
        <f t="shared" si="378"/>
        <v>31.776361758360746</v>
      </c>
    </row>
    <row r="582" spans="2:38" ht="15" x14ac:dyDescent="0.15">
      <c r="B582" s="328">
        <f t="shared" si="344"/>
        <v>2890.4300944587903</v>
      </c>
      <c r="C582" s="328">
        <f t="shared" si="345"/>
        <v>2888.2351079757868</v>
      </c>
      <c r="D582" s="328">
        <f t="shared" si="346"/>
        <v>2.4941877777104389</v>
      </c>
      <c r="E582" s="328">
        <f t="shared" si="374"/>
        <v>210.63700709983664</v>
      </c>
      <c r="F582" s="328">
        <f t="shared" si="347"/>
        <v>210.32093467721734</v>
      </c>
      <c r="G582" s="328">
        <f t="shared" si="348"/>
        <v>899.36237627736602</v>
      </c>
      <c r="H582" s="313">
        <f t="shared" si="349"/>
        <v>0.02</v>
      </c>
      <c r="I582" s="328">
        <f t="shared" si="350"/>
        <v>1.7559891864028032</v>
      </c>
      <c r="J582" s="328">
        <f t="shared" si="375"/>
        <v>850</v>
      </c>
      <c r="K582" s="335">
        <f t="shared" si="351"/>
        <v>-1</v>
      </c>
      <c r="L582" s="323">
        <f t="shared" si="352"/>
        <v>2.4741877777104389</v>
      </c>
      <c r="M582" s="323">
        <f t="shared" si="353"/>
        <v>2.4841877777104386</v>
      </c>
      <c r="N582" s="328">
        <f t="shared" si="354"/>
        <v>-3.4759752137270006E-2</v>
      </c>
      <c r="O582" s="328">
        <f t="shared" si="355"/>
        <v>1.8843796348648745E-3</v>
      </c>
      <c r="P582" s="332">
        <f t="shared" si="376"/>
        <v>31.336404363013841</v>
      </c>
      <c r="Q582" s="328">
        <f t="shared" si="356"/>
        <v>61.566819146551097</v>
      </c>
      <c r="R582" s="277">
        <f>IF(H582&gt;0, rate1(1,$L$52,$L$51,$L$54,L582,$L$53,$L$50,P582),"")</f>
        <v>1367.9339928393993</v>
      </c>
      <c r="S582" s="323">
        <f t="shared" si="357"/>
        <v>23.884336020728497</v>
      </c>
      <c r="T582" s="323">
        <f t="shared" si="358"/>
        <v>1.5189320811311645E-3</v>
      </c>
      <c r="U582" s="328">
        <f t="shared" si="359"/>
        <v>2.4941877777104389</v>
      </c>
      <c r="V582" s="336">
        <f t="shared" si="360"/>
        <v>2.4941877777104389</v>
      </c>
      <c r="W582" s="328">
        <f t="shared" si="361"/>
        <v>3.7429950411560498E-4</v>
      </c>
      <c r="X582" s="328">
        <f t="shared" si="362"/>
        <v>71.235180001463618</v>
      </c>
      <c r="Y582" s="328">
        <f t="shared" si="377"/>
        <v>31.58919907020276</v>
      </c>
      <c r="Z582" s="108">
        <f>IF(H582&gt;0, rate1(1,$L$52,$L$51,$L$54,U582,$L$53,$L$50,Y582),"")</f>
        <v>1373.2108489531367</v>
      </c>
      <c r="AA582" s="336">
        <f t="shared" si="363"/>
        <v>27.528902531797186</v>
      </c>
      <c r="AB582" s="336">
        <f t="shared" si="364"/>
        <v>-1.410912131276349E-5</v>
      </c>
      <c r="AC582" s="328">
        <f t="shared" si="365"/>
        <v>1.5189320811311645E-3</v>
      </c>
      <c r="AD582" s="328">
        <f t="shared" si="366"/>
        <v>-13.167145686399483</v>
      </c>
      <c r="AE582" s="328">
        <f t="shared" si="367"/>
        <v>-2038065.5214170585</v>
      </c>
      <c r="AF582" s="328">
        <f t="shared" si="368"/>
        <v>2890.393815774572</v>
      </c>
      <c r="AG582" s="328">
        <f t="shared" si="369"/>
        <v>2888.2335890437057</v>
      </c>
      <c r="AH582" s="328">
        <f t="shared" si="370"/>
        <v>2.4743600182209784</v>
      </c>
      <c r="AI582" s="328">
        <f t="shared" si="371"/>
        <v>1.1103840456353751</v>
      </c>
      <c r="AJ582" s="328">
        <f t="shared" si="372"/>
        <v>10.384750641113927</v>
      </c>
      <c r="AK582" s="337">
        <f t="shared" si="373"/>
        <v>864.83315913221224</v>
      </c>
      <c r="AL582" s="42">
        <f t="shared" si="378"/>
        <v>31.776393135369823</v>
      </c>
    </row>
    <row r="583" spans="2:38" ht="15" x14ac:dyDescent="0.15">
      <c r="B583" s="328">
        <f t="shared" si="344"/>
        <v>2890.393815774572</v>
      </c>
      <c r="C583" s="328">
        <f t="shared" si="345"/>
        <v>2888.2335890437057</v>
      </c>
      <c r="D583" s="328">
        <f t="shared" si="346"/>
        <v>2.4743600182209784</v>
      </c>
      <c r="E583" s="328">
        <f t="shared" si="374"/>
        <v>210.48062825463728</v>
      </c>
      <c r="F583" s="328">
        <f t="shared" si="347"/>
        <v>210.55881767723696</v>
      </c>
      <c r="G583" s="328">
        <f t="shared" si="348"/>
        <v>878.9054125317474</v>
      </c>
      <c r="H583" s="313">
        <f t="shared" si="349"/>
        <v>0.02</v>
      </c>
      <c r="I583" s="328">
        <f t="shared" si="350"/>
        <v>1.7281813846930163</v>
      </c>
      <c r="J583" s="328">
        <f t="shared" si="375"/>
        <v>850</v>
      </c>
      <c r="K583" s="335">
        <f t="shared" si="351"/>
        <v>-1</v>
      </c>
      <c r="L583" s="323">
        <f t="shared" si="352"/>
        <v>2.4543600182209784</v>
      </c>
      <c r="M583" s="323">
        <f t="shared" si="353"/>
        <v>2.4643600182209786</v>
      </c>
      <c r="N583" s="328">
        <f t="shared" si="354"/>
        <v>-3.4485817351851189E-2</v>
      </c>
      <c r="O583" s="328">
        <f t="shared" si="355"/>
        <v>1.8843796348648745E-3</v>
      </c>
      <c r="P583" s="332">
        <f t="shared" si="376"/>
        <v>31.002531463506138</v>
      </c>
      <c r="Q583" s="328">
        <f t="shared" si="356"/>
        <v>39.252643799101179</v>
      </c>
      <c r="R583" s="277">
        <f>IF(H583&gt;0, rate1(1,$L$52,$L$51,$L$54,L583,$L$53,$L$50,P583),"")</f>
        <v>1360.8965031066505</v>
      </c>
      <c r="S583" s="323">
        <f t="shared" si="357"/>
        <v>15.306482987146159</v>
      </c>
      <c r="T583" s="323">
        <f t="shared" si="358"/>
        <v>2.4105028037174061E-3</v>
      </c>
      <c r="U583" s="328">
        <f t="shared" si="359"/>
        <v>2.4743600182209784</v>
      </c>
      <c r="V583" s="336">
        <f t="shared" si="360"/>
        <v>2.4743600182209784</v>
      </c>
      <c r="W583" s="328">
        <f t="shared" si="361"/>
        <v>3.683721063456602E-4</v>
      </c>
      <c r="X583" s="328">
        <f t="shared" si="362"/>
        <v>50.456366483718284</v>
      </c>
      <c r="Y583" s="328">
        <f t="shared" si="377"/>
        <v>31.254649116967528</v>
      </c>
      <c r="Z583" s="108">
        <f>IF(H583&gt;0, rate1(1,$L$52,$L$51,$L$54,U583,$L$53,$L$50,Y583),"")</f>
        <v>1366.2179439693184</v>
      </c>
      <c r="AA583" s="336">
        <f t="shared" si="363"/>
        <v>19.598714449198777</v>
      </c>
      <c r="AB583" s="336">
        <f t="shared" si="364"/>
        <v>-1.9806320880502013E-5</v>
      </c>
      <c r="AC583" s="328">
        <f t="shared" si="365"/>
        <v>2.4105028037174061E-3</v>
      </c>
      <c r="AD583" s="328">
        <f t="shared" si="366"/>
        <v>-8.2970241599207402</v>
      </c>
      <c r="AE583" s="328">
        <f t="shared" si="367"/>
        <v>2478.7897848911289</v>
      </c>
      <c r="AF583" s="328">
        <f t="shared" si="368"/>
        <v>2890.3569194544166</v>
      </c>
      <c r="AG583" s="328">
        <f t="shared" si="369"/>
        <v>2888.231178540902</v>
      </c>
      <c r="AH583" s="328">
        <f t="shared" si="370"/>
        <v>2.4545302417752639</v>
      </c>
      <c r="AI583" s="328">
        <f t="shared" si="371"/>
        <v>1.7712609285237471</v>
      </c>
      <c r="AJ583" s="328">
        <f t="shared" si="372"/>
        <v>10.385242658038516</v>
      </c>
      <c r="AK583" s="337">
        <f t="shared" si="373"/>
        <v>864.83415776984612</v>
      </c>
      <c r="AL583" s="42">
        <f t="shared" si="378"/>
        <v>31.777336961808611</v>
      </c>
    </row>
    <row r="584" spans="2:38" ht="15" x14ac:dyDescent="0.15">
      <c r="B584" s="328">
        <f t="shared" si="344"/>
        <v>2890.3569194544166</v>
      </c>
      <c r="C584" s="328">
        <f t="shared" si="345"/>
        <v>2888.231178540902</v>
      </c>
      <c r="D584" s="328">
        <f t="shared" si="346"/>
        <v>2.4545302417752639</v>
      </c>
      <c r="E584" s="328">
        <f t="shared" si="374"/>
        <v>210.32729308255725</v>
      </c>
      <c r="F584" s="328">
        <f t="shared" si="347"/>
        <v>210.40396066859728</v>
      </c>
      <c r="G584" s="328">
        <f t="shared" si="348"/>
        <v>857.14241912069963</v>
      </c>
      <c r="H584" s="313">
        <f t="shared" si="349"/>
        <v>0.02</v>
      </c>
      <c r="I584" s="328">
        <f t="shared" si="350"/>
        <v>1.7005927308116953</v>
      </c>
      <c r="J584" s="328">
        <f t="shared" si="375"/>
        <v>850</v>
      </c>
      <c r="K584" s="335">
        <f t="shared" si="351"/>
        <v>-1</v>
      </c>
      <c r="L584" s="323">
        <f t="shared" si="352"/>
        <v>2.4345302417752639</v>
      </c>
      <c r="M584" s="323">
        <f t="shared" si="353"/>
        <v>2.4445302417752641</v>
      </c>
      <c r="N584" s="328">
        <f t="shared" si="354"/>
        <v>-3.4211807385113424E-2</v>
      </c>
      <c r="O584" s="328">
        <f t="shared" si="355"/>
        <v>1.8843796348648745E-3</v>
      </c>
      <c r="P584" s="332">
        <f t="shared" si="376"/>
        <v>30.669522596322214</v>
      </c>
      <c r="Q584" s="328">
        <f t="shared" si="356"/>
        <v>17.326162175414993</v>
      </c>
      <c r="R584" s="277">
        <f>IF(H584&gt;0, rate1(1,$L$52,$L$51,$L$54,L584,$L$53,$L$50,P584),"")</f>
        <v>1353.7987072623355</v>
      </c>
      <c r="S584" s="323">
        <f t="shared" si="357"/>
        <v>6.7917216416470563</v>
      </c>
      <c r="T584" s="323">
        <f t="shared" si="358"/>
        <v>5.9070185865120811E-3</v>
      </c>
      <c r="U584" s="328">
        <f t="shared" si="359"/>
        <v>2.4545302417752639</v>
      </c>
      <c r="V584" s="336">
        <f t="shared" si="360"/>
        <v>2.4545302417752639</v>
      </c>
      <c r="W584" s="328">
        <f t="shared" si="361"/>
        <v>3.6249142123079281E-4</v>
      </c>
      <c r="X584" s="328">
        <f t="shared" si="362"/>
        <v>28.333897621782967</v>
      </c>
      <c r="Y584" s="328">
        <f t="shared" si="377"/>
        <v>30.920959481689753</v>
      </c>
      <c r="Z584" s="108">
        <f>IF(H584&gt;0, rate1(1,$L$52,$L$51,$L$54,U584,$L$53,$L$50,Y584),"")</f>
        <v>1359.165168879209</v>
      </c>
      <c r="AA584" s="336">
        <f t="shared" si="363"/>
        <v>11.062815816070097</v>
      </c>
      <c r="AB584" s="336">
        <f t="shared" si="364"/>
        <v>-3.6022861578356817E-5</v>
      </c>
      <c r="AC584" s="328">
        <f t="shared" si="365"/>
        <v>5.9070185865120811E-3</v>
      </c>
      <c r="AD584" s="328">
        <f t="shared" si="366"/>
        <v>-3.3858027881726045</v>
      </c>
      <c r="AE584" s="328">
        <f t="shared" si="367"/>
        <v>1180.9338723233825</v>
      </c>
      <c r="AF584" s="328">
        <f t="shared" si="368"/>
        <v>2890.316800628445</v>
      </c>
      <c r="AG584" s="328">
        <f t="shared" si="369"/>
        <v>2888.2252715223153</v>
      </c>
      <c r="AH584" s="328">
        <f t="shared" si="370"/>
        <v>2.4346984428493164</v>
      </c>
      <c r="AI584" s="328">
        <f t="shared" si="371"/>
        <v>4.3632916435984113</v>
      </c>
      <c r="AJ584" s="328">
        <f t="shared" si="372"/>
        <v>10.386454683495071</v>
      </c>
      <c r="AK584" s="337">
        <f t="shared" si="373"/>
        <v>864.83571454066316</v>
      </c>
      <c r="AL584" s="42">
        <f t="shared" si="378"/>
        <v>31.778842533597857</v>
      </c>
    </row>
    <row r="585" spans="2:38" ht="15" x14ac:dyDescent="0.15">
      <c r="B585" s="328">
        <f t="shared" si="344"/>
        <v>2890.316800628445</v>
      </c>
      <c r="C585" s="328">
        <f t="shared" si="345"/>
        <v>2888.2252715223153</v>
      </c>
      <c r="D585" s="328">
        <f t="shared" si="346"/>
        <v>2.4346984428493164</v>
      </c>
      <c r="E585" s="328">
        <f t="shared" si="374"/>
        <v>210.18222420638401</v>
      </c>
      <c r="F585" s="328">
        <f t="shared" si="347"/>
        <v>210.25475864447063</v>
      </c>
      <c r="G585" s="328">
        <f t="shared" si="348"/>
        <v>835.77185406894728</v>
      </c>
      <c r="H585" s="313">
        <f t="shared" si="349"/>
        <v>0.02</v>
      </c>
      <c r="I585" s="328">
        <f t="shared" si="350"/>
        <v>1.6732232849037247</v>
      </c>
      <c r="J585" s="328">
        <f t="shared" si="375"/>
        <v>850</v>
      </c>
      <c r="K585" s="335">
        <f t="shared" si="351"/>
        <v>-1</v>
      </c>
      <c r="L585" s="323">
        <f t="shared" si="352"/>
        <v>2.4146984428493163</v>
      </c>
      <c r="M585" s="323">
        <f t="shared" si="353"/>
        <v>2.4246984428493166</v>
      </c>
      <c r="N585" s="328">
        <f t="shared" si="354"/>
        <v>-3.3937722146266225E-2</v>
      </c>
      <c r="O585" s="328">
        <f t="shared" si="355"/>
        <v>1.8843796348648745E-3</v>
      </c>
      <c r="P585" s="332">
        <f t="shared" si="376"/>
        <v>30.33738279926699</v>
      </c>
      <c r="Q585" s="328">
        <f t="shared" si="356"/>
        <v>-4.1959598245126699</v>
      </c>
      <c r="R585" s="277">
        <f>IF(H585&gt;0, rate1(1,$L$52,$L$51,$L$54,L585,$L$53,$L$50,P585),"")</f>
        <v>1346.6400085937216</v>
      </c>
      <c r="S585" s="323">
        <f t="shared" si="357"/>
        <v>-1.6535274388482208</v>
      </c>
      <c r="T585" s="323">
        <f t="shared" si="358"/>
        <v>-1.2789663166625137E-2</v>
      </c>
      <c r="U585" s="328">
        <f t="shared" si="359"/>
        <v>2.4346984428493164</v>
      </c>
      <c r="V585" s="336">
        <f t="shared" si="360"/>
        <v>2.4346984428493164</v>
      </c>
      <c r="W585" s="328">
        <f t="shared" si="361"/>
        <v>3.5665746159807554E-4</v>
      </c>
      <c r="X585" s="328">
        <f t="shared" si="362"/>
        <v>6.6076309622602594</v>
      </c>
      <c r="Y585" s="328">
        <f t="shared" si="377"/>
        <v>30.588135151363382</v>
      </c>
      <c r="Z585" s="108">
        <f>IF(H585&gt;0, rate1(1,$L$52,$L$51,$L$54,U585,$L$53,$L$50,Y585),"")</f>
        <v>1352.0519299156954</v>
      </c>
      <c r="AA585" s="336">
        <f t="shared" si="363"/>
        <v>2.5934865802023936</v>
      </c>
      <c r="AB585" s="336">
        <f t="shared" si="364"/>
        <v>-2.2382206792904109E-4</v>
      </c>
      <c r="AC585" s="328">
        <f t="shared" si="365"/>
        <v>-2.2382206792904109E-4</v>
      </c>
      <c r="AD585" s="328">
        <f t="shared" si="366"/>
        <v>89.356693846384502</v>
      </c>
      <c r="AE585" s="328">
        <f t="shared" si="367"/>
        <v>32637.441387538041</v>
      </c>
      <c r="AF585" s="328">
        <f t="shared" si="368"/>
        <v>2890.2830867283665</v>
      </c>
      <c r="AG585" s="328">
        <f t="shared" si="369"/>
        <v>2888.225495344383</v>
      </c>
      <c r="AH585" s="328">
        <f t="shared" si="370"/>
        <v>2.4148646157859948</v>
      </c>
      <c r="AI585" s="328">
        <f t="shared" si="371"/>
        <v>-0.16620779607073721</v>
      </c>
      <c r="AJ585" s="328">
        <f t="shared" si="372"/>
        <v>10.386408514662829</v>
      </c>
      <c r="AK585" s="337">
        <f t="shared" si="373"/>
        <v>864.83945450301792</v>
      </c>
      <c r="AL585" s="42">
        <f t="shared" si="378"/>
        <v>31.782551331494915</v>
      </c>
    </row>
    <row r="586" spans="2:38" ht="15" x14ac:dyDescent="0.15">
      <c r="B586" s="328">
        <f t="shared" si="344"/>
        <v>2890.2830867283665</v>
      </c>
      <c r="C586" s="328">
        <f t="shared" si="345"/>
        <v>2888.225495344383</v>
      </c>
      <c r="D586" s="328">
        <f t="shared" si="346"/>
        <v>2.4148646157859948</v>
      </c>
      <c r="E586" s="328">
        <f t="shared" si="374"/>
        <v>210.0261206377547</v>
      </c>
      <c r="F586" s="328">
        <f t="shared" si="347"/>
        <v>210.10417242206935</v>
      </c>
      <c r="G586" s="328">
        <f t="shared" si="348"/>
        <v>920.47452273537169</v>
      </c>
      <c r="H586" s="313">
        <f t="shared" si="349"/>
        <v>0.08</v>
      </c>
      <c r="I586" s="328">
        <f t="shared" si="350"/>
        <v>1.6460731071867487</v>
      </c>
      <c r="J586" s="328">
        <f t="shared" si="375"/>
        <v>850</v>
      </c>
      <c r="K586" s="335">
        <f t="shared" si="351"/>
        <v>1</v>
      </c>
      <c r="L586" s="323">
        <f t="shared" si="352"/>
        <v>2.4948646157859948</v>
      </c>
      <c r="M586" s="323">
        <f t="shared" si="353"/>
        <v>2.4548646157859948</v>
      </c>
      <c r="N586" s="328">
        <f t="shared" si="354"/>
        <v>0.13782006387337997</v>
      </c>
      <c r="O586" s="328">
        <f t="shared" si="355"/>
        <v>1.8843796348648745E-3</v>
      </c>
      <c r="P586" s="332">
        <f t="shared" si="376"/>
        <v>31.266813869315389</v>
      </c>
      <c r="Q586" s="328">
        <f t="shared" si="356"/>
        <v>27.114963158381443</v>
      </c>
      <c r="R586" s="277">
        <f>IF(H586&gt;0, rate1(1,$L$52,$L$51,$L$54,L586,$L$53,$L$50,P586),"")</f>
        <v>1366.4735781513582</v>
      </c>
      <c r="S586" s="323">
        <f t="shared" si="357"/>
        <v>10.530266876625213</v>
      </c>
      <c r="T586" s="323">
        <f t="shared" si="358"/>
        <v>-1.4461301625394125E-2</v>
      </c>
      <c r="U586" s="328">
        <f t="shared" si="359"/>
        <v>2.4148646157859948</v>
      </c>
      <c r="V586" s="336">
        <f t="shared" si="360"/>
        <v>2.4148646157859948</v>
      </c>
      <c r="W586" s="328">
        <f t="shared" si="361"/>
        <v>3.5087024027813385E-4</v>
      </c>
      <c r="X586" s="328">
        <f t="shared" si="362"/>
        <v>-14.755523892880092</v>
      </c>
      <c r="Y586" s="328">
        <f t="shared" si="377"/>
        <v>30.256181179886571</v>
      </c>
      <c r="Z586" s="108">
        <f>IF(H586&gt;0, rate1(1,$L$52,$L$51,$L$54,U586,$L$53,$L$50,Y586),"")</f>
        <v>1344.8776290854528</v>
      </c>
      <c r="AA586" s="336">
        <f t="shared" si="363"/>
        <v>-5.8224190895379673</v>
      </c>
      <c r="AB586" s="336">
        <f t="shared" si="364"/>
        <v>5.1429007170812153E-5</v>
      </c>
      <c r="AC586" s="328">
        <f t="shared" si="365"/>
        <v>5.1429007170812153E-5</v>
      </c>
      <c r="AD586" s="328">
        <f t="shared" si="366"/>
        <v>1555.5423758093261</v>
      </c>
      <c r="AE586" s="328">
        <f t="shared" si="367"/>
        <v>-17009799.298350878</v>
      </c>
      <c r="AF586" s="328">
        <f t="shared" si="368"/>
        <v>2890.4208553632325</v>
      </c>
      <c r="AG586" s="328">
        <f t="shared" si="369"/>
        <v>2888.2254439153758</v>
      </c>
      <c r="AH586" s="328">
        <f t="shared" si="370"/>
        <v>2.4944292121914566</v>
      </c>
      <c r="AI586" s="328">
        <f t="shared" si="371"/>
        <v>3.7636298273976278E-2</v>
      </c>
      <c r="AJ586" s="328">
        <f t="shared" si="372"/>
        <v>10.386418969190128</v>
      </c>
      <c r="AK586" s="337">
        <f t="shared" si="373"/>
        <v>864.83931559122004</v>
      </c>
      <c r="AL586" s="42">
        <f t="shared" si="378"/>
        <v>31.782410054868254</v>
      </c>
    </row>
    <row r="587" spans="2:38" ht="15" x14ac:dyDescent="0.15">
      <c r="B587" s="328">
        <f t="shared" si="344"/>
        <v>2890.4208553632325</v>
      </c>
      <c r="C587" s="328">
        <f t="shared" si="345"/>
        <v>2888.2254439153758</v>
      </c>
      <c r="D587" s="328">
        <f t="shared" si="346"/>
        <v>2.4944292121914566</v>
      </c>
      <c r="E587" s="328">
        <f t="shared" si="374"/>
        <v>210.65833336610766</v>
      </c>
      <c r="F587" s="328">
        <f t="shared" si="347"/>
        <v>210.34222700193118</v>
      </c>
      <c r="G587" s="328">
        <f t="shared" si="348"/>
        <v>899.71676894312975</v>
      </c>
      <c r="H587" s="313">
        <f t="shared" si="349"/>
        <v>0.02</v>
      </c>
      <c r="I587" s="328">
        <f t="shared" si="350"/>
        <v>1.7563291582853708</v>
      </c>
      <c r="J587" s="328">
        <f t="shared" si="375"/>
        <v>850</v>
      </c>
      <c r="K587" s="335">
        <f t="shared" si="351"/>
        <v>-1</v>
      </c>
      <c r="L587" s="323">
        <f t="shared" si="352"/>
        <v>2.4744292121914566</v>
      </c>
      <c r="M587" s="323">
        <f t="shared" si="353"/>
        <v>2.4844292121914568</v>
      </c>
      <c r="N587" s="328">
        <f t="shared" si="354"/>
        <v>-3.4763087437069018E-2</v>
      </c>
      <c r="O587" s="328">
        <f t="shared" si="355"/>
        <v>1.8843796348648745E-3</v>
      </c>
      <c r="P587" s="332">
        <f t="shared" si="376"/>
        <v>31.340475309264669</v>
      </c>
      <c r="Q587" s="328">
        <f t="shared" si="356"/>
        <v>61.924946300879583</v>
      </c>
      <c r="R587" s="277">
        <f>IF(H587&gt;0, rate1(1,$L$52,$L$51,$L$54,L587,$L$53,$L$50,P587),"")</f>
        <v>1368.0193206662334</v>
      </c>
      <c r="S587" s="323">
        <f t="shared" si="357"/>
        <v>24.02177006549725</v>
      </c>
      <c r="T587" s="323">
        <f t="shared" si="358"/>
        <v>1.5100093232695644E-3</v>
      </c>
      <c r="U587" s="328">
        <f t="shared" si="359"/>
        <v>2.4944292121914566</v>
      </c>
      <c r="V587" s="336">
        <f t="shared" si="360"/>
        <v>2.4944292121914566</v>
      </c>
      <c r="W587" s="328">
        <f t="shared" si="361"/>
        <v>3.7437197113820986E-4</v>
      </c>
      <c r="X587" s="328">
        <f t="shared" si="362"/>
        <v>71.596019839068049</v>
      </c>
      <c r="Y587" s="328">
        <f t="shared" si="377"/>
        <v>31.593278238398227</v>
      </c>
      <c r="Z587" s="108">
        <f>IF(H587&gt;0, rate1(1,$L$52,$L$51,$L$54,U587,$L$53,$L$50,Y587),"")</f>
        <v>1373.2956365364955</v>
      </c>
      <c r="AA587" s="336">
        <f t="shared" si="363"/>
        <v>27.666641177387</v>
      </c>
      <c r="AB587" s="336">
        <f t="shared" si="364"/>
        <v>-1.4038962336796766E-5</v>
      </c>
      <c r="AC587" s="328">
        <f t="shared" si="365"/>
        <v>1.5100093232695644E-3</v>
      </c>
      <c r="AD587" s="328">
        <f t="shared" si="366"/>
        <v>-13.244951333608178</v>
      </c>
      <c r="AE587" s="328">
        <f t="shared" si="367"/>
        <v>-2009413.1116923268</v>
      </c>
      <c r="AF587" s="328">
        <f t="shared" si="368"/>
        <v>2890.3845822664721</v>
      </c>
      <c r="AG587" s="328">
        <f t="shared" si="369"/>
        <v>2888.2239339060525</v>
      </c>
      <c r="AH587" s="328">
        <f t="shared" si="370"/>
        <v>2.4746014772293572</v>
      </c>
      <c r="AI587" s="328">
        <f t="shared" si="371"/>
        <v>1.1037923956616207</v>
      </c>
      <c r="AJ587" s="328">
        <f t="shared" si="372"/>
        <v>10.386725578188923</v>
      </c>
      <c r="AK587" s="337">
        <f t="shared" si="373"/>
        <v>864.83935023447373</v>
      </c>
      <c r="AL587" s="42">
        <f t="shared" si="378"/>
        <v>31.782442045721787</v>
      </c>
    </row>
    <row r="588" spans="2:38" ht="15" x14ac:dyDescent="0.15">
      <c r="B588" s="328">
        <f t="shared" si="344"/>
        <v>2890.3845822664721</v>
      </c>
      <c r="C588" s="328">
        <f t="shared" si="345"/>
        <v>2888.2239339060525</v>
      </c>
      <c r="D588" s="328">
        <f t="shared" si="346"/>
        <v>2.4746014772293572</v>
      </c>
      <c r="E588" s="328">
        <f t="shared" si="374"/>
        <v>210.50192055649177</v>
      </c>
      <c r="F588" s="328">
        <f t="shared" si="347"/>
        <v>210.5801269612997</v>
      </c>
      <c r="G588" s="328">
        <f t="shared" si="348"/>
        <v>879.25382016532944</v>
      </c>
      <c r="H588" s="313">
        <f t="shared" si="349"/>
        <v>0.02</v>
      </c>
      <c r="I588" s="328">
        <f t="shared" si="350"/>
        <v>1.7285186883356802</v>
      </c>
      <c r="J588" s="328">
        <f t="shared" si="375"/>
        <v>850</v>
      </c>
      <c r="K588" s="335">
        <f t="shared" si="351"/>
        <v>-1</v>
      </c>
      <c r="L588" s="323">
        <f t="shared" si="352"/>
        <v>2.4546014772293572</v>
      </c>
      <c r="M588" s="323">
        <f t="shared" si="353"/>
        <v>2.4646014772293574</v>
      </c>
      <c r="N588" s="328">
        <f t="shared" si="354"/>
        <v>-3.4489153566598318E-2</v>
      </c>
      <c r="O588" s="328">
        <f t="shared" si="355"/>
        <v>1.8843796348648745E-3</v>
      </c>
      <c r="P588" s="332">
        <f t="shared" si="376"/>
        <v>31.006591919019012</v>
      </c>
      <c r="Q588" s="328">
        <f t="shared" si="356"/>
        <v>39.6040410169079</v>
      </c>
      <c r="R588" s="277">
        <f>IF(H588&gt;0, rate1(1,$L$52,$L$51,$L$54,L588,$L$53,$L$50,P588),"")</f>
        <v>1360.9825616340049</v>
      </c>
      <c r="S588" s="323">
        <f t="shared" si="357"/>
        <v>15.442533033194726</v>
      </c>
      <c r="T588" s="323">
        <f t="shared" si="358"/>
        <v>2.3880266354474266E-3</v>
      </c>
      <c r="U588" s="328">
        <f t="shared" si="359"/>
        <v>2.4746014772293572</v>
      </c>
      <c r="V588" s="336">
        <f t="shared" si="360"/>
        <v>2.4746014772293572</v>
      </c>
      <c r="W588" s="328">
        <f t="shared" si="361"/>
        <v>3.6844400461522042E-4</v>
      </c>
      <c r="X588" s="328">
        <f t="shared" si="362"/>
        <v>50.81115976325907</v>
      </c>
      <c r="Y588" s="328">
        <f t="shared" si="377"/>
        <v>31.258717839347103</v>
      </c>
      <c r="Z588" s="108">
        <f>IF(H588&gt;0, rate1(1,$L$52,$L$51,$L$54,U588,$L$53,$L$50,Y588),"")</f>
        <v>1366.3034569623155</v>
      </c>
      <c r="AA588" s="336">
        <f t="shared" si="363"/>
        <v>19.735291184964968</v>
      </c>
      <c r="AB588" s="336">
        <f t="shared" si="364"/>
        <v>-1.9665774125298676E-5</v>
      </c>
      <c r="AC588" s="328">
        <f t="shared" si="365"/>
        <v>2.3880266354474266E-3</v>
      </c>
      <c r="AD588" s="328">
        <f t="shared" si="366"/>
        <v>-8.3751159652592193</v>
      </c>
      <c r="AE588" s="328">
        <f t="shared" si="367"/>
        <v>2498.6097716511717</v>
      </c>
      <c r="AF588" s="328">
        <f t="shared" si="368"/>
        <v>2890.3477050862703</v>
      </c>
      <c r="AG588" s="328">
        <f t="shared" si="369"/>
        <v>2888.2215458794171</v>
      </c>
      <c r="AH588" s="328">
        <f t="shared" si="370"/>
        <v>2.4547717253774617</v>
      </c>
      <c r="AI588" s="328">
        <f t="shared" si="371"/>
        <v>1.7546342640719406</v>
      </c>
      <c r="AJ588" s="328">
        <f t="shared" si="372"/>
        <v>10.38721297659561</v>
      </c>
      <c r="AK588" s="337">
        <f t="shared" si="373"/>
        <v>864.84034333500153</v>
      </c>
      <c r="AL588" s="42">
        <f t="shared" si="378"/>
        <v>31.7833802692581</v>
      </c>
    </row>
    <row r="589" spans="2:38" ht="15" x14ac:dyDescent="0.15">
      <c r="B589" s="328">
        <f t="shared" si="344"/>
        <v>2890.3477050862703</v>
      </c>
      <c r="C589" s="328">
        <f t="shared" si="345"/>
        <v>2888.2215458794171</v>
      </c>
      <c r="D589" s="328">
        <f t="shared" si="346"/>
        <v>2.4547717253774617</v>
      </c>
      <c r="E589" s="328">
        <f t="shared" si="374"/>
        <v>210.34852424979513</v>
      </c>
      <c r="F589" s="328">
        <f t="shared" si="347"/>
        <v>210.42522240314344</v>
      </c>
      <c r="G589" s="328">
        <f t="shared" si="348"/>
        <v>857.48415711675455</v>
      </c>
      <c r="H589" s="313">
        <f t="shared" si="349"/>
        <v>0.02</v>
      </c>
      <c r="I589" s="328">
        <f t="shared" si="350"/>
        <v>1.7009273654824939</v>
      </c>
      <c r="J589" s="328">
        <f t="shared" si="375"/>
        <v>850</v>
      </c>
      <c r="K589" s="335">
        <f t="shared" si="351"/>
        <v>-1</v>
      </c>
      <c r="L589" s="323">
        <f t="shared" si="352"/>
        <v>2.4347717253774617</v>
      </c>
      <c r="M589" s="323">
        <f t="shared" si="353"/>
        <v>2.4447717253774615</v>
      </c>
      <c r="N589" s="328">
        <f t="shared" si="354"/>
        <v>-3.4215144515904683E-2</v>
      </c>
      <c r="O589" s="328">
        <f t="shared" si="355"/>
        <v>1.8843796348648745E-3</v>
      </c>
      <c r="P589" s="332">
        <f t="shared" si="376"/>
        <v>30.673572500163811</v>
      </c>
      <c r="Q589" s="328">
        <f t="shared" si="356"/>
        <v>17.670801601765447</v>
      </c>
      <c r="R589" s="277">
        <f>IF(H589&gt;0, rate1(1,$L$52,$L$51,$L$54,L589,$L$53,$L$50,P589),"")</f>
        <v>1353.8855037305423</v>
      </c>
      <c r="S589" s="323">
        <f t="shared" si="357"/>
        <v>6.9263735602263008</v>
      </c>
      <c r="T589" s="323">
        <f t="shared" si="358"/>
        <v>5.7733695266077968E-3</v>
      </c>
      <c r="U589" s="328">
        <f t="shared" si="359"/>
        <v>2.4547717253774617</v>
      </c>
      <c r="V589" s="336">
        <f t="shared" si="360"/>
        <v>2.4547717253774617</v>
      </c>
      <c r="W589" s="328">
        <f t="shared" si="361"/>
        <v>3.6256275059542986E-4</v>
      </c>
      <c r="X589" s="328">
        <f t="shared" si="362"/>
        <v>28.681945588526673</v>
      </c>
      <c r="Y589" s="328">
        <f t="shared" si="377"/>
        <v>30.925017697932038</v>
      </c>
      <c r="Z589" s="108">
        <f>IF(H589&gt;0, rate1(1,$L$52,$L$51,$L$54,U589,$L$53,$L$50,Y589),"")</f>
        <v>1359.2514144858649</v>
      </c>
      <c r="AA589" s="336">
        <f t="shared" si="363"/>
        <v>11.197998679509908</v>
      </c>
      <c r="AB589" s="336">
        <f t="shared" si="364"/>
        <v>-3.5552343355750835E-5</v>
      </c>
      <c r="AC589" s="328">
        <f t="shared" si="365"/>
        <v>5.7733695266077968E-3</v>
      </c>
      <c r="AD589" s="328">
        <f t="shared" si="366"/>
        <v>-3.4641815161537406</v>
      </c>
      <c r="AE589" s="328">
        <f t="shared" si="367"/>
        <v>1203.4544951849991</v>
      </c>
      <c r="AF589" s="328">
        <f t="shared" si="368"/>
        <v>2890.3077165722279</v>
      </c>
      <c r="AG589" s="328">
        <f t="shared" si="369"/>
        <v>2888.2157725098905</v>
      </c>
      <c r="AH589" s="328">
        <f t="shared" si="370"/>
        <v>2.4349399511134955</v>
      </c>
      <c r="AI589" s="328">
        <f t="shared" si="371"/>
        <v>4.2642967301885264</v>
      </c>
      <c r="AJ589" s="328">
        <f t="shared" si="372"/>
        <v>10.388397503465107</v>
      </c>
      <c r="AK589" s="337">
        <f t="shared" si="373"/>
        <v>864.84188610388117</v>
      </c>
      <c r="AL589" s="42">
        <f t="shared" si="378"/>
        <v>31.78487170838256</v>
      </c>
    </row>
    <row r="590" spans="2:38" ht="15" x14ac:dyDescent="0.15">
      <c r="B590" s="328">
        <f t="shared" si="344"/>
        <v>2890.3077165722279</v>
      </c>
      <c r="C590" s="328">
        <f t="shared" si="345"/>
        <v>2888.2157725098905</v>
      </c>
      <c r="D590" s="328">
        <f t="shared" si="346"/>
        <v>2.4349399511134955</v>
      </c>
      <c r="E590" s="328">
        <f t="shared" si="374"/>
        <v>210.2031713606606</v>
      </c>
      <c r="F590" s="328">
        <f t="shared" si="347"/>
        <v>210.27584780522787</v>
      </c>
      <c r="G590" s="328">
        <f t="shared" si="348"/>
        <v>836.10651451668025</v>
      </c>
      <c r="H590" s="313">
        <f t="shared" si="349"/>
        <v>0.02</v>
      </c>
      <c r="I590" s="328">
        <f t="shared" si="350"/>
        <v>1.6735552498699691</v>
      </c>
      <c r="J590" s="328">
        <f t="shared" si="375"/>
        <v>850</v>
      </c>
      <c r="K590" s="335">
        <f t="shared" si="351"/>
        <v>-1</v>
      </c>
      <c r="L590" s="323">
        <f t="shared" si="352"/>
        <v>2.4149399511134955</v>
      </c>
      <c r="M590" s="323">
        <f t="shared" si="353"/>
        <v>2.4249399511134957</v>
      </c>
      <c r="N590" s="328">
        <f t="shared" si="354"/>
        <v>-3.3941060194213613E-2</v>
      </c>
      <c r="O590" s="328">
        <f t="shared" si="355"/>
        <v>1.8843796348648745E-3</v>
      </c>
      <c r="P590" s="332">
        <f t="shared" si="376"/>
        <v>30.341422089686464</v>
      </c>
      <c r="Q590" s="328">
        <f t="shared" si="356"/>
        <v>-3.8588801121923098</v>
      </c>
      <c r="R590" s="277">
        <f>IF(H590&gt;0, rate1(1,$L$52,$L$51,$L$54,L590,$L$53,$L$50,P590),"")</f>
        <v>1346.7275502942741</v>
      </c>
      <c r="S590" s="323">
        <f t="shared" si="357"/>
        <v>-1.5205935340225989</v>
      </c>
      <c r="T590" s="323">
        <f t="shared" si="358"/>
        <v>-1.3465503158713294E-2</v>
      </c>
      <c r="U590" s="328">
        <f t="shared" si="359"/>
        <v>2.4349399511134955</v>
      </c>
      <c r="V590" s="336">
        <f t="shared" si="360"/>
        <v>2.4349399511134955</v>
      </c>
      <c r="W590" s="328">
        <f t="shared" si="361"/>
        <v>3.5672822189791731E-4</v>
      </c>
      <c r="X590" s="328">
        <f t="shared" si="362"/>
        <v>6.948513886740102</v>
      </c>
      <c r="Y590" s="328">
        <f t="shared" si="377"/>
        <v>30.592182800342961</v>
      </c>
      <c r="Z590" s="108">
        <f>IF(H590&gt;0, rate1(1,$L$52,$L$51,$L$54,U590,$L$53,$L$50,Y590),"")</f>
        <v>1352.1389153920768</v>
      </c>
      <c r="AA590" s="336">
        <f t="shared" si="363"/>
        <v>2.7271072349168359</v>
      </c>
      <c r="AB590" s="336">
        <f t="shared" si="364"/>
        <v>-2.0654665482603608E-4</v>
      </c>
      <c r="AC590" s="328">
        <f t="shared" si="365"/>
        <v>-2.0654665482603608E-4</v>
      </c>
      <c r="AD590" s="328">
        <f t="shared" si="366"/>
        <v>96.830423212832955</v>
      </c>
      <c r="AE590" s="328">
        <f t="shared" si="367"/>
        <v>36032.978608814847</v>
      </c>
      <c r="AF590" s="328">
        <f t="shared" si="368"/>
        <v>2890.2739820586885</v>
      </c>
      <c r="AG590" s="328">
        <f t="shared" si="369"/>
        <v>2888.2159790565452</v>
      </c>
      <c r="AH590" s="328">
        <f t="shared" si="370"/>
        <v>2.4151061487818235</v>
      </c>
      <c r="AI590" s="328">
        <f t="shared" si="371"/>
        <v>-0.15336929491113735</v>
      </c>
      <c r="AJ590" s="328">
        <f t="shared" si="372"/>
        <v>10.388354900883188</v>
      </c>
      <c r="AK590" s="337">
        <f t="shared" si="373"/>
        <v>864.84554267076851</v>
      </c>
      <c r="AL590" s="42">
        <f t="shared" si="378"/>
        <v>31.788496360603222</v>
      </c>
    </row>
    <row r="591" spans="2:38" ht="15" x14ac:dyDescent="0.15">
      <c r="B591" s="328">
        <f t="shared" si="344"/>
        <v>2890.2739820586885</v>
      </c>
      <c r="C591" s="328">
        <f t="shared" si="345"/>
        <v>2888.2159790565452</v>
      </c>
      <c r="D591" s="328">
        <f t="shared" si="346"/>
        <v>2.4151061487818235</v>
      </c>
      <c r="E591" s="328">
        <f t="shared" si="374"/>
        <v>210.04708636981692</v>
      </c>
      <c r="F591" s="328">
        <f t="shared" si="347"/>
        <v>210.12512886523876</v>
      </c>
      <c r="G591" s="328">
        <f t="shared" si="348"/>
        <v>920.8338636369765</v>
      </c>
      <c r="H591" s="313">
        <f t="shared" si="349"/>
        <v>0.08</v>
      </c>
      <c r="I591" s="328">
        <f t="shared" si="350"/>
        <v>1.6464024017146586</v>
      </c>
      <c r="J591" s="328">
        <f t="shared" si="375"/>
        <v>850</v>
      </c>
      <c r="K591" s="335">
        <f t="shared" si="351"/>
        <v>1</v>
      </c>
      <c r="L591" s="323">
        <f t="shared" si="352"/>
        <v>2.4951061487818236</v>
      </c>
      <c r="M591" s="323">
        <f t="shared" si="353"/>
        <v>2.4551061487818235</v>
      </c>
      <c r="N591" s="328">
        <f t="shared" si="354"/>
        <v>0.13783377069376535</v>
      </c>
      <c r="O591" s="328">
        <f t="shared" si="355"/>
        <v>1.8843796348648745E-3</v>
      </c>
      <c r="P591" s="332">
        <f t="shared" si="376"/>
        <v>31.270883819353759</v>
      </c>
      <c r="Q591" s="328">
        <f t="shared" si="356"/>
        <v>27.461468764542815</v>
      </c>
      <c r="R591" s="277">
        <f>IF(H591&gt;0, rate1(1,$L$52,$L$51,$L$54,L591,$L$53,$L$50,P591),"")</f>
        <v>1366.559082387274</v>
      </c>
      <c r="S591" s="323">
        <f t="shared" si="357"/>
        <v>10.664167225130408</v>
      </c>
      <c r="T591" s="323">
        <f t="shared" si="358"/>
        <v>-1.4262353649608482E-2</v>
      </c>
      <c r="U591" s="328">
        <f t="shared" si="359"/>
        <v>2.4151061487818235</v>
      </c>
      <c r="V591" s="336">
        <f t="shared" si="360"/>
        <v>2.4151061487818235</v>
      </c>
      <c r="W591" s="328">
        <f t="shared" si="361"/>
        <v>3.5094043135863728E-4</v>
      </c>
      <c r="X591" s="328">
        <f t="shared" si="362"/>
        <v>-14.421542316635055</v>
      </c>
      <c r="Y591" s="328">
        <f t="shared" si="377"/>
        <v>30.260218199652222</v>
      </c>
      <c r="Z591" s="108">
        <f>IF(H591&gt;0, rate1(1,$L$52,$L$51,$L$54,U591,$L$53,$L$50,Y591),"")</f>
        <v>1344.9653617384943</v>
      </c>
      <c r="AA591" s="336">
        <f t="shared" si="363"/>
        <v>-5.6902612614478665</v>
      </c>
      <c r="AB591" s="336">
        <f t="shared" si="364"/>
        <v>5.245541506441691E-5</v>
      </c>
      <c r="AC591" s="328">
        <f t="shared" si="365"/>
        <v>5.245541506441691E-5</v>
      </c>
      <c r="AD591" s="328">
        <f t="shared" si="366"/>
        <v>1525.1046989478107</v>
      </c>
      <c r="AE591" s="328">
        <f t="shared" si="367"/>
        <v>-18538033.413768798</v>
      </c>
      <c r="AF591" s="328">
        <f t="shared" si="368"/>
        <v>2890.411763373967</v>
      </c>
      <c r="AG591" s="328">
        <f t="shared" si="369"/>
        <v>2888.2159266011299</v>
      </c>
      <c r="AH591" s="328">
        <f t="shared" si="370"/>
        <v>2.4946708278750775</v>
      </c>
      <c r="AI591" s="328">
        <f t="shared" si="371"/>
        <v>3.8385032700365446E-2</v>
      </c>
      <c r="AJ591" s="328">
        <f t="shared" si="372"/>
        <v>10.388365563392272</v>
      </c>
      <c r="AK591" s="337">
        <f t="shared" si="373"/>
        <v>864.84541443770195</v>
      </c>
      <c r="AL591" s="42">
        <f t="shared" si="378"/>
        <v>31.788365996702549</v>
      </c>
    </row>
    <row r="592" spans="2:38" ht="15" x14ac:dyDescent="0.15">
      <c r="B592" s="328">
        <f t="shared" si="344"/>
        <v>2890.411763373967</v>
      </c>
      <c r="C592" s="328">
        <f t="shared" si="345"/>
        <v>2888.2159266011299</v>
      </c>
      <c r="D592" s="328">
        <f t="shared" si="346"/>
        <v>2.4946708278750775</v>
      </c>
      <c r="E592" s="328">
        <f t="shared" si="374"/>
        <v>210.67936705464828</v>
      </c>
      <c r="F592" s="328">
        <f t="shared" si="347"/>
        <v>210.3632267122326</v>
      </c>
      <c r="G592" s="328">
        <f t="shared" si="348"/>
        <v>900.0702120545136</v>
      </c>
      <c r="H592" s="313">
        <f t="shared" si="349"/>
        <v>0.02</v>
      </c>
      <c r="I592" s="328">
        <f t="shared" si="350"/>
        <v>1.7566694182696665</v>
      </c>
      <c r="J592" s="328">
        <f t="shared" si="375"/>
        <v>850</v>
      </c>
      <c r="K592" s="335">
        <f t="shared" si="351"/>
        <v>-1</v>
      </c>
      <c r="L592" s="323">
        <f t="shared" si="352"/>
        <v>2.4746708278750775</v>
      </c>
      <c r="M592" s="323">
        <f t="shared" si="353"/>
        <v>2.4846708278750773</v>
      </c>
      <c r="N592" s="328">
        <f t="shared" si="354"/>
        <v>-3.4766425233072162E-2</v>
      </c>
      <c r="O592" s="328">
        <f t="shared" si="355"/>
        <v>1.8843796348648745E-3</v>
      </c>
      <c r="P592" s="332">
        <f t="shared" si="376"/>
        <v>31.344549443416671</v>
      </c>
      <c r="Q592" s="328">
        <f t="shared" si="356"/>
        <v>62.282111632438728</v>
      </c>
      <c r="R592" s="277">
        <f>IF(H592&gt;0, rate1(1,$L$52,$L$51,$L$54,L592,$L$53,$L$50,P592),"")</f>
        <v>1368.1047037757871</v>
      </c>
      <c r="S592" s="323">
        <f t="shared" si="357"/>
        <v>24.158812906091523</v>
      </c>
      <c r="T592" s="323">
        <f t="shared" si="358"/>
        <v>1.5012179326310572E-3</v>
      </c>
      <c r="U592" s="328">
        <f t="shared" si="359"/>
        <v>2.4946708278750775</v>
      </c>
      <c r="V592" s="336">
        <f t="shared" si="360"/>
        <v>2.4946708278750775</v>
      </c>
      <c r="W592" s="328">
        <f t="shared" si="361"/>
        <v>3.7444449957124704E-4</v>
      </c>
      <c r="X592" s="328">
        <f t="shared" si="362"/>
        <v>71.955884120572705</v>
      </c>
      <c r="Y592" s="328">
        <f t="shared" si="377"/>
        <v>31.597360600131907</v>
      </c>
      <c r="Z592" s="108">
        <f>IF(H592&gt;0, rate1(1,$L$52,$L$51,$L$54,U592,$L$53,$L$50,Y592),"")</f>
        <v>1373.3804790607139</v>
      </c>
      <c r="AA592" s="336">
        <f t="shared" si="363"/>
        <v>27.803984745697399</v>
      </c>
      <c r="AB592" s="336">
        <f t="shared" si="364"/>
        <v>-1.3969732602215169E-5</v>
      </c>
      <c r="AC592" s="328">
        <f t="shared" si="365"/>
        <v>1.5012179326310572E-3</v>
      </c>
      <c r="AD592" s="328">
        <f t="shared" si="366"/>
        <v>-13.322516048651043</v>
      </c>
      <c r="AE592" s="328">
        <f t="shared" si="367"/>
        <v>-1980374.0822076576</v>
      </c>
      <c r="AF592" s="328">
        <f t="shared" si="368"/>
        <v>2890.3754957308015</v>
      </c>
      <c r="AG592" s="328">
        <f t="shared" si="369"/>
        <v>2888.2144253831971</v>
      </c>
      <c r="AH592" s="328">
        <f t="shared" si="370"/>
        <v>2.4748431174582914</v>
      </c>
      <c r="AI592" s="328">
        <f t="shared" si="371"/>
        <v>1.0972975449085844</v>
      </c>
      <c r="AJ592" s="328">
        <f t="shared" si="372"/>
        <v>10.388670368265858</v>
      </c>
      <c r="AK592" s="337">
        <f t="shared" si="373"/>
        <v>864.8454497839399</v>
      </c>
      <c r="AL592" s="42">
        <f t="shared" si="378"/>
        <v>31.788398623980346</v>
      </c>
    </row>
    <row r="593" spans="2:38" ht="15" x14ac:dyDescent="0.15">
      <c r="B593" s="328">
        <f t="shared" si="344"/>
        <v>2890.3754957308015</v>
      </c>
      <c r="C593" s="328">
        <f t="shared" si="345"/>
        <v>2888.2144253831971</v>
      </c>
      <c r="D593" s="328">
        <f t="shared" si="346"/>
        <v>2.4748431174582914</v>
      </c>
      <c r="E593" s="328">
        <f t="shared" si="374"/>
        <v>210.52292054441349</v>
      </c>
      <c r="F593" s="328">
        <f t="shared" si="347"/>
        <v>210.60114379953089</v>
      </c>
      <c r="G593" s="328">
        <f t="shared" si="348"/>
        <v>879.60130473880145</v>
      </c>
      <c r="H593" s="313">
        <f t="shared" si="349"/>
        <v>0.02</v>
      </c>
      <c r="I593" s="328">
        <f t="shared" si="350"/>
        <v>1.7288562780835492</v>
      </c>
      <c r="J593" s="328">
        <f t="shared" si="375"/>
        <v>850</v>
      </c>
      <c r="K593" s="335">
        <f t="shared" si="351"/>
        <v>-1</v>
      </c>
      <c r="L593" s="323">
        <f t="shared" si="352"/>
        <v>2.4548431174582914</v>
      </c>
      <c r="M593" s="323">
        <f t="shared" si="353"/>
        <v>2.4648431174582912</v>
      </c>
      <c r="N593" s="328">
        <f t="shared" si="354"/>
        <v>-3.4492492278229037E-2</v>
      </c>
      <c r="O593" s="328">
        <f t="shared" si="355"/>
        <v>1.8843796348648745E-3</v>
      </c>
      <c r="P593" s="332">
        <f t="shared" si="376"/>
        <v>31.010655555289677</v>
      </c>
      <c r="Q593" s="328">
        <f t="shared" si="356"/>
        <v>39.954502941762485</v>
      </c>
      <c r="R593" s="277">
        <f>IF(H593&gt;0, rate1(1,$L$52,$L$51,$L$54,L593,$L$53,$L$50,P593),"")</f>
        <v>1361.0686759055573</v>
      </c>
      <c r="S593" s="323">
        <f t="shared" si="357"/>
        <v>15.578200567369326</v>
      </c>
      <c r="T593" s="323">
        <f t="shared" si="358"/>
        <v>2.3660322217979538E-3</v>
      </c>
      <c r="U593" s="328">
        <f t="shared" si="359"/>
        <v>2.4748431174582914</v>
      </c>
      <c r="V593" s="336">
        <f t="shared" si="360"/>
        <v>2.4748431174582914</v>
      </c>
      <c r="W593" s="328">
        <f t="shared" si="361"/>
        <v>3.6851596387155183E-4</v>
      </c>
      <c r="X593" s="328">
        <f t="shared" si="362"/>
        <v>51.165004453411143</v>
      </c>
      <c r="Y593" s="328">
        <f t="shared" si="377"/>
        <v>31.262789748147888</v>
      </c>
      <c r="Z593" s="108">
        <f>IF(H593&gt;0, rate1(1,$L$52,$L$51,$L$54,U593,$L$53,$L$50,Y593),"")</f>
        <v>1366.3890253541197</v>
      </c>
      <c r="AA593" s="336">
        <f t="shared" si="363"/>
        <v>19.871481606764497</v>
      </c>
      <c r="AB593" s="336">
        <f t="shared" si="364"/>
        <v>-1.9527664629122548E-5</v>
      </c>
      <c r="AC593" s="328">
        <f t="shared" si="365"/>
        <v>2.3660322217979538E-3</v>
      </c>
      <c r="AD593" s="328">
        <f t="shared" si="366"/>
        <v>-8.4529702578614714</v>
      </c>
      <c r="AE593" s="328">
        <f t="shared" si="367"/>
        <v>2518.3505572881909</v>
      </c>
      <c r="AF593" s="328">
        <f t="shared" si="368"/>
        <v>2890.3386372063014</v>
      </c>
      <c r="AG593" s="328">
        <f t="shared" si="369"/>
        <v>2888.2120593509753</v>
      </c>
      <c r="AH593" s="328">
        <f t="shared" si="370"/>
        <v>2.4550133902178066</v>
      </c>
      <c r="AI593" s="328">
        <f t="shared" si="371"/>
        <v>1.7383635842061871</v>
      </c>
      <c r="AJ593" s="328">
        <f t="shared" si="372"/>
        <v>10.389153247039248</v>
      </c>
      <c r="AK593" s="337">
        <f t="shared" si="373"/>
        <v>864.84643742877381</v>
      </c>
      <c r="AL593" s="42">
        <f t="shared" si="378"/>
        <v>31.789331326893517</v>
      </c>
    </row>
    <row r="594" spans="2:38" ht="15" x14ac:dyDescent="0.15">
      <c r="B594" s="328">
        <f t="shared" si="344"/>
        <v>2890.3386372063014</v>
      </c>
      <c r="C594" s="328">
        <f t="shared" si="345"/>
        <v>2888.2120593509753</v>
      </c>
      <c r="D594" s="328">
        <f t="shared" si="346"/>
        <v>2.4550133902178066</v>
      </c>
      <c r="E594" s="328">
        <f t="shared" si="374"/>
        <v>210.36946406929167</v>
      </c>
      <c r="F594" s="328">
        <f t="shared" si="347"/>
        <v>210.44619230685259</v>
      </c>
      <c r="G594" s="328">
        <f t="shared" si="348"/>
        <v>857.82499927006268</v>
      </c>
      <c r="H594" s="313">
        <f t="shared" si="349"/>
        <v>0.02</v>
      </c>
      <c r="I594" s="328">
        <f t="shared" si="350"/>
        <v>1.7012622842608836</v>
      </c>
      <c r="J594" s="328">
        <f t="shared" si="375"/>
        <v>850</v>
      </c>
      <c r="K594" s="335">
        <f t="shared" si="351"/>
        <v>-1</v>
      </c>
      <c r="L594" s="323">
        <f t="shared" si="352"/>
        <v>2.4350133902178066</v>
      </c>
      <c r="M594" s="323">
        <f t="shared" si="353"/>
        <v>2.4450133902178068</v>
      </c>
      <c r="N594" s="328">
        <f t="shared" si="354"/>
        <v>-3.4218484144244776E-2</v>
      </c>
      <c r="O594" s="328">
        <f t="shared" si="355"/>
        <v>1.8843796348648745E-3</v>
      </c>
      <c r="P594" s="332">
        <f t="shared" si="376"/>
        <v>30.677625577577295</v>
      </c>
      <c r="Q594" s="328">
        <f t="shared" si="356"/>
        <v>18.014534608051463</v>
      </c>
      <c r="R594" s="277">
        <f>IF(H594&gt;0, rate1(1,$L$52,$L$51,$L$54,L594,$L$53,$L$50,P594),"")</f>
        <v>1353.9723564091</v>
      </c>
      <c r="S594" s="323">
        <f t="shared" si="357"/>
        <v>7.0606526578400244</v>
      </c>
      <c r="T594" s="323">
        <f t="shared" si="358"/>
        <v>5.6460064742334219E-3</v>
      </c>
      <c r="U594" s="328">
        <f t="shared" si="359"/>
        <v>2.4550133902178066</v>
      </c>
      <c r="V594" s="336">
        <f t="shared" si="360"/>
        <v>2.4550133902178066</v>
      </c>
      <c r="W594" s="328">
        <f t="shared" si="361"/>
        <v>3.626341405187361E-4</v>
      </c>
      <c r="X594" s="328">
        <f t="shared" si="362"/>
        <v>29.029072687097823</v>
      </c>
      <c r="Y594" s="328">
        <f t="shared" si="377"/>
        <v>30.929079093436314</v>
      </c>
      <c r="Z594" s="108">
        <f>IF(H594&gt;0, rate1(1,$L$52,$L$51,$L$54,U594,$L$53,$L$50,Y594),"")</f>
        <v>1359.3377159539132</v>
      </c>
      <c r="AA594" s="336">
        <f t="shared" si="363"/>
        <v>11.332804421064434</v>
      </c>
      <c r="AB594" s="336">
        <f t="shared" si="364"/>
        <v>-3.5095422863077801E-5</v>
      </c>
      <c r="AC594" s="328">
        <f t="shared" si="365"/>
        <v>5.6460064742334219E-3</v>
      </c>
      <c r="AD594" s="328">
        <f t="shared" si="366"/>
        <v>-3.5423267917374237</v>
      </c>
      <c r="AE594" s="328">
        <f t="shared" si="367"/>
        <v>1225.8162129337818</v>
      </c>
      <c r="AF594" s="328">
        <f t="shared" si="368"/>
        <v>2890.2987727156828</v>
      </c>
      <c r="AG594" s="328">
        <f t="shared" si="369"/>
        <v>2888.206413344501</v>
      </c>
      <c r="AH594" s="328">
        <f t="shared" si="370"/>
        <v>2.435181640633306</v>
      </c>
      <c r="AI594" s="328">
        <f t="shared" si="371"/>
        <v>4.1699569769705791</v>
      </c>
      <c r="AJ594" s="328">
        <f t="shared" si="372"/>
        <v>10.39031156842174</v>
      </c>
      <c r="AK594" s="337">
        <f t="shared" si="373"/>
        <v>864.84796649565055</v>
      </c>
      <c r="AL594" s="42">
        <f t="shared" si="378"/>
        <v>31.790808935940092</v>
      </c>
    </row>
    <row r="595" spans="2:38" ht="15" x14ac:dyDescent="0.15">
      <c r="B595" s="328">
        <f t="shared" si="344"/>
        <v>2890.2987727156828</v>
      </c>
      <c r="C595" s="328">
        <f t="shared" si="345"/>
        <v>2888.206413344501</v>
      </c>
      <c r="D595" s="328">
        <f t="shared" si="346"/>
        <v>2.435181640633306</v>
      </c>
      <c r="E595" s="328">
        <f t="shared" si="374"/>
        <v>210.22383976987021</v>
      </c>
      <c r="F595" s="328">
        <f t="shared" si="347"/>
        <v>210.29665191958094</v>
      </c>
      <c r="G595" s="328">
        <f t="shared" si="348"/>
        <v>836.44033003212814</v>
      </c>
      <c r="H595" s="313">
        <f t="shared" si="349"/>
        <v>0.02</v>
      </c>
      <c r="I595" s="328">
        <f t="shared" si="350"/>
        <v>1.6738874969454629</v>
      </c>
      <c r="J595" s="328">
        <f t="shared" si="375"/>
        <v>850</v>
      </c>
      <c r="K595" s="335">
        <f t="shared" si="351"/>
        <v>-1</v>
      </c>
      <c r="L595" s="323">
        <f t="shared" si="352"/>
        <v>2.415181640633306</v>
      </c>
      <c r="M595" s="323">
        <f t="shared" si="353"/>
        <v>2.4251816406333058</v>
      </c>
      <c r="N595" s="328">
        <f t="shared" si="354"/>
        <v>-3.3944400740390179E-2</v>
      </c>
      <c r="O595" s="328">
        <f t="shared" si="355"/>
        <v>1.8843796348648745E-3</v>
      </c>
      <c r="P595" s="332">
        <f t="shared" si="376"/>
        <v>30.345464546453233</v>
      </c>
      <c r="Q595" s="328">
        <f t="shared" si="356"/>
        <v>-3.5226322440673812</v>
      </c>
      <c r="R595" s="277">
        <f>IF(H595&gt;0, rate1(1,$L$52,$L$51,$L$54,L595,$L$53,$L$50,P595),"")</f>
        <v>1346.8151486761433</v>
      </c>
      <c r="S595" s="323">
        <f t="shared" si="357"/>
        <v>-1.3880046192298918</v>
      </c>
      <c r="T595" s="323">
        <f t="shared" si="358"/>
        <v>-1.4214545678448862E-2</v>
      </c>
      <c r="U595" s="328">
        <f t="shared" si="359"/>
        <v>2.435181640633306</v>
      </c>
      <c r="V595" s="336">
        <f t="shared" si="360"/>
        <v>2.435181640633306</v>
      </c>
      <c r="W595" s="328">
        <f t="shared" si="361"/>
        <v>3.567990423309908E-4</v>
      </c>
      <c r="X595" s="328">
        <f t="shared" si="362"/>
        <v>7.2885279584579621</v>
      </c>
      <c r="Y595" s="328">
        <f t="shared" si="377"/>
        <v>30.59623362138694</v>
      </c>
      <c r="Z595" s="108">
        <f>IF(H595&gt;0, rate1(1,$L$52,$L$51,$L$54,U595,$L$53,$L$50,Y595),"")</f>
        <v>1352.2259571972122</v>
      </c>
      <c r="AA595" s="336">
        <f t="shared" si="363"/>
        <v>2.8603695997735281</v>
      </c>
      <c r="AB595" s="336">
        <f t="shared" si="364"/>
        <v>-1.9178933174054537E-4</v>
      </c>
      <c r="AC595" s="328">
        <f t="shared" si="365"/>
        <v>-1.9178933174054537E-4</v>
      </c>
      <c r="AD595" s="328">
        <f t="shared" si="366"/>
        <v>104.281087057836</v>
      </c>
      <c r="AE595" s="328">
        <f t="shared" si="367"/>
        <v>39537.631536353612</v>
      </c>
      <c r="AF595" s="328">
        <f t="shared" si="368"/>
        <v>2890.2650201042743</v>
      </c>
      <c r="AG595" s="328">
        <f t="shared" si="369"/>
        <v>2888.2066051338329</v>
      </c>
      <c r="AH595" s="328">
        <f t="shared" si="370"/>
        <v>2.4153478630509264</v>
      </c>
      <c r="AI595" s="328">
        <f t="shared" si="371"/>
        <v>-0.14240211949580858</v>
      </c>
      <c r="AJ595" s="328">
        <f t="shared" si="372"/>
        <v>10.390272012277435</v>
      </c>
      <c r="AK595" s="337">
        <f t="shared" si="373"/>
        <v>864.85154358899126</v>
      </c>
      <c r="AL595" s="42">
        <f t="shared" si="378"/>
        <v>31.794353399370518</v>
      </c>
    </row>
    <row r="596" spans="2:38" ht="15" x14ac:dyDescent="0.15">
      <c r="B596" s="328">
        <f t="shared" si="344"/>
        <v>2890.2650201042743</v>
      </c>
      <c r="C596" s="328">
        <f t="shared" si="345"/>
        <v>2888.2066051338329</v>
      </c>
      <c r="D596" s="328">
        <f t="shared" si="346"/>
        <v>2.4153478630509264</v>
      </c>
      <c r="E596" s="328">
        <f t="shared" si="374"/>
        <v>210.0677683081787</v>
      </c>
      <c r="F596" s="328">
        <f t="shared" si="347"/>
        <v>210.14580403902445</v>
      </c>
      <c r="G596" s="328">
        <f t="shared" si="348"/>
        <v>921.19227761466561</v>
      </c>
      <c r="H596" s="313">
        <f t="shared" si="349"/>
        <v>0.08</v>
      </c>
      <c r="I596" s="328">
        <f t="shared" si="350"/>
        <v>1.6467319763531123</v>
      </c>
      <c r="J596" s="328">
        <f t="shared" si="375"/>
        <v>850</v>
      </c>
      <c r="K596" s="335">
        <f t="shared" si="351"/>
        <v>1</v>
      </c>
      <c r="L596" s="323">
        <f t="shared" si="352"/>
        <v>2.4953478630509265</v>
      </c>
      <c r="M596" s="323">
        <f t="shared" si="353"/>
        <v>2.4553478630509264</v>
      </c>
      <c r="N596" s="328">
        <f t="shared" si="354"/>
        <v>0.13784748780830469</v>
      </c>
      <c r="O596" s="328">
        <f t="shared" si="355"/>
        <v>1.8843796348648745E-3</v>
      </c>
      <c r="P596" s="332">
        <f t="shared" si="376"/>
        <v>31.274956956798807</v>
      </c>
      <c r="Q596" s="328">
        <f t="shared" si="356"/>
        <v>27.807085560651444</v>
      </c>
      <c r="R596" s="277">
        <f>IF(H596&gt;0, rate1(1,$L$52,$L$51,$L$54,L596,$L$53,$L$50,P596),"")</f>
        <v>1366.6446420156749</v>
      </c>
      <c r="S596" s="323">
        <f t="shared" si="357"/>
        <v>10.797705249216923</v>
      </c>
      <c r="T596" s="323">
        <f t="shared" si="358"/>
        <v>-1.4069364642228044E-2</v>
      </c>
      <c r="U596" s="328">
        <f t="shared" si="359"/>
        <v>2.4153478630509264</v>
      </c>
      <c r="V596" s="336">
        <f t="shared" si="360"/>
        <v>2.4153478630509264</v>
      </c>
      <c r="W596" s="328">
        <f t="shared" si="361"/>
        <v>3.5101068214782316E-4</v>
      </c>
      <c r="X596" s="328">
        <f t="shared" si="362"/>
        <v>-14.088391208448002</v>
      </c>
      <c r="Y596" s="328">
        <f t="shared" si="377"/>
        <v>30.264258384250393</v>
      </c>
      <c r="Z596" s="108">
        <f>IF(H596&gt;0, rate1(1,$L$52,$L$51,$L$54,U596,$L$53,$L$50,Y596),"")</f>
        <v>1345.0531511925747</v>
      </c>
      <c r="AA596" s="336">
        <f t="shared" si="363"/>
        <v>-5.5584480926429638</v>
      </c>
      <c r="AB596" s="336">
        <f t="shared" si="364"/>
        <v>5.3520387321746828E-5</v>
      </c>
      <c r="AC596" s="328">
        <f t="shared" si="365"/>
        <v>5.3520387321746828E-5</v>
      </c>
      <c r="AD596" s="328">
        <f t="shared" si="366"/>
        <v>1494.7574934214606</v>
      </c>
      <c r="AE596" s="328">
        <f t="shared" si="367"/>
        <v>-20112635.012994003</v>
      </c>
      <c r="AF596" s="328">
        <f t="shared" si="368"/>
        <v>2890.4028140716955</v>
      </c>
      <c r="AG596" s="328">
        <f t="shared" si="369"/>
        <v>2888.2065516134458</v>
      </c>
      <c r="AH596" s="328">
        <f t="shared" si="370"/>
        <v>2.4949126248819695</v>
      </c>
      <c r="AI596" s="328">
        <f t="shared" si="371"/>
        <v>3.916189013320185E-2</v>
      </c>
      <c r="AJ596" s="328">
        <f t="shared" si="372"/>
        <v>10.39028289058025</v>
      </c>
      <c r="AK596" s="337">
        <f t="shared" si="373"/>
        <v>864.8514244781154</v>
      </c>
      <c r="AL596" s="42">
        <f t="shared" si="378"/>
        <v>31.794232357568948</v>
      </c>
    </row>
    <row r="597" spans="2:38" ht="15" x14ac:dyDescent="0.15">
      <c r="B597" s="328">
        <f t="shared" si="344"/>
        <v>2890.4028140716955</v>
      </c>
      <c r="C597" s="328">
        <f t="shared" si="345"/>
        <v>2888.2065516134458</v>
      </c>
      <c r="D597" s="328">
        <f t="shared" si="346"/>
        <v>2.4949126248819695</v>
      </c>
      <c r="E597" s="328">
        <f t="shared" si="374"/>
        <v>210.70011702859108</v>
      </c>
      <c r="F597" s="328">
        <f t="shared" si="347"/>
        <v>210.38394266838489</v>
      </c>
      <c r="G597" s="328">
        <f t="shared" si="348"/>
        <v>900.42274275968043</v>
      </c>
      <c r="H597" s="313">
        <f t="shared" si="349"/>
        <v>0.02</v>
      </c>
      <c r="I597" s="328">
        <f t="shared" si="350"/>
        <v>1.7570099665997987</v>
      </c>
      <c r="J597" s="328">
        <f t="shared" si="375"/>
        <v>850</v>
      </c>
      <c r="K597" s="335">
        <f t="shared" si="351"/>
        <v>-1</v>
      </c>
      <c r="L597" s="323">
        <f t="shared" si="352"/>
        <v>2.4749126248819695</v>
      </c>
      <c r="M597" s="323">
        <f t="shared" si="353"/>
        <v>2.4849126248819697</v>
      </c>
      <c r="N597" s="328">
        <f t="shared" si="354"/>
        <v>-3.4769765526932339E-2</v>
      </c>
      <c r="O597" s="328">
        <f t="shared" si="355"/>
        <v>1.8843796348648745E-3</v>
      </c>
      <c r="P597" s="332">
        <f t="shared" si="376"/>
        <v>31.348626767794414</v>
      </c>
      <c r="Q597" s="328">
        <f t="shared" si="356"/>
        <v>62.638352752530182</v>
      </c>
      <c r="R597" s="277">
        <f>IF(H597&gt;0, rate1(1,$L$52,$L$51,$L$54,L597,$L$53,$L$50,P597),"")</f>
        <v>1368.1901421920188</v>
      </c>
      <c r="S597" s="323">
        <f t="shared" si="357"/>
        <v>24.295479186974582</v>
      </c>
      <c r="T597" s="323">
        <f t="shared" si="358"/>
        <v>1.4925542096757333E-3</v>
      </c>
      <c r="U597" s="328">
        <f t="shared" si="359"/>
        <v>2.4949126248819695</v>
      </c>
      <c r="V597" s="336">
        <f t="shared" si="360"/>
        <v>2.4949126248819695</v>
      </c>
      <c r="W597" s="328">
        <f t="shared" si="361"/>
        <v>3.7451708946534268E-4</v>
      </c>
      <c r="X597" s="328">
        <f t="shared" si="362"/>
        <v>72.314810902543741</v>
      </c>
      <c r="Y597" s="328">
        <f t="shared" si="377"/>
        <v>31.601446157731335</v>
      </c>
      <c r="Z597" s="108">
        <f>IF(H597&gt;0, rate1(1,$L$52,$L$51,$L$54,U597,$L$53,$L$50,Y597),"")</f>
        <v>1373.4653765496168</v>
      </c>
      <c r="AA597" s="336">
        <f t="shared" si="363"/>
        <v>27.94094799724709</v>
      </c>
      <c r="AB597" s="336">
        <f t="shared" si="364"/>
        <v>-1.3901407237177104E-5</v>
      </c>
      <c r="AC597" s="328">
        <f t="shared" si="365"/>
        <v>1.4925542096757333E-3</v>
      </c>
      <c r="AD597" s="328">
        <f t="shared" si="366"/>
        <v>-13.399848307248503</v>
      </c>
      <c r="AE597" s="328">
        <f t="shared" si="367"/>
        <v>-1950950.290054041</v>
      </c>
      <c r="AF597" s="328">
        <f t="shared" si="368"/>
        <v>2890.3665517519589</v>
      </c>
      <c r="AG597" s="328">
        <f t="shared" si="369"/>
        <v>2888.2050590592362</v>
      </c>
      <c r="AH597" s="328">
        <f t="shared" si="370"/>
        <v>2.4750849390275844</v>
      </c>
      <c r="AI597" s="328">
        <f t="shared" si="371"/>
        <v>1.0908967720557223</v>
      </c>
      <c r="AJ597" s="328">
        <f t="shared" si="372"/>
        <v>10.390585917461378</v>
      </c>
      <c r="AK597" s="337">
        <f t="shared" si="373"/>
        <v>864.85146055374616</v>
      </c>
      <c r="AL597" s="42">
        <f t="shared" si="378"/>
        <v>31.79426564517556</v>
      </c>
    </row>
    <row r="598" spans="2:38" ht="15" x14ac:dyDescent="0.15">
      <c r="B598" s="328">
        <f t="shared" si="344"/>
        <v>2890.3665517519589</v>
      </c>
      <c r="C598" s="328">
        <f t="shared" si="345"/>
        <v>2888.2050590592362</v>
      </c>
      <c r="D598" s="328">
        <f t="shared" si="346"/>
        <v>2.4750849390275844</v>
      </c>
      <c r="E598" s="328">
        <f t="shared" si="374"/>
        <v>210.54363707374003</v>
      </c>
      <c r="F598" s="328">
        <f t="shared" si="347"/>
        <v>210.62187705116554</v>
      </c>
      <c r="G598" s="328">
        <f t="shared" si="348"/>
        <v>879.94790250529422</v>
      </c>
      <c r="H598" s="313">
        <f t="shared" si="349"/>
        <v>0.02</v>
      </c>
      <c r="I598" s="328">
        <f t="shared" si="350"/>
        <v>1.7291941541781854</v>
      </c>
      <c r="J598" s="328">
        <f t="shared" si="375"/>
        <v>850</v>
      </c>
      <c r="K598" s="335">
        <f t="shared" si="351"/>
        <v>-1</v>
      </c>
      <c r="L598" s="323">
        <f t="shared" si="352"/>
        <v>2.4550849390275844</v>
      </c>
      <c r="M598" s="323">
        <f t="shared" si="353"/>
        <v>2.4650849390275846</v>
      </c>
      <c r="N598" s="328">
        <f t="shared" si="354"/>
        <v>-3.4495833488380256E-2</v>
      </c>
      <c r="O598" s="328">
        <f t="shared" si="355"/>
        <v>1.8843796348648745E-3</v>
      </c>
      <c r="P598" s="332">
        <f t="shared" si="376"/>
        <v>31.014722374624231</v>
      </c>
      <c r="Q598" s="328">
        <f t="shared" si="356"/>
        <v>40.304066253515543</v>
      </c>
      <c r="R598" s="277">
        <f>IF(H598&gt;0, rate1(1,$L$52,$L$51,$L$54,L598,$L$53,$L$50,P598),"")</f>
        <v>1361.1548459451299</v>
      </c>
      <c r="S598" s="323">
        <f t="shared" si="357"/>
        <v>15.713499945839418</v>
      </c>
      <c r="T598" s="323">
        <f t="shared" si="358"/>
        <v>2.3445022336874206E-3</v>
      </c>
      <c r="U598" s="328">
        <f t="shared" si="359"/>
        <v>2.4750849390275844</v>
      </c>
      <c r="V598" s="336">
        <f t="shared" si="360"/>
        <v>2.4750849390275844</v>
      </c>
      <c r="W598" s="328">
        <f t="shared" si="361"/>
        <v>3.6858798416439242E-4</v>
      </c>
      <c r="X598" s="328">
        <f t="shared" si="362"/>
        <v>51.517937701126584</v>
      </c>
      <c r="Y598" s="328">
        <f t="shared" si="377"/>
        <v>31.266864845678956</v>
      </c>
      <c r="Z598" s="108">
        <f>IF(H598&gt;0, rate1(1,$L$52,$L$51,$L$54,U598,$L$53,$L$50,Y598),"")</f>
        <v>1366.4746491684209</v>
      </c>
      <c r="AA598" s="336">
        <f t="shared" si="363"/>
        <v>20.007300196500893</v>
      </c>
      <c r="AB598" s="336">
        <f t="shared" si="364"/>
        <v>-1.9391916808482188E-5</v>
      </c>
      <c r="AC598" s="328">
        <f t="shared" si="365"/>
        <v>2.3445022336874206E-3</v>
      </c>
      <c r="AD598" s="328">
        <f t="shared" si="366"/>
        <v>-8.5305954128028727</v>
      </c>
      <c r="AE598" s="328">
        <f t="shared" si="367"/>
        <v>2538.0147341162192</v>
      </c>
      <c r="AF598" s="328">
        <f t="shared" si="368"/>
        <v>2890.3297114162369</v>
      </c>
      <c r="AG598" s="328">
        <f t="shared" si="369"/>
        <v>2888.2027145570023</v>
      </c>
      <c r="AH598" s="328">
        <f t="shared" si="370"/>
        <v>2.4552552364165328</v>
      </c>
      <c r="AI598" s="328">
        <f t="shared" si="371"/>
        <v>1.7224360921695834</v>
      </c>
      <c r="AJ598" s="328">
        <f t="shared" si="372"/>
        <v>10.391064371931424</v>
      </c>
      <c r="AK598" s="337">
        <f t="shared" si="373"/>
        <v>864.85244282200972</v>
      </c>
      <c r="AL598" s="42">
        <f t="shared" si="378"/>
        <v>31.795192907431808</v>
      </c>
    </row>
    <row r="599" spans="2:38" ht="15" x14ac:dyDescent="0.15">
      <c r="B599" s="328">
        <f t="shared" si="344"/>
        <v>2890.3297114162369</v>
      </c>
      <c r="C599" s="328">
        <f t="shared" si="345"/>
        <v>2888.2027145570023</v>
      </c>
      <c r="D599" s="328">
        <f t="shared" si="346"/>
        <v>2.4552552364165328</v>
      </c>
      <c r="E599" s="328">
        <f t="shared" si="374"/>
        <v>210.39012136127764</v>
      </c>
      <c r="F599" s="328">
        <f t="shared" si="347"/>
        <v>210.46687921750885</v>
      </c>
      <c r="G599" s="328">
        <f t="shared" si="348"/>
        <v>858.16498087224841</v>
      </c>
      <c r="H599" s="313">
        <f t="shared" si="349"/>
        <v>0.02</v>
      </c>
      <c r="I599" s="328">
        <f t="shared" si="350"/>
        <v>1.7015974873876987</v>
      </c>
      <c r="J599" s="328">
        <f t="shared" si="375"/>
        <v>850</v>
      </c>
      <c r="K599" s="335">
        <f t="shared" si="351"/>
        <v>-1</v>
      </c>
      <c r="L599" s="323">
        <f t="shared" si="352"/>
        <v>2.4352552364165327</v>
      </c>
      <c r="M599" s="323">
        <f t="shared" si="353"/>
        <v>2.445255236416533</v>
      </c>
      <c r="N599" s="328">
        <f t="shared" si="354"/>
        <v>-3.4221826271792821E-2</v>
      </c>
      <c r="O599" s="328">
        <f t="shared" si="355"/>
        <v>1.8843796348648745E-3</v>
      </c>
      <c r="P599" s="332">
        <f t="shared" si="376"/>
        <v>30.681681830872076</v>
      </c>
      <c r="Q599" s="328">
        <f t="shared" si="356"/>
        <v>18.357396849744305</v>
      </c>
      <c r="R599" s="277">
        <f>IF(H599&gt;0, rate1(1,$L$52,$L$51,$L$54,L599,$L$53,$L$50,P599),"")</f>
        <v>1354.0592653221568</v>
      </c>
      <c r="S599" s="323">
        <f t="shared" si="357"/>
        <v>7.1945729633577233</v>
      </c>
      <c r="T599" s="323">
        <f t="shared" si="358"/>
        <v>5.5244851379138695E-3</v>
      </c>
      <c r="U599" s="328">
        <f t="shared" si="359"/>
        <v>2.4552552364165328</v>
      </c>
      <c r="V599" s="336">
        <f t="shared" si="360"/>
        <v>2.4552552364165328</v>
      </c>
      <c r="W599" s="328">
        <f t="shared" si="361"/>
        <v>3.6270559105222588E-4</v>
      </c>
      <c r="X599" s="328">
        <f t="shared" si="362"/>
        <v>29.37531508647055</v>
      </c>
      <c r="Y599" s="328">
        <f t="shared" si="377"/>
        <v>30.933143670514998</v>
      </c>
      <c r="Z599" s="108">
        <f>IF(H599&gt;0, rate1(1,$L$52,$L$51,$L$54,U599,$L$53,$L$50,Y599),"")</f>
        <v>1359.4240733073682</v>
      </c>
      <c r="AA599" s="336">
        <f t="shared" si="363"/>
        <v>11.46724721502542</v>
      </c>
      <c r="AB599" s="336">
        <f t="shared" si="364"/>
        <v>-3.4651478426111198E-5</v>
      </c>
      <c r="AC599" s="328">
        <f t="shared" si="365"/>
        <v>5.5244851379138695E-3</v>
      </c>
      <c r="AD599" s="328">
        <f t="shared" si="366"/>
        <v>-3.6202468647697925</v>
      </c>
      <c r="AE599" s="328">
        <f t="shared" si="367"/>
        <v>1248.0255250514792</v>
      </c>
      <c r="AF599" s="328">
        <f t="shared" si="368"/>
        <v>2890.2899651048274</v>
      </c>
      <c r="AG599" s="328">
        <f t="shared" si="369"/>
        <v>2888.1971900718645</v>
      </c>
      <c r="AH599" s="328">
        <f t="shared" si="370"/>
        <v>2.4354235115294216</v>
      </c>
      <c r="AI599" s="328">
        <f t="shared" si="371"/>
        <v>4.0799433816506463</v>
      </c>
      <c r="AJ599" s="328">
        <f t="shared" si="372"/>
        <v>10.392197689537438</v>
      </c>
      <c r="AK599" s="337">
        <f t="shared" si="373"/>
        <v>864.85395847603627</v>
      </c>
      <c r="AL599" s="42">
        <f t="shared" si="378"/>
        <v>31.796656978110153</v>
      </c>
    </row>
    <row r="600" spans="2:38" ht="15" x14ac:dyDescent="0.15">
      <c r="B600" s="328">
        <f t="shared" si="344"/>
        <v>2890.2899651048274</v>
      </c>
      <c r="C600" s="328">
        <f t="shared" si="345"/>
        <v>2888.1971900718645</v>
      </c>
      <c r="D600" s="328">
        <f t="shared" si="346"/>
        <v>2.4354235115294216</v>
      </c>
      <c r="E600" s="328">
        <f t="shared" si="374"/>
        <v>210.24423736314338</v>
      </c>
      <c r="F600" s="328">
        <f t="shared" si="347"/>
        <v>210.31717936221051</v>
      </c>
      <c r="G600" s="328">
        <f t="shared" si="348"/>
        <v>836.77333322829566</v>
      </c>
      <c r="H600" s="313">
        <f t="shared" si="349"/>
        <v>0.02</v>
      </c>
      <c r="I600" s="328">
        <f t="shared" si="350"/>
        <v>1.6742200263703126</v>
      </c>
      <c r="J600" s="328">
        <f t="shared" si="375"/>
        <v>850</v>
      </c>
      <c r="K600" s="335">
        <f t="shared" si="351"/>
        <v>-1</v>
      </c>
      <c r="L600" s="323">
        <f t="shared" si="352"/>
        <v>2.4154235115294216</v>
      </c>
      <c r="M600" s="323">
        <f t="shared" si="353"/>
        <v>2.4254235115294218</v>
      </c>
      <c r="N600" s="328">
        <f t="shared" si="354"/>
        <v>-3.3947743786447049E-2</v>
      </c>
      <c r="O600" s="328">
        <f t="shared" si="355"/>
        <v>1.8843796348648745E-3</v>
      </c>
      <c r="P600" s="332">
        <f t="shared" si="376"/>
        <v>30.349510171880208</v>
      </c>
      <c r="Q600" s="328">
        <f t="shared" si="356"/>
        <v>-3.1871849743627081</v>
      </c>
      <c r="R600" s="277">
        <f>IF(H600&gt;0, rate1(1,$L$52,$L$51,$L$54,L600,$L$53,$L$50,P600),"")</f>
        <v>1346.9028037638136</v>
      </c>
      <c r="S600" s="323">
        <f t="shared" si="357"/>
        <v>-1.2557483330646755</v>
      </c>
      <c r="T600" s="323">
        <f t="shared" si="358"/>
        <v>-1.5049437602964072E-2</v>
      </c>
      <c r="U600" s="328">
        <f t="shared" si="359"/>
        <v>2.4354235115294216</v>
      </c>
      <c r="V600" s="336">
        <f t="shared" si="360"/>
        <v>2.4354235115294216</v>
      </c>
      <c r="W600" s="328">
        <f t="shared" si="361"/>
        <v>3.5686992294881037E-4</v>
      </c>
      <c r="X600" s="328">
        <f t="shared" si="362"/>
        <v>7.6277066080273244</v>
      </c>
      <c r="Y600" s="328">
        <f t="shared" si="377"/>
        <v>30.600287616811219</v>
      </c>
      <c r="Z600" s="108">
        <f>IF(H600&gt;0, rate1(1,$L$52,$L$51,$L$54,U600,$L$53,$L$50,Y600),"")</f>
        <v>1352.3130553554488</v>
      </c>
      <c r="AA600" s="336">
        <f t="shared" si="363"/>
        <v>2.9932868461888376</v>
      </c>
      <c r="AB600" s="336">
        <f t="shared" si="364"/>
        <v>-1.7903590927273981E-4</v>
      </c>
      <c r="AC600" s="328">
        <f t="shared" si="365"/>
        <v>-1.7903590927273981E-4</v>
      </c>
      <c r="AD600" s="328">
        <f t="shared" si="366"/>
        <v>111.70943349432984</v>
      </c>
      <c r="AE600" s="328">
        <f t="shared" si="367"/>
        <v>43150.603597975874</v>
      </c>
      <c r="AF600" s="328">
        <f t="shared" si="368"/>
        <v>2890.2561963969501</v>
      </c>
      <c r="AG600" s="328">
        <f t="shared" si="369"/>
        <v>2888.1973691077737</v>
      </c>
      <c r="AH600" s="328">
        <f t="shared" si="370"/>
        <v>2.4155897587141566</v>
      </c>
      <c r="AI600" s="328">
        <f t="shared" si="371"/>
        <v>-0.13292414922029869</v>
      </c>
      <c r="AJ600" s="328">
        <f t="shared" si="372"/>
        <v>10.392160766162656</v>
      </c>
      <c r="AK600" s="337">
        <f t="shared" si="373"/>
        <v>864.85745974057033</v>
      </c>
      <c r="AL600" s="42">
        <f t="shared" si="378"/>
        <v>31.800124929984555</v>
      </c>
    </row>
    <row r="601" spans="2:38" ht="15" x14ac:dyDescent="0.15">
      <c r="B601" s="328">
        <f t="shared" si="344"/>
        <v>2890.2561963969501</v>
      </c>
      <c r="C601" s="328">
        <f t="shared" si="345"/>
        <v>2888.1973691077737</v>
      </c>
      <c r="D601" s="328">
        <f t="shared" si="346"/>
        <v>2.4155897587141566</v>
      </c>
      <c r="E601" s="328">
        <f t="shared" si="374"/>
        <v>210.08817541247777</v>
      </c>
      <c r="F601" s="328">
        <f t="shared" si="347"/>
        <v>210.16620638781058</v>
      </c>
      <c r="G601" s="328">
        <f t="shared" si="348"/>
        <v>921.54980095088627</v>
      </c>
      <c r="H601" s="313">
        <f t="shared" si="349"/>
        <v>0.08</v>
      </c>
      <c r="I601" s="328">
        <f t="shared" si="350"/>
        <v>1.6470618313411252</v>
      </c>
      <c r="J601" s="328">
        <f t="shared" si="375"/>
        <v>850</v>
      </c>
      <c r="K601" s="335">
        <f t="shared" si="351"/>
        <v>1</v>
      </c>
      <c r="L601" s="323">
        <f t="shared" si="352"/>
        <v>2.4955897587141567</v>
      </c>
      <c r="M601" s="323">
        <f t="shared" si="353"/>
        <v>2.4555897587141566</v>
      </c>
      <c r="N601" s="328">
        <f t="shared" si="354"/>
        <v>0.13786121522386896</v>
      </c>
      <c r="O601" s="328">
        <f t="shared" si="355"/>
        <v>1.8843796348648745E-3</v>
      </c>
      <c r="P601" s="332">
        <f t="shared" si="376"/>
        <v>31.279033283977498</v>
      </c>
      <c r="Q601" s="328">
        <f t="shared" si="356"/>
        <v>28.151850268693579</v>
      </c>
      <c r="R601" s="277">
        <f>IF(H601&gt;0, rate1(1,$L$52,$L$51,$L$54,L601,$L$53,$L$50,P601),"")</f>
        <v>1366.7302570606087</v>
      </c>
      <c r="S601" s="323">
        <f t="shared" si="357"/>
        <v>10.930895259038749</v>
      </c>
      <c r="T601" s="323">
        <f t="shared" si="358"/>
        <v>-1.3882053090671011E-2</v>
      </c>
      <c r="U601" s="328">
        <f t="shared" si="359"/>
        <v>2.4155897587141566</v>
      </c>
      <c r="V601" s="336">
        <f t="shared" si="360"/>
        <v>2.4155897587141566</v>
      </c>
      <c r="W601" s="328">
        <f t="shared" si="361"/>
        <v>3.5108099269187676E-4</v>
      </c>
      <c r="X601" s="328">
        <f t="shared" si="362"/>
        <v>-13.75603766209565</v>
      </c>
      <c r="Y601" s="328">
        <f t="shared" si="377"/>
        <v>30.268301735996069</v>
      </c>
      <c r="Z601" s="108">
        <f>IF(H601&gt;0, rate1(1,$L$52,$L$51,$L$54,U601,$L$53,$L$50,Y601),"")</f>
        <v>1345.1409974722847</v>
      </c>
      <c r="AA601" s="336">
        <f t="shared" si="363"/>
        <v>-5.4269665502338436</v>
      </c>
      <c r="AB601" s="336">
        <f t="shared" si="364"/>
        <v>5.4626236179664383E-5</v>
      </c>
      <c r="AC601" s="328">
        <f t="shared" si="365"/>
        <v>5.4626236179664383E-5</v>
      </c>
      <c r="AD601" s="328">
        <f t="shared" si="366"/>
        <v>1464.4977504377553</v>
      </c>
      <c r="AE601" s="328">
        <f t="shared" si="367"/>
        <v>-21747317.28346163</v>
      </c>
      <c r="AF601" s="328">
        <f t="shared" si="368"/>
        <v>2890.3940029859377</v>
      </c>
      <c r="AG601" s="328">
        <f t="shared" si="369"/>
        <v>2888.1973144815374</v>
      </c>
      <c r="AH601" s="328">
        <f t="shared" si="370"/>
        <v>2.495154603332975</v>
      </c>
      <c r="AI601" s="328">
        <f t="shared" si="371"/>
        <v>3.9968556997594835E-2</v>
      </c>
      <c r="AJ601" s="328">
        <f t="shared" si="372"/>
        <v>10.392171868539599</v>
      </c>
      <c r="AK601" s="337">
        <f t="shared" si="373"/>
        <v>864.85734851318693</v>
      </c>
      <c r="AL601" s="42">
        <f t="shared" si="378"/>
        <v>31.800011944457719</v>
      </c>
    </row>
    <row r="602" spans="2:38" ht="15" x14ac:dyDescent="0.15">
      <c r="B602" s="328">
        <f t="shared" si="344"/>
        <v>2890.3940029859377</v>
      </c>
      <c r="C602" s="328">
        <f t="shared" si="345"/>
        <v>2888.1973144815374</v>
      </c>
      <c r="D602" s="328">
        <f t="shared" si="346"/>
        <v>2.495154603332975</v>
      </c>
      <c r="E602" s="328">
        <f t="shared" si="374"/>
        <v>210.72059225368429</v>
      </c>
      <c r="F602" s="328">
        <f t="shared" si="347"/>
        <v>210.40438383308103</v>
      </c>
      <c r="G602" s="328">
        <f t="shared" si="348"/>
        <v>900.77439868823046</v>
      </c>
      <c r="H602" s="313">
        <f t="shared" si="349"/>
        <v>0.02</v>
      </c>
      <c r="I602" s="328">
        <f t="shared" si="350"/>
        <v>1.7573508035202394</v>
      </c>
      <c r="J602" s="328">
        <f t="shared" si="375"/>
        <v>850</v>
      </c>
      <c r="K602" s="335">
        <f t="shared" si="351"/>
        <v>-1</v>
      </c>
      <c r="L602" s="323">
        <f t="shared" si="352"/>
        <v>2.475154603332975</v>
      </c>
      <c r="M602" s="323">
        <f t="shared" si="353"/>
        <v>2.4851546033329752</v>
      </c>
      <c r="N602" s="328">
        <f t="shared" si="354"/>
        <v>-3.4773108320298896E-2</v>
      </c>
      <c r="O602" s="328">
        <f t="shared" si="355"/>
        <v>1.8843796348648745E-3</v>
      </c>
      <c r="P602" s="332">
        <f t="shared" si="376"/>
        <v>31.352707284725799</v>
      </c>
      <c r="Q602" s="328">
        <f t="shared" si="356"/>
        <v>62.993707760335838</v>
      </c>
      <c r="R602" s="277">
        <f>IF(H602&gt;0, rate1(1,$L$52,$L$51,$L$54,L602,$L$53,$L$50,P602),"")</f>
        <v>1368.2756359389191</v>
      </c>
      <c r="S602" s="323">
        <f t="shared" si="357"/>
        <v>24.431783738256126</v>
      </c>
      <c r="T602" s="323">
        <f t="shared" si="358"/>
        <v>1.4840145636683326E-3</v>
      </c>
      <c r="U602" s="328">
        <f t="shared" si="359"/>
        <v>2.495154603332975</v>
      </c>
      <c r="V602" s="336">
        <f t="shared" si="360"/>
        <v>2.495154603332975</v>
      </c>
      <c r="W602" s="328">
        <f t="shared" si="361"/>
        <v>3.7458974087556385E-4</v>
      </c>
      <c r="X602" s="328">
        <f t="shared" si="362"/>
        <v>72.672838734335528</v>
      </c>
      <c r="Y602" s="328">
        <f t="shared" si="377"/>
        <v>31.605534913527418</v>
      </c>
      <c r="Z602" s="108">
        <f>IF(H602&gt;0, rate1(1,$L$52,$L$51,$L$54,U602,$L$53,$L$50,Y602),"")</f>
        <v>1373.5503290270626</v>
      </c>
      <c r="AA602" s="336">
        <f t="shared" si="363"/>
        <v>28.077545879379151</v>
      </c>
      <c r="AB602" s="336">
        <f t="shared" si="364"/>
        <v>-1.383396200468935E-5</v>
      </c>
      <c r="AC602" s="328">
        <f t="shared" si="365"/>
        <v>1.4840145636683326E-3</v>
      </c>
      <c r="AD602" s="328">
        <f t="shared" si="366"/>
        <v>-13.476956688728203</v>
      </c>
      <c r="AE602" s="328">
        <f t="shared" si="367"/>
        <v>-1921143.2678406725</v>
      </c>
      <c r="AF602" s="328">
        <f t="shared" si="368"/>
        <v>2890.3577458630539</v>
      </c>
      <c r="AG602" s="328">
        <f t="shared" si="369"/>
        <v>2888.1958304669738</v>
      </c>
      <c r="AH602" s="328">
        <f t="shared" si="370"/>
        <v>2.4753269420590347</v>
      </c>
      <c r="AI602" s="328">
        <f t="shared" si="371"/>
        <v>1.0845874359591243</v>
      </c>
      <c r="AJ602" s="328">
        <f t="shared" si="372"/>
        <v>10.392473142827365</v>
      </c>
      <c r="AK602" s="337">
        <f t="shared" si="373"/>
        <v>864.8573853462027</v>
      </c>
      <c r="AL602" s="42">
        <f t="shared" si="378"/>
        <v>31.800045917731168</v>
      </c>
    </row>
    <row r="603" spans="2:38" ht="15" x14ac:dyDescent="0.15">
      <c r="B603" s="328">
        <f t="shared" si="344"/>
        <v>2890.3577458630539</v>
      </c>
      <c r="C603" s="328">
        <f t="shared" si="345"/>
        <v>2888.1958304669738</v>
      </c>
      <c r="D603" s="328">
        <f t="shared" si="346"/>
        <v>2.4753269420590347</v>
      </c>
      <c r="E603" s="328">
        <f t="shared" si="374"/>
        <v>210.56407910265708</v>
      </c>
      <c r="F603" s="328">
        <f t="shared" si="347"/>
        <v>210.6423356781707</v>
      </c>
      <c r="G603" s="328">
        <f t="shared" si="348"/>
        <v>880.29365019145484</v>
      </c>
      <c r="H603" s="313">
        <f t="shared" si="349"/>
        <v>0.02</v>
      </c>
      <c r="I603" s="328">
        <f t="shared" si="350"/>
        <v>1.7295323168640608</v>
      </c>
      <c r="J603" s="328">
        <f t="shared" si="375"/>
        <v>850</v>
      </c>
      <c r="K603" s="335">
        <f t="shared" si="351"/>
        <v>-1</v>
      </c>
      <c r="L603" s="323">
        <f t="shared" si="352"/>
        <v>2.4553269420590347</v>
      </c>
      <c r="M603" s="323">
        <f t="shared" si="353"/>
        <v>2.4653269420590345</v>
      </c>
      <c r="N603" s="328">
        <f t="shared" si="354"/>
        <v>-3.4499177198719977E-2</v>
      </c>
      <c r="O603" s="328">
        <f t="shared" si="355"/>
        <v>1.8843796348648745E-3</v>
      </c>
      <c r="P603" s="332">
        <f t="shared" si="376"/>
        <v>31.018792379362747</v>
      </c>
      <c r="Q603" s="328">
        <f t="shared" si="356"/>
        <v>40.652768111574346</v>
      </c>
      <c r="R603" s="277">
        <f>IF(H603&gt;0, rate1(1,$L$52,$L$51,$L$54,L603,$L$53,$L$50,P603),"")</f>
        <v>1361.2410717772277</v>
      </c>
      <c r="S603" s="323">
        <f t="shared" si="357"/>
        <v>15.848445708168333</v>
      </c>
      <c r="T603" s="323">
        <f t="shared" si="358"/>
        <v>2.3234200990977466E-3</v>
      </c>
      <c r="U603" s="328">
        <f t="shared" si="359"/>
        <v>2.4753269420590347</v>
      </c>
      <c r="V603" s="336">
        <f t="shared" si="360"/>
        <v>2.4753269420590347</v>
      </c>
      <c r="W603" s="328">
        <f t="shared" si="361"/>
        <v>3.6866006554525654E-4</v>
      </c>
      <c r="X603" s="328">
        <f t="shared" si="362"/>
        <v>51.86999713811565</v>
      </c>
      <c r="Y603" s="328">
        <f t="shared" si="377"/>
        <v>31.270943134283435</v>
      </c>
      <c r="Z603" s="108">
        <f>IF(H603&gt;0, rate1(1,$L$52,$L$51,$L$54,U603,$L$53,$L$50,Y603),"")</f>
        <v>1366.5603284295887</v>
      </c>
      <c r="AA603" s="336">
        <f t="shared" si="363"/>
        <v>20.142761620767299</v>
      </c>
      <c r="AB603" s="336">
        <f t="shared" si="364"/>
        <v>-1.9258457731893314E-5</v>
      </c>
      <c r="AC603" s="328">
        <f t="shared" si="365"/>
        <v>2.3234200990977466E-3</v>
      </c>
      <c r="AD603" s="328">
        <f t="shared" si="366"/>
        <v>-8.6079999083104255</v>
      </c>
      <c r="AE603" s="328">
        <f t="shared" si="367"/>
        <v>2557.6049028668076</v>
      </c>
      <c r="AF603" s="328">
        <f t="shared" si="368"/>
        <v>2890.3209232657559</v>
      </c>
      <c r="AG603" s="328">
        <f t="shared" si="369"/>
        <v>2888.1935070468749</v>
      </c>
      <c r="AH603" s="328">
        <f t="shared" si="370"/>
        <v>2.4554972640945749</v>
      </c>
      <c r="AI603" s="328">
        <f t="shared" si="371"/>
        <v>1.7068395505171645</v>
      </c>
      <c r="AJ603" s="328">
        <f t="shared" si="372"/>
        <v>10.392947264924731</v>
      </c>
      <c r="AK603" s="337">
        <f t="shared" si="373"/>
        <v>864.85836231479811</v>
      </c>
      <c r="AL603" s="42">
        <f t="shared" si="378"/>
        <v>31.800967817051735</v>
      </c>
    </row>
    <row r="604" spans="2:38" ht="15" x14ac:dyDescent="0.15">
      <c r="B604" s="328">
        <f t="shared" si="344"/>
        <v>2890.3209232657559</v>
      </c>
      <c r="C604" s="328">
        <f t="shared" si="345"/>
        <v>2888.1935070468749</v>
      </c>
      <c r="D604" s="328">
        <f t="shared" si="346"/>
        <v>2.4554972640945749</v>
      </c>
      <c r="E604" s="328">
        <f t="shared" si="374"/>
        <v>210.41050505033405</v>
      </c>
      <c r="F604" s="328">
        <f t="shared" si="347"/>
        <v>210.48729207649558</v>
      </c>
      <c r="G604" s="328">
        <f t="shared" si="348"/>
        <v>858.50413767950556</v>
      </c>
      <c r="H604" s="313">
        <f t="shared" si="349"/>
        <v>0.02</v>
      </c>
      <c r="I604" s="328">
        <f t="shared" si="350"/>
        <v>1.7019329751048646</v>
      </c>
      <c r="J604" s="328">
        <f t="shared" si="375"/>
        <v>850</v>
      </c>
      <c r="K604" s="335">
        <f t="shared" si="351"/>
        <v>-1</v>
      </c>
      <c r="L604" s="323">
        <f t="shared" si="352"/>
        <v>2.4354972640945749</v>
      </c>
      <c r="M604" s="323">
        <f t="shared" si="353"/>
        <v>2.4454972640945751</v>
      </c>
      <c r="N604" s="328">
        <f t="shared" si="354"/>
        <v>-3.4225170900197277E-2</v>
      </c>
      <c r="O604" s="328">
        <f t="shared" si="355"/>
        <v>1.8843796348648745E-3</v>
      </c>
      <c r="P604" s="332">
        <f t="shared" si="376"/>
        <v>30.685741262369799</v>
      </c>
      <c r="Q604" s="328">
        <f t="shared" si="356"/>
        <v>18.699424455408689</v>
      </c>
      <c r="R604" s="277">
        <f>IF(H604&gt;0, rate1(1,$L$52,$L$51,$L$54,L604,$L$53,$L$50,P604),"")</f>
        <v>1354.1462304940856</v>
      </c>
      <c r="S604" s="323">
        <f t="shared" si="357"/>
        <v>7.3281486875285777</v>
      </c>
      <c r="T604" s="323">
        <f t="shared" si="358"/>
        <v>5.4084018233717772E-3</v>
      </c>
      <c r="U604" s="328">
        <f t="shared" si="359"/>
        <v>2.4554972640945749</v>
      </c>
      <c r="V604" s="336">
        <f t="shared" si="360"/>
        <v>2.4554972640945749</v>
      </c>
      <c r="W604" s="328">
        <f t="shared" si="361"/>
        <v>3.6277710224830173E-4</v>
      </c>
      <c r="X604" s="328">
        <f t="shared" si="362"/>
        <v>29.720709431306432</v>
      </c>
      <c r="Y604" s="328">
        <f t="shared" si="377"/>
        <v>30.937211431492745</v>
      </c>
      <c r="Z604" s="108">
        <f>IF(H604&gt;0, rate1(1,$L$52,$L$51,$L$54,U604,$L$53,$L$50,Y604),"")</f>
        <v>1359.510486570467</v>
      </c>
      <c r="AA604" s="336">
        <f t="shared" si="363"/>
        <v>11.601341417844807</v>
      </c>
      <c r="AB604" s="336">
        <f t="shared" si="364"/>
        <v>-3.4219924436888129E-5</v>
      </c>
      <c r="AC604" s="328">
        <f t="shared" si="365"/>
        <v>5.4084018233717772E-3</v>
      </c>
      <c r="AD604" s="328">
        <f t="shared" si="366"/>
        <v>-3.6979500882446152</v>
      </c>
      <c r="AE604" s="328">
        <f t="shared" si="367"/>
        <v>1270.0886981881115</v>
      </c>
      <c r="AF604" s="328">
        <f t="shared" si="368"/>
        <v>2890.2812896930322</v>
      </c>
      <c r="AG604" s="328">
        <f t="shared" si="369"/>
        <v>2888.1880986450515</v>
      </c>
      <c r="AH604" s="328">
        <f t="shared" si="370"/>
        <v>2.4356655639224285</v>
      </c>
      <c r="AI604" s="328">
        <f t="shared" si="371"/>
        <v>3.9939570052182778</v>
      </c>
      <c r="AJ604" s="328">
        <f t="shared" si="372"/>
        <v>10.39405669742618</v>
      </c>
      <c r="AK604" s="337">
        <f t="shared" si="373"/>
        <v>864.85986483481634</v>
      </c>
      <c r="AL604" s="42">
        <f t="shared" si="378"/>
        <v>31.802418630669674</v>
      </c>
    </row>
    <row r="605" spans="2:38" ht="15" x14ac:dyDescent="0.15">
      <c r="B605" s="328">
        <f t="shared" si="344"/>
        <v>2890.2812896930322</v>
      </c>
      <c r="C605" s="328">
        <f t="shared" si="345"/>
        <v>2888.1880986450515</v>
      </c>
      <c r="D605" s="328">
        <f t="shared" si="346"/>
        <v>2.4356655639224285</v>
      </c>
      <c r="E605" s="328">
        <f t="shared" si="374"/>
        <v>210.26437225534409</v>
      </c>
      <c r="F605" s="328">
        <f t="shared" si="347"/>
        <v>210.33743865283907</v>
      </c>
      <c r="G605" s="328">
        <f t="shared" si="348"/>
        <v>837.10555733376816</v>
      </c>
      <c r="H605" s="313">
        <f t="shared" si="349"/>
        <v>0.02</v>
      </c>
      <c r="I605" s="328">
        <f t="shared" si="350"/>
        <v>1.6745528383846251</v>
      </c>
      <c r="J605" s="328">
        <f t="shared" si="375"/>
        <v>850</v>
      </c>
      <c r="K605" s="335">
        <f t="shared" si="351"/>
        <v>-1</v>
      </c>
      <c r="L605" s="323">
        <f t="shared" si="352"/>
        <v>2.4156655639224285</v>
      </c>
      <c r="M605" s="323">
        <f t="shared" si="353"/>
        <v>2.4256655639224283</v>
      </c>
      <c r="N605" s="328">
        <f t="shared" si="354"/>
        <v>-3.3951089334038898E-2</v>
      </c>
      <c r="O605" s="328">
        <f t="shared" si="355"/>
        <v>1.8843796348648745E-3</v>
      </c>
      <c r="P605" s="332">
        <f t="shared" si="376"/>
        <v>30.353558968279216</v>
      </c>
      <c r="Q605" s="328">
        <f t="shared" si="356"/>
        <v>-2.8525062724426107</v>
      </c>
      <c r="R605" s="277">
        <f>IF(H605&gt;0, rate1(1,$L$52,$L$51,$L$54,L605,$L$53,$L$50,P605),"")</f>
        <v>1346.9905155817075</v>
      </c>
      <c r="S605" s="323">
        <f t="shared" si="357"/>
        <v>-1.123812008049536</v>
      </c>
      <c r="T605" s="323">
        <f t="shared" si="358"/>
        <v>-1.5985920225217512E-2</v>
      </c>
      <c r="U605" s="328">
        <f t="shared" si="359"/>
        <v>2.4356655639224285</v>
      </c>
      <c r="V605" s="336">
        <f t="shared" si="360"/>
        <v>2.4356655639224285</v>
      </c>
      <c r="W605" s="328">
        <f t="shared" si="361"/>
        <v>3.5694086380377854E-4</v>
      </c>
      <c r="X605" s="328">
        <f t="shared" si="362"/>
        <v>7.9660838966634628</v>
      </c>
      <c r="Y605" s="328">
        <f t="shared" si="377"/>
        <v>30.604344788930693</v>
      </c>
      <c r="Z605" s="108">
        <f>IF(H605&gt;0, rate1(1,$L$52,$L$51,$L$54,U605,$L$53,$L$50,Y605),"")</f>
        <v>1352.4002098910732</v>
      </c>
      <c r="AA605" s="336">
        <f t="shared" si="363"/>
        <v>3.1258723897106164</v>
      </c>
      <c r="AB605" s="336">
        <f t="shared" si="364"/>
        <v>-1.6790324082075641E-4</v>
      </c>
      <c r="AC605" s="328">
        <f t="shared" si="365"/>
        <v>-1.6790324082075641E-4</v>
      </c>
      <c r="AD605" s="328">
        <f t="shared" si="366"/>
        <v>119.11622373835428</v>
      </c>
      <c r="AE605" s="328">
        <f t="shared" si="367"/>
        <v>46871.179103273113</v>
      </c>
      <c r="AF605" s="328">
        <f t="shared" si="368"/>
        <v>2890.2475065069389</v>
      </c>
      <c r="AG605" s="328">
        <f t="shared" si="369"/>
        <v>2888.1882665482922</v>
      </c>
      <c r="AH605" s="328">
        <f t="shared" si="370"/>
        <v>2.4158318358920123</v>
      </c>
      <c r="AI605" s="328">
        <f t="shared" si="371"/>
        <v>-0.1246506481511833</v>
      </c>
      <c r="AJ605" s="328">
        <f t="shared" si="372"/>
        <v>10.394022072246138</v>
      </c>
      <c r="AK605" s="337">
        <f t="shared" si="373"/>
        <v>864.86329366343102</v>
      </c>
      <c r="AL605" s="42">
        <f t="shared" si="378"/>
        <v>31.805813494124109</v>
      </c>
    </row>
    <row r="606" spans="2:38" ht="15" x14ac:dyDescent="0.15">
      <c r="B606" s="328">
        <f t="shared" si="344"/>
        <v>2890.2475065069389</v>
      </c>
      <c r="C606" s="328">
        <f t="shared" si="345"/>
        <v>2888.1882665482922</v>
      </c>
      <c r="D606" s="328">
        <f t="shared" si="346"/>
        <v>2.4158318358920123</v>
      </c>
      <c r="E606" s="328">
        <f t="shared" si="374"/>
        <v>210.10831656536419</v>
      </c>
      <c r="F606" s="328">
        <f t="shared" si="347"/>
        <v>210.18634441035414</v>
      </c>
      <c r="G606" s="328">
        <f t="shared" si="348"/>
        <v>921.90647020759457</v>
      </c>
      <c r="H606" s="313">
        <f t="shared" si="349"/>
        <v>0.08</v>
      </c>
      <c r="I606" s="328">
        <f t="shared" si="350"/>
        <v>1.6473919669173485</v>
      </c>
      <c r="J606" s="328">
        <f t="shared" si="375"/>
        <v>850</v>
      </c>
      <c r="K606" s="335">
        <f t="shared" si="351"/>
        <v>1</v>
      </c>
      <c r="L606" s="323">
        <f t="shared" si="352"/>
        <v>2.4958318358920124</v>
      </c>
      <c r="M606" s="323">
        <f t="shared" si="353"/>
        <v>2.4558318358920124</v>
      </c>
      <c r="N606" s="328">
        <f t="shared" si="354"/>
        <v>0.13787495294731755</v>
      </c>
      <c r="O606" s="328">
        <f t="shared" si="355"/>
        <v>1.8843796348648745E-3</v>
      </c>
      <c r="P606" s="332">
        <f t="shared" si="376"/>
        <v>31.283112803211285</v>
      </c>
      <c r="Q606" s="328">
        <f t="shared" si="356"/>
        <v>28.495799331003582</v>
      </c>
      <c r="R606" s="277">
        <f>IF(H606&gt;0, rate1(1,$L$52,$L$51,$L$54,L606,$L$53,$L$50,P606),"")</f>
        <v>1366.8159275459684</v>
      </c>
      <c r="S606" s="323">
        <f t="shared" si="357"/>
        <v>11.063751452664746</v>
      </c>
      <c r="T606" s="323">
        <f t="shared" si="358"/>
        <v>-1.3700154817596386E-2</v>
      </c>
      <c r="U606" s="328">
        <f t="shared" si="359"/>
        <v>2.4158318358920123</v>
      </c>
      <c r="V606" s="336">
        <f t="shared" si="360"/>
        <v>2.4158318358920123</v>
      </c>
      <c r="W606" s="328">
        <f t="shared" si="361"/>
        <v>3.511513630476415E-4</v>
      </c>
      <c r="X606" s="328">
        <f t="shared" si="362"/>
        <v>-13.424448516511461</v>
      </c>
      <c r="Y606" s="328">
        <f t="shared" si="377"/>
        <v>30.272348257198733</v>
      </c>
      <c r="Z606" s="108">
        <f>IF(H606&gt;0, rate1(1,$L$52,$L$51,$L$54,U606,$L$53,$L$50,Y606),"")</f>
        <v>1345.2289006020555</v>
      </c>
      <c r="AA606" s="336">
        <f t="shared" si="363"/>
        <v>-5.2958035041275124</v>
      </c>
      <c r="AB606" s="336">
        <f t="shared" si="364"/>
        <v>5.5775464214762673E-5</v>
      </c>
      <c r="AC606" s="328">
        <f t="shared" si="365"/>
        <v>5.5775464214762673E-5</v>
      </c>
      <c r="AD606" s="328">
        <f t="shared" si="366"/>
        <v>1434.3224413509331</v>
      </c>
      <c r="AE606" s="328">
        <f t="shared" si="367"/>
        <v>-23459061.749419812</v>
      </c>
      <c r="AF606" s="328">
        <f t="shared" si="368"/>
        <v>2890.3853256844218</v>
      </c>
      <c r="AG606" s="328">
        <f t="shared" si="369"/>
        <v>2888.1882107728279</v>
      </c>
      <c r="AH606" s="328">
        <f t="shared" si="370"/>
        <v>2.4953967633485905</v>
      </c>
      <c r="AI606" s="328">
        <f t="shared" si="371"/>
        <v>4.080685854671301E-2</v>
      </c>
      <c r="AJ606" s="328">
        <f t="shared" si="372"/>
        <v>10.394033407484622</v>
      </c>
      <c r="AK606" s="337">
        <f t="shared" si="373"/>
        <v>864.86318931768074</v>
      </c>
      <c r="AL606" s="42">
        <f t="shared" si="378"/>
        <v>31.805707541073179</v>
      </c>
    </row>
    <row r="607" spans="2:38" ht="15" x14ac:dyDescent="0.15">
      <c r="B607" s="328">
        <f t="shared" si="344"/>
        <v>2890.3853256844218</v>
      </c>
      <c r="C607" s="328">
        <f t="shared" si="345"/>
        <v>2888.1882107728279</v>
      </c>
      <c r="D607" s="328">
        <f t="shared" si="346"/>
        <v>2.4953967633485905</v>
      </c>
      <c r="E607" s="328">
        <f t="shared" si="374"/>
        <v>210.74080161905246</v>
      </c>
      <c r="F607" s="328">
        <f t="shared" si="347"/>
        <v>210.42455909220831</v>
      </c>
      <c r="G607" s="328">
        <f t="shared" si="348"/>
        <v>901.1252171838172</v>
      </c>
      <c r="H607" s="313">
        <f t="shared" si="349"/>
        <v>0.02</v>
      </c>
      <c r="I607" s="328">
        <f t="shared" si="350"/>
        <v>1.7576919292750972</v>
      </c>
      <c r="J607" s="328">
        <f t="shared" si="375"/>
        <v>850</v>
      </c>
      <c r="K607" s="335">
        <f t="shared" si="351"/>
        <v>-1</v>
      </c>
      <c r="L607" s="323">
        <f t="shared" si="352"/>
        <v>2.4753967633485905</v>
      </c>
      <c r="M607" s="323">
        <f t="shared" si="353"/>
        <v>2.4853967633485903</v>
      </c>
      <c r="N607" s="328">
        <f t="shared" si="354"/>
        <v>-3.4776453614822067E-2</v>
      </c>
      <c r="O607" s="328">
        <f t="shared" si="355"/>
        <v>1.8843796348648745E-3</v>
      </c>
      <c r="P607" s="332">
        <f t="shared" si="376"/>
        <v>31.356790996533388</v>
      </c>
      <c r="Q607" s="328">
        <f t="shared" si="356"/>
        <v>63.348214466275863</v>
      </c>
      <c r="R607" s="277">
        <f>IF(H607&gt;0, rate1(1,$L$52,$L$51,$L$54,L607,$L$53,$L$50,P607),"")</f>
        <v>1368.361185040329</v>
      </c>
      <c r="S607" s="323">
        <f t="shared" si="357"/>
        <v>24.567741274433899</v>
      </c>
      <c r="T607" s="323">
        <f t="shared" si="358"/>
        <v>1.475595527372294E-3</v>
      </c>
      <c r="U607" s="328">
        <f t="shared" si="359"/>
        <v>2.4953967633485905</v>
      </c>
      <c r="V607" s="336">
        <f t="shared" si="360"/>
        <v>2.4953967633485905</v>
      </c>
      <c r="W607" s="328">
        <f t="shared" si="361"/>
        <v>3.7466245385253671E-4</v>
      </c>
      <c r="X607" s="328">
        <f t="shared" si="362"/>
        <v>73.030005872052925</v>
      </c>
      <c r="Y607" s="328">
        <f t="shared" si="377"/>
        <v>31.609626869845727</v>
      </c>
      <c r="Z607" s="108">
        <f>IF(H607&gt;0, rate1(1,$L$52,$L$51,$L$54,U607,$L$53,$L$50,Y607),"")</f>
        <v>1373.6353365167624</v>
      </c>
      <c r="AA607" s="336">
        <f t="shared" si="363"/>
        <v>28.213793222529937</v>
      </c>
      <c r="AB607" s="336">
        <f t="shared" si="364"/>
        <v>-1.376737343408484E-5</v>
      </c>
      <c r="AC607" s="328">
        <f t="shared" si="365"/>
        <v>1.475595527372294E-3</v>
      </c>
      <c r="AD607" s="328">
        <f t="shared" si="366"/>
        <v>-13.553849702713272</v>
      </c>
      <c r="AE607" s="328">
        <f t="shared" si="367"/>
        <v>-1890954.3134980253</v>
      </c>
      <c r="AF607" s="328">
        <f t="shared" si="368"/>
        <v>2890.3490736352796</v>
      </c>
      <c r="AG607" s="328">
        <f t="shared" si="369"/>
        <v>2888.1867351773008</v>
      </c>
      <c r="AH607" s="328">
        <f t="shared" si="370"/>
        <v>2.4755691266725313</v>
      </c>
      <c r="AI607" s="328">
        <f t="shared" si="371"/>
        <v>1.0783669863661065</v>
      </c>
      <c r="AJ607" s="328">
        <f t="shared" si="372"/>
        <v>10.394332953869725</v>
      </c>
      <c r="AK607" s="337">
        <f t="shared" si="373"/>
        <v>864.86322693778766</v>
      </c>
      <c r="AL607" s="42">
        <f t="shared" si="378"/>
        <v>31.805742226902943</v>
      </c>
    </row>
    <row r="608" spans="2:38" ht="15" x14ac:dyDescent="0.15">
      <c r="B608" s="328">
        <f t="shared" ref="B608:B641" si="379">IF(H608&gt;0, AF607,"")</f>
        <v>2890.3490736352796</v>
      </c>
      <c r="C608" s="328">
        <f t="shared" ref="C608:C641" si="380">IF(H608&gt;0, AG607,"")</f>
        <v>2888.1867351773008</v>
      </c>
      <c r="D608" s="328">
        <f t="shared" ref="D608:D641" si="381">IF(H608&gt;0, AH607,"")</f>
        <v>2.4755691266725313</v>
      </c>
      <c r="E608" s="328">
        <f t="shared" si="374"/>
        <v>210.58425551296205</v>
      </c>
      <c r="F608" s="328">
        <f t="shared" ref="F608:F641" si="382">IF(H608&gt;0, (E608+E607)/2,"")</f>
        <v>210.66252856600727</v>
      </c>
      <c r="G608" s="328">
        <f t="shared" ref="G608:G641" si="383">IF(H608&gt;0, F608*$S$53*$C$55*(B608-C608+N608)^1.5,"")</f>
        <v>880.63858424471255</v>
      </c>
      <c r="H608" s="313">
        <f t="shared" ref="H608:H641" si="384">dv(S607)</f>
        <v>0.02</v>
      </c>
      <c r="I608" s="328">
        <f t="shared" ref="I608:I641" si="385">IF(H608&gt;0, (B608-C608)*B$19,"")</f>
        <v>1.729870766383101</v>
      </c>
      <c r="J608" s="328">
        <f t="shared" si="375"/>
        <v>850</v>
      </c>
      <c r="K608" s="335">
        <f t="shared" ref="K608:K641" si="386">IF(H608&gt;0, IF((1-S607-0.015)&gt;0,1,-1),"")</f>
        <v>-1</v>
      </c>
      <c r="L608" s="323">
        <f t="shared" ref="L608:L641" si="387">IF(H608&gt;0, D608+K608*H608,"")</f>
        <v>2.4555691266725312</v>
      </c>
      <c r="M608" s="323">
        <f t="shared" ref="M608:M641" si="388">IF(H608&gt;0, (D608+L608)/2,"")</f>
        <v>2.4655691266725315</v>
      </c>
      <c r="N608" s="328">
        <f t="shared" ref="N608:N641" si="389">IF(H608&gt;0, 2*($P$53*M608/$S$52/$S$51)^2-(B608-C608)*2,"")</f>
        <v>-3.4502523410888664E-2</v>
      </c>
      <c r="O608" s="328">
        <f t="shared" ref="O608:O641" si="390">IF(wh(B607,$F$51,$F$52,$F$53)&gt;0,wh(B607,$F$51,$F$52,$F$53),O607)</f>
        <v>1.8843796348648745E-3</v>
      </c>
      <c r="P608" s="332">
        <f t="shared" si="376"/>
        <v>31.022865571813682</v>
      </c>
      <c r="Q608" s="328">
        <f t="shared" ref="Q608:Q641" si="391">IF(H608&gt;0, M608/$S$54*(B608-C608+N608/2)*E608-J608,"")</f>
        <v>41.000645393051968</v>
      </c>
      <c r="R608" s="277">
        <f>IF(H608&gt;0, rate1(1,$L$52,$L$51,$L$54,L608,$L$53,$L$50,P608),"")</f>
        <v>1361.3273534256471</v>
      </c>
      <c r="S608" s="323">
        <f t="shared" ref="S608:S641" si="392">IF(H608&gt;0, Q608/O608/R608,"")</f>
        <v>15.983052280277237</v>
      </c>
      <c r="T608" s="323">
        <f t="shared" ref="T608:T641" si="393">IF(H608&gt;0, N608/(1-S608),"")</f>
        <v>2.3027700074373797E-3</v>
      </c>
      <c r="U608" s="328">
        <f t="shared" ref="U608:U641" si="394">L608-K608*H608</f>
        <v>2.4755691266725313</v>
      </c>
      <c r="V608" s="336">
        <f t="shared" ref="V608:V641" si="395">IF(H608&gt;0, (D608+U608)/2,"")</f>
        <v>2.4755691266725313</v>
      </c>
      <c r="W608" s="328">
        <f t="shared" ref="W608:W641" si="396">IF(H608&gt;0, 2*($P$53*V608/$S$52/$S$51)^2-(B608-C608)*2,"")</f>
        <v>3.6873220806654672E-4</v>
      </c>
      <c r="X608" s="328">
        <f t="shared" ref="X608:X641" si="397">IF(H608&gt;0, V608/$S$54*(B608-C608+W608/2)*F608-J608,"")</f>
        <v>52.22122010969133</v>
      </c>
      <c r="Y608" s="328">
        <f t="shared" si="377"/>
        <v>31.27502461627272</v>
      </c>
      <c r="Z608" s="108">
        <f>IF(H608&gt;0, rate1(1,$L$52,$L$51,$L$54,U608,$L$53,$L$50,Y608),"")</f>
        <v>1366.6460631612877</v>
      </c>
      <c r="AA608" s="336">
        <f t="shared" ref="AA608:AA641" si="398">IF(H608&gt;0, X608/O608/Z608,"")</f>
        <v>20.277880431357641</v>
      </c>
      <c r="AB608" s="336">
        <f t="shared" ref="AB608:AB641" si="399">IF(H608&gt;0, W608/(1-AA608),"")</f>
        <v>-1.9127217298576161E-5</v>
      </c>
      <c r="AC608" s="328">
        <f t="shared" ref="AC608:AC641" si="400">IF(H608&gt;0, delta_z(N608,S608,H608,AE607,AB608),"")</f>
        <v>2.3027700074373797E-3</v>
      </c>
      <c r="AD608" s="328">
        <f t="shared" ref="AD608:AD641" si="401">IF(H608&gt;0, H608/AC608*K608,"")</f>
        <v>-8.6851921535389671</v>
      </c>
      <c r="AE608" s="328">
        <f t="shared" ref="AE608:AE641" si="402">IF(H608&gt;0, (AD608-AD607)/(AC608+AC607)*2,"")</f>
        <v>2577.1236288918521</v>
      </c>
      <c r="AF608" s="328">
        <f t="shared" ref="AF608:AF641" si="403">IF(H608&gt;0, B608-(AC608-N608),"")</f>
        <v>2890.3122683418615</v>
      </c>
      <c r="AG608" s="328">
        <f t="shared" ref="AG608:AG641" si="404">IF(H608&gt;0, C608-AC608,"")</f>
        <v>2888.1844324072931</v>
      </c>
      <c r="AH608" s="328">
        <f t="shared" ref="AH608:AH641" si="405">IF(H608&gt;0, $S$54*$S$53*$C$55*SQRT(AF608-AG608),"")</f>
        <v>2.455739473373042</v>
      </c>
      <c r="AI608" s="328">
        <f t="shared" ref="AI608:AI641" si="406">IF(H608&gt;0, AC608/R608*1000000,"")</f>
        <v>1.6915622841506008</v>
      </c>
      <c r="AJ608" s="328">
        <f t="shared" ref="AJ608:AJ641" si="407">IF(H608&gt;0, AJ607+AI608/3600,"")</f>
        <v>10.394802832281989</v>
      </c>
      <c r="AK608" s="337">
        <f t="shared" ref="AK608:AK641" si="408">IF(H608&gt;0, AK607+AI607*G607/1000000,"")</f>
        <v>864.86419868147243</v>
      </c>
      <c r="AL608" s="42">
        <f t="shared" si="378"/>
        <v>31.806658838841354</v>
      </c>
    </row>
    <row r="609" spans="2:38" ht="15" x14ac:dyDescent="0.15">
      <c r="B609" s="328">
        <f t="shared" si="379"/>
        <v>2890.3122683418615</v>
      </c>
      <c r="C609" s="328">
        <f t="shared" si="380"/>
        <v>2888.1844324072931</v>
      </c>
      <c r="D609" s="328">
        <f t="shared" si="381"/>
        <v>2.455739473373042</v>
      </c>
      <c r="E609" s="328">
        <f t="shared" si="374"/>
        <v>210.43062398620449</v>
      </c>
      <c r="F609" s="328">
        <f t="shared" si="382"/>
        <v>210.50743974958328</v>
      </c>
      <c r="G609" s="328">
        <f t="shared" si="383"/>
        <v>858.84250518159297</v>
      </c>
      <c r="H609" s="313">
        <f t="shared" si="384"/>
        <v>0.02</v>
      </c>
      <c r="I609" s="328">
        <f t="shared" si="385"/>
        <v>1.7022687476546707</v>
      </c>
      <c r="J609" s="328">
        <f t="shared" si="375"/>
        <v>850</v>
      </c>
      <c r="K609" s="335">
        <f t="shared" si="386"/>
        <v>-1</v>
      </c>
      <c r="L609" s="323">
        <f t="shared" si="387"/>
        <v>2.435739473373042</v>
      </c>
      <c r="M609" s="323">
        <f t="shared" si="388"/>
        <v>2.4457394733730418</v>
      </c>
      <c r="N609" s="328">
        <f t="shared" si="389"/>
        <v>-3.4228518031118149E-2</v>
      </c>
      <c r="O609" s="328">
        <f t="shared" si="390"/>
        <v>1.8843796348648745E-3</v>
      </c>
      <c r="P609" s="332">
        <f t="shared" si="376"/>
        <v>30.689803874395469</v>
      </c>
      <c r="Q609" s="328">
        <f t="shared" si="391"/>
        <v>19.040653286863517</v>
      </c>
      <c r="R609" s="277">
        <f>IF(H609&gt;0, rate1(1,$L$52,$L$51,$L$54,L609,$L$53,$L$50,P609),"")</f>
        <v>1354.2332519492923</v>
      </c>
      <c r="S609" s="323">
        <f t="shared" si="392"/>
        <v>7.4613939329999726</v>
      </c>
      <c r="T609" s="323">
        <f t="shared" si="393"/>
        <v>5.2973891370876576E-3</v>
      </c>
      <c r="U609" s="328">
        <f t="shared" si="394"/>
        <v>2.455739473373042</v>
      </c>
      <c r="V609" s="336">
        <f t="shared" si="395"/>
        <v>2.455739473373042</v>
      </c>
      <c r="W609" s="328">
        <f t="shared" si="396"/>
        <v>3.6284867415758981E-4</v>
      </c>
      <c r="X609" s="328">
        <f t="shared" si="397"/>
        <v>30.065292092901814</v>
      </c>
      <c r="Y609" s="328">
        <f t="shared" si="377"/>
        <v>30.941282378697601</v>
      </c>
      <c r="Z609" s="108">
        <f>IF(H609&gt;0, rate1(1,$L$52,$L$51,$L$54,U609,$L$53,$L$50,Y609),"")</f>
        <v>1359.5969557674805</v>
      </c>
      <c r="AA609" s="336">
        <f t="shared" si="398"/>
        <v>11.735101275701933</v>
      </c>
      <c r="AB609" s="336">
        <f t="shared" si="399"/>
        <v>-3.3800209689578765E-5</v>
      </c>
      <c r="AC609" s="328">
        <f t="shared" si="400"/>
        <v>5.2973891370876576E-3</v>
      </c>
      <c r="AD609" s="328">
        <f t="shared" si="401"/>
        <v>-3.7754447488060858</v>
      </c>
      <c r="AE609" s="328">
        <f t="shared" si="402"/>
        <v>1292.0117359041724</v>
      </c>
      <c r="AF609" s="328">
        <f t="shared" si="403"/>
        <v>2890.2727424346931</v>
      </c>
      <c r="AG609" s="328">
        <f t="shared" si="404"/>
        <v>2888.1791350181561</v>
      </c>
      <c r="AH609" s="328">
        <f t="shared" si="405"/>
        <v>2.4359077979336163</v>
      </c>
      <c r="AI609" s="328">
        <f t="shared" si="406"/>
        <v>3.911725789824287</v>
      </c>
      <c r="AJ609" s="328">
        <f t="shared" si="407"/>
        <v>10.395889422779163</v>
      </c>
      <c r="AK609" s="337">
        <f t="shared" si="408"/>
        <v>864.86568833648755</v>
      </c>
      <c r="AL609" s="42">
        <f t="shared" si="378"/>
        <v>31.808096666782884</v>
      </c>
    </row>
    <row r="610" spans="2:38" ht="15" x14ac:dyDescent="0.15">
      <c r="B610" s="328">
        <f t="shared" si="379"/>
        <v>2890.2727424346931</v>
      </c>
      <c r="C610" s="328">
        <f t="shared" si="380"/>
        <v>2888.1791350181561</v>
      </c>
      <c r="D610" s="328">
        <f t="shared" si="381"/>
        <v>2.4359077979336163</v>
      </c>
      <c r="E610" s="328">
        <f t="shared" si="374"/>
        <v>210.28425255928238</v>
      </c>
      <c r="F610" s="328">
        <f t="shared" si="382"/>
        <v>210.35743827274342</v>
      </c>
      <c r="G610" s="328">
        <f t="shared" si="383"/>
        <v>837.43703546404049</v>
      </c>
      <c r="H610" s="313">
        <f t="shared" si="384"/>
        <v>0.02</v>
      </c>
      <c r="I610" s="328">
        <f t="shared" si="385"/>
        <v>1.674885933229598</v>
      </c>
      <c r="J610" s="328">
        <f t="shared" si="375"/>
        <v>850</v>
      </c>
      <c r="K610" s="335">
        <f t="shared" si="386"/>
        <v>-1</v>
      </c>
      <c r="L610" s="323">
        <f t="shared" si="387"/>
        <v>2.4159077979336163</v>
      </c>
      <c r="M610" s="323">
        <f t="shared" si="388"/>
        <v>2.4259077979336165</v>
      </c>
      <c r="N610" s="328">
        <f t="shared" si="389"/>
        <v>-3.3954437384820402E-2</v>
      </c>
      <c r="O610" s="328">
        <f t="shared" si="390"/>
        <v>1.8843796348648745E-3</v>
      </c>
      <c r="P610" s="332">
        <f t="shared" si="376"/>
        <v>30.357610937974407</v>
      </c>
      <c r="Q610" s="328">
        <f t="shared" si="391"/>
        <v>-2.5185640775806633</v>
      </c>
      <c r="R610" s="277">
        <f>IF(H610&gt;0, rate1(1,$L$52,$L$51,$L$54,L610,$L$53,$L$50,P610),"")</f>
        <v>1347.0782841544758</v>
      </c>
      <c r="S610" s="323">
        <f t="shared" si="392"/>
        <v>-0.99218296807962048</v>
      </c>
      <c r="T610" s="323">
        <f t="shared" si="393"/>
        <v>-1.7043834792720387E-2</v>
      </c>
      <c r="U610" s="328">
        <f t="shared" si="394"/>
        <v>2.4359077979336163</v>
      </c>
      <c r="V610" s="336">
        <f t="shared" si="395"/>
        <v>2.4359077979336163</v>
      </c>
      <c r="W610" s="328">
        <f t="shared" si="396"/>
        <v>3.5701186494208059E-4</v>
      </c>
      <c r="X610" s="328">
        <f t="shared" si="397"/>
        <v>8.3036937693279924</v>
      </c>
      <c r="Y610" s="328">
        <f t="shared" si="377"/>
        <v>30.608405140072477</v>
      </c>
      <c r="Z610" s="108">
        <f>IF(H610&gt;0, rate1(1,$L$52,$L$51,$L$54,U610,$L$53,$L$50,Y610),"")</f>
        <v>1352.4874208285978</v>
      </c>
      <c r="AA610" s="336">
        <f t="shared" si="398"/>
        <v>3.2581395968879971</v>
      </c>
      <c r="AB610" s="336">
        <f t="shared" si="399"/>
        <v>-1.5809999764146036E-4</v>
      </c>
      <c r="AC610" s="328">
        <f t="shared" si="400"/>
        <v>-1.5809999764146036E-4</v>
      </c>
      <c r="AD610" s="328">
        <f t="shared" si="401"/>
        <v>126.50221567590444</v>
      </c>
      <c r="AE610" s="328">
        <f t="shared" si="402"/>
        <v>50698.708280402003</v>
      </c>
      <c r="AF610" s="328">
        <f t="shared" si="403"/>
        <v>2890.2389460973059</v>
      </c>
      <c r="AG610" s="328">
        <f t="shared" si="404"/>
        <v>2888.179293118154</v>
      </c>
      <c r="AH610" s="328">
        <f t="shared" si="405"/>
        <v>2.416074094705702</v>
      </c>
      <c r="AI610" s="328">
        <f t="shared" si="406"/>
        <v>-0.11736511493145731</v>
      </c>
      <c r="AJ610" s="328">
        <f t="shared" si="407"/>
        <v>10.395856821358349</v>
      </c>
      <c r="AK610" s="337">
        <f t="shared" si="408"/>
        <v>864.8690478928645</v>
      </c>
      <c r="AL610" s="42">
        <f t="shared" si="378"/>
        <v>31.811421633704235</v>
      </c>
    </row>
    <row r="611" spans="2:38" ht="15" x14ac:dyDescent="0.15">
      <c r="B611" s="328">
        <f t="shared" si="379"/>
        <v>2890.2389460973059</v>
      </c>
      <c r="C611" s="328">
        <f t="shared" si="380"/>
        <v>2888.179293118154</v>
      </c>
      <c r="D611" s="328">
        <f t="shared" si="381"/>
        <v>2.416074094705702</v>
      </c>
      <c r="E611" s="328">
        <f t="shared" si="374"/>
        <v>210.12820046336228</v>
      </c>
      <c r="F611" s="328">
        <f t="shared" si="382"/>
        <v>210.20622651132231</v>
      </c>
      <c r="G611" s="328">
        <f t="shared" si="383"/>
        <v>922.26232157650475</v>
      </c>
      <c r="H611" s="313">
        <f t="shared" si="384"/>
        <v>0.08</v>
      </c>
      <c r="I611" s="328">
        <f t="shared" si="385"/>
        <v>1.6477223833215249</v>
      </c>
      <c r="J611" s="328">
        <f t="shared" si="375"/>
        <v>850</v>
      </c>
      <c r="K611" s="335">
        <f t="shared" si="386"/>
        <v>1</v>
      </c>
      <c r="L611" s="323">
        <f t="shared" si="387"/>
        <v>2.4960740947057021</v>
      </c>
      <c r="M611" s="323">
        <f t="shared" si="388"/>
        <v>2.456074094705702</v>
      </c>
      <c r="N611" s="328">
        <f t="shared" si="389"/>
        <v>0.13788870098554185</v>
      </c>
      <c r="O611" s="328">
        <f t="shared" si="390"/>
        <v>1.8843796348648745E-3</v>
      </c>
      <c r="P611" s="332">
        <f t="shared" si="376"/>
        <v>31.287195516834025</v>
      </c>
      <c r="Q611" s="328">
        <f t="shared" si="391"/>
        <v>28.838968454571841</v>
      </c>
      <c r="R611" s="277">
        <f>IF(H611&gt;0, rate1(1,$L$52,$L$51,$L$54,L611,$L$53,$L$50,P611),"")</f>
        <v>1366.9016534958714</v>
      </c>
      <c r="S611" s="323">
        <f t="shared" si="392"/>
        <v>11.196287739189534</v>
      </c>
      <c r="T611" s="323">
        <f t="shared" si="393"/>
        <v>-1.3523421907324687E-2</v>
      </c>
      <c r="U611" s="328">
        <f t="shared" si="394"/>
        <v>2.416074094705702</v>
      </c>
      <c r="V611" s="336">
        <f t="shared" si="395"/>
        <v>2.416074094705702</v>
      </c>
      <c r="W611" s="328">
        <f t="shared" si="396"/>
        <v>3.5122179326396719E-4</v>
      </c>
      <c r="X611" s="328">
        <f t="shared" si="397"/>
        <v>-13.09359094534716</v>
      </c>
      <c r="Y611" s="328">
        <f t="shared" si="377"/>
        <v>30.276397950180208</v>
      </c>
      <c r="Z611" s="108">
        <f>IF(H611&gt;0, rate1(1,$L$52,$L$51,$L$54,U611,$L$53,$L$50,Y611),"")</f>
        <v>1345.3168606065483</v>
      </c>
      <c r="AA611" s="336">
        <f t="shared" si="398"/>
        <v>-5.1649459596236547</v>
      </c>
      <c r="AB611" s="336">
        <f t="shared" si="399"/>
        <v>5.6970782155146076E-5</v>
      </c>
      <c r="AC611" s="328">
        <f t="shared" si="400"/>
        <v>5.6970782155146076E-5</v>
      </c>
      <c r="AD611" s="328">
        <f t="shared" si="401"/>
        <v>1404.2285707459562</v>
      </c>
      <c r="AE611" s="328">
        <f t="shared" si="402"/>
        <v>-25269183.567293968</v>
      </c>
      <c r="AF611" s="328">
        <f t="shared" si="403"/>
        <v>2890.3767778275092</v>
      </c>
      <c r="AG611" s="328">
        <f t="shared" si="404"/>
        <v>2888.1792361473717</v>
      </c>
      <c r="AH611" s="328">
        <f t="shared" si="405"/>
        <v>2.4956391050502584</v>
      </c>
      <c r="AI611" s="328">
        <f t="shared" si="406"/>
        <v>4.1678771848320216E-2</v>
      </c>
      <c r="AJ611" s="328">
        <f t="shared" si="407"/>
        <v>10.395868398794974</v>
      </c>
      <c r="AK611" s="337">
        <f t="shared" si="408"/>
        <v>864.86894960697055</v>
      </c>
      <c r="AL611" s="42">
        <f t="shared" si="378"/>
        <v>31.811321873356544</v>
      </c>
    </row>
    <row r="612" spans="2:38" ht="15" x14ac:dyDescent="0.15">
      <c r="B612" s="328">
        <f t="shared" si="379"/>
        <v>2890.3767778275092</v>
      </c>
      <c r="C612" s="328">
        <f t="shared" si="380"/>
        <v>2888.1792361473717</v>
      </c>
      <c r="D612" s="328">
        <f t="shared" si="381"/>
        <v>2.4956391050502584</v>
      </c>
      <c r="E612" s="328">
        <f t="shared" si="374"/>
        <v>210.76075382808628</v>
      </c>
      <c r="F612" s="328">
        <f t="shared" si="382"/>
        <v>210.44447714572428</v>
      </c>
      <c r="G612" s="328">
        <f t="shared" si="383"/>
        <v>901.47523483772727</v>
      </c>
      <c r="H612" s="313">
        <f t="shared" si="384"/>
        <v>0.02</v>
      </c>
      <c r="I612" s="328">
        <f t="shared" si="385"/>
        <v>1.7580333441099356</v>
      </c>
      <c r="J612" s="328">
        <f t="shared" si="375"/>
        <v>850</v>
      </c>
      <c r="K612" s="335">
        <f t="shared" si="386"/>
        <v>-1</v>
      </c>
      <c r="L612" s="323">
        <f t="shared" si="387"/>
        <v>2.4756391050502584</v>
      </c>
      <c r="M612" s="323">
        <f t="shared" si="388"/>
        <v>2.4856391050502582</v>
      </c>
      <c r="N612" s="328">
        <f t="shared" si="389"/>
        <v>-3.47798014121663E-2</v>
      </c>
      <c r="O612" s="328">
        <f t="shared" si="390"/>
        <v>1.8843796348648745E-3</v>
      </c>
      <c r="P612" s="332">
        <f t="shared" si="376"/>
        <v>31.360877905556141</v>
      </c>
      <c r="Q612" s="328">
        <f t="shared" si="391"/>
        <v>63.701909920034268</v>
      </c>
      <c r="R612" s="277">
        <f>IF(H612&gt;0, rate1(1,$L$52,$L$51,$L$54,L612,$L$53,$L$50,P612),"")</f>
        <v>1368.4467895203961</v>
      </c>
      <c r="S612" s="323">
        <f t="shared" si="392"/>
        <v>24.703366211385845</v>
      </c>
      <c r="T612" s="323">
        <f t="shared" si="393"/>
        <v>1.4672937633415089E-3</v>
      </c>
      <c r="U612" s="328">
        <f t="shared" si="394"/>
        <v>2.4956391050502584</v>
      </c>
      <c r="V612" s="336">
        <f t="shared" si="395"/>
        <v>2.4956391050502584</v>
      </c>
      <c r="W612" s="328">
        <f t="shared" si="396"/>
        <v>3.7473522844777563E-4</v>
      </c>
      <c r="X612" s="328">
        <f t="shared" si="397"/>
        <v>73.386349800785638</v>
      </c>
      <c r="Y612" s="328">
        <f t="shared" si="377"/>
        <v>31.613722029028192</v>
      </c>
      <c r="Z612" s="108">
        <f>IF(H612&gt;0, rate1(1,$L$52,$L$51,$L$54,U612,$L$53,$L$50,Y612),"")</f>
        <v>1373.7203990427295</v>
      </c>
      <c r="AA612" s="336">
        <f t="shared" si="398"/>
        <v>28.349704555685648</v>
      </c>
      <c r="AB612" s="336">
        <f t="shared" si="399"/>
        <v>-1.3701618885307961E-5</v>
      </c>
      <c r="AC612" s="328">
        <f t="shared" si="400"/>
        <v>1.4672937633415089E-3</v>
      </c>
      <c r="AD612" s="328">
        <f t="shared" si="401"/>
        <v>-13.630535683906571</v>
      </c>
      <c r="AE612" s="328">
        <f t="shared" si="402"/>
        <v>-1860384.5515121892</v>
      </c>
      <c r="AF612" s="328">
        <f t="shared" si="403"/>
        <v>2890.3405307323337</v>
      </c>
      <c r="AG612" s="328">
        <f t="shared" si="404"/>
        <v>2888.1777688536085</v>
      </c>
      <c r="AH612" s="328">
        <f t="shared" si="405"/>
        <v>2.4758114929899588</v>
      </c>
      <c r="AI612" s="328">
        <f t="shared" si="406"/>
        <v>1.0722329684852092</v>
      </c>
      <c r="AJ612" s="328">
        <f t="shared" si="407"/>
        <v>10.39616624128622</v>
      </c>
      <c r="AK612" s="337">
        <f t="shared" si="408"/>
        <v>864.86898804573138</v>
      </c>
      <c r="AL612" s="42">
        <f t="shared" si="378"/>
        <v>31.811357300312615</v>
      </c>
    </row>
    <row r="613" spans="2:38" ht="15" x14ac:dyDescent="0.15">
      <c r="B613" s="328">
        <f t="shared" si="379"/>
        <v>2890.3405307323337</v>
      </c>
      <c r="C613" s="328">
        <f t="shared" si="380"/>
        <v>2888.1777688536085</v>
      </c>
      <c r="D613" s="328">
        <f t="shared" si="381"/>
        <v>2.4758114929899588</v>
      </c>
      <c r="E613" s="328">
        <f t="shared" si="374"/>
        <v>210.60417500099695</v>
      </c>
      <c r="F613" s="328">
        <f t="shared" si="382"/>
        <v>210.68246441454161</v>
      </c>
      <c r="G613" s="328">
        <f t="shared" si="383"/>
        <v>880.9827403809436</v>
      </c>
      <c r="H613" s="313">
        <f t="shared" si="384"/>
        <v>0.02</v>
      </c>
      <c r="I613" s="328">
        <f t="shared" si="385"/>
        <v>1.7302095029801423</v>
      </c>
      <c r="J613" s="328">
        <f t="shared" si="375"/>
        <v>850</v>
      </c>
      <c r="K613" s="335">
        <f t="shared" si="386"/>
        <v>-1</v>
      </c>
      <c r="L613" s="323">
        <f t="shared" si="387"/>
        <v>2.4558114929899588</v>
      </c>
      <c r="M613" s="323">
        <f t="shared" si="388"/>
        <v>2.4658114929899586</v>
      </c>
      <c r="N613" s="328">
        <f t="shared" si="389"/>
        <v>-3.4505872126557868E-2</v>
      </c>
      <c r="O613" s="328">
        <f t="shared" si="390"/>
        <v>1.8843796348648745E-3</v>
      </c>
      <c r="P613" s="332">
        <f t="shared" si="376"/>
        <v>31.026941954319465</v>
      </c>
      <c r="Q613" s="328">
        <f t="shared" si="391"/>
        <v>41.347734235014059</v>
      </c>
      <c r="R613" s="277">
        <f>IF(H613&gt;0, rate1(1,$L$52,$L$51,$L$54,L613,$L$53,$L$50,P613),"")</f>
        <v>1361.4136909148667</v>
      </c>
      <c r="S613" s="323">
        <f t="shared" si="392"/>
        <v>16.117333796027111</v>
      </c>
      <c r="T613" s="323">
        <f t="shared" si="393"/>
        <v>2.2825368938817858E-3</v>
      </c>
      <c r="U613" s="328">
        <f t="shared" si="394"/>
        <v>2.4758114929899588</v>
      </c>
      <c r="V613" s="336">
        <f t="shared" si="395"/>
        <v>2.4758114929899588</v>
      </c>
      <c r="W613" s="328">
        <f t="shared" si="396"/>
        <v>3.6880441178066548E-4</v>
      </c>
      <c r="X613" s="328">
        <f t="shared" si="397"/>
        <v>52.571643211320065</v>
      </c>
      <c r="Y613" s="328">
        <f t="shared" si="377"/>
        <v>31.279109293992317</v>
      </c>
      <c r="Z613" s="108">
        <f>IF(H613&gt;0, rate1(1,$L$52,$L$51,$L$54,U613,$L$53,$L$50,Y613),"")</f>
        <v>1366.7318533878611</v>
      </c>
      <c r="AA613" s="336">
        <f t="shared" si="398"/>
        <v>20.412670885327042</v>
      </c>
      <c r="AB613" s="336">
        <f t="shared" si="399"/>
        <v>-1.8998128282256318E-5</v>
      </c>
      <c r="AC613" s="328">
        <f t="shared" si="400"/>
        <v>2.2825368938817858E-3</v>
      </c>
      <c r="AD613" s="328">
        <f t="shared" si="401"/>
        <v>-8.7621803851709466</v>
      </c>
      <c r="AE613" s="328">
        <f t="shared" si="402"/>
        <v>2596.5734155795631</v>
      </c>
      <c r="AF613" s="328">
        <f t="shared" si="403"/>
        <v>2890.3037423233131</v>
      </c>
      <c r="AG613" s="328">
        <f t="shared" si="404"/>
        <v>2888.1754863167148</v>
      </c>
      <c r="AH613" s="328">
        <f t="shared" si="405"/>
        <v>2.4559818643724305</v>
      </c>
      <c r="AI613" s="328">
        <f t="shared" si="406"/>
        <v>1.676593168640699</v>
      </c>
      <c r="AJ613" s="328">
        <f t="shared" si="407"/>
        <v>10.396631961610844</v>
      </c>
      <c r="AK613" s="337">
        <f t="shared" si="408"/>
        <v>864.86995463719848</v>
      </c>
      <c r="AL613" s="42">
        <f t="shared" si="378"/>
        <v>31.812268698335828</v>
      </c>
    </row>
    <row r="614" spans="2:38" ht="15" x14ac:dyDescent="0.15">
      <c r="B614" s="328">
        <f t="shared" si="379"/>
        <v>2890.3037423233131</v>
      </c>
      <c r="C614" s="328">
        <f t="shared" si="380"/>
        <v>2888.1754863167148</v>
      </c>
      <c r="D614" s="328">
        <f t="shared" si="381"/>
        <v>2.4559818643724305</v>
      </c>
      <c r="E614" s="328">
        <f t="shared" si="374"/>
        <v>210.45048683465384</v>
      </c>
      <c r="F614" s="328">
        <f t="shared" si="382"/>
        <v>210.5273309178254</v>
      </c>
      <c r="G614" s="328">
        <f t="shared" si="383"/>
        <v>859.18011815538534</v>
      </c>
      <c r="H614" s="313">
        <f t="shared" si="384"/>
        <v>0.02</v>
      </c>
      <c r="I614" s="328">
        <f t="shared" si="385"/>
        <v>1.7026048052786793</v>
      </c>
      <c r="J614" s="328">
        <f t="shared" si="375"/>
        <v>850</v>
      </c>
      <c r="K614" s="335">
        <f t="shared" si="386"/>
        <v>-1</v>
      </c>
      <c r="L614" s="323">
        <f t="shared" si="387"/>
        <v>2.4359818643724305</v>
      </c>
      <c r="M614" s="323">
        <f t="shared" si="388"/>
        <v>2.4459818643724303</v>
      </c>
      <c r="N614" s="328">
        <f t="shared" si="389"/>
        <v>-3.423186766620212E-2</v>
      </c>
      <c r="O614" s="328">
        <f t="shared" si="390"/>
        <v>1.8843796348648745E-3</v>
      </c>
      <c r="P614" s="332">
        <f t="shared" si="376"/>
        <v>30.69386966926433</v>
      </c>
      <c r="Q614" s="328">
        <f t="shared" si="391"/>
        <v>19.38111848711992</v>
      </c>
      <c r="R614" s="277">
        <f>IF(H614&gt;0, rate1(1,$L$52,$L$51,$L$54,L614,$L$53,$L$50,P614),"")</f>
        <v>1354.3203297119358</v>
      </c>
      <c r="S614" s="323">
        <f t="shared" si="392"/>
        <v>7.5943225172114319</v>
      </c>
      <c r="T614" s="323">
        <f t="shared" si="393"/>
        <v>5.1911121387914596E-3</v>
      </c>
      <c r="U614" s="328">
        <f t="shared" si="394"/>
        <v>2.4559818643724305</v>
      </c>
      <c r="V614" s="336">
        <f t="shared" si="395"/>
        <v>2.4559818643724305</v>
      </c>
      <c r="W614" s="328">
        <f t="shared" si="396"/>
        <v>3.6292030683249266E-4</v>
      </c>
      <c r="X614" s="328">
        <f t="shared" si="397"/>
        <v>30.409098711710953</v>
      </c>
      <c r="Y614" s="328">
        <f t="shared" si="377"/>
        <v>30.945356514447774</v>
      </c>
      <c r="Z614" s="108">
        <f>IF(H614&gt;0, rate1(1,$L$52,$L$51,$L$54,U614,$L$53,$L$50,Y614),"")</f>
        <v>1359.6834809224326</v>
      </c>
      <c r="AA614" s="336">
        <f t="shared" si="398"/>
        <v>11.868540745983937</v>
      </c>
      <c r="AB614" s="336">
        <f t="shared" si="399"/>
        <v>-3.3391815452925114E-5</v>
      </c>
      <c r="AC614" s="328">
        <f t="shared" si="400"/>
        <v>5.1911121387914596E-3</v>
      </c>
      <c r="AD614" s="328">
        <f t="shared" si="401"/>
        <v>-3.8527389633035729</v>
      </c>
      <c r="AE614" s="328">
        <f t="shared" si="402"/>
        <v>1313.8003672380958</v>
      </c>
      <c r="AF614" s="328">
        <f t="shared" si="403"/>
        <v>2890.2643193435083</v>
      </c>
      <c r="AG614" s="328">
        <f t="shared" si="404"/>
        <v>2888.1702952045762</v>
      </c>
      <c r="AH614" s="328">
        <f t="shared" si="405"/>
        <v>2.4361502136836588</v>
      </c>
      <c r="AI614" s="328">
        <f t="shared" si="406"/>
        <v>3.8330017093486366</v>
      </c>
      <c r="AJ614" s="328">
        <f t="shared" si="407"/>
        <v>10.397696684307885</v>
      </c>
      <c r="AK614" s="337">
        <f t="shared" si="408"/>
        <v>864.8714316868427</v>
      </c>
      <c r="AL614" s="42">
        <f t="shared" si="378"/>
        <v>31.813693802529173</v>
      </c>
    </row>
    <row r="615" spans="2:38" ht="15" x14ac:dyDescent="0.15">
      <c r="B615" s="328">
        <f t="shared" si="379"/>
        <v>2890.2643193435083</v>
      </c>
      <c r="C615" s="328">
        <f t="shared" si="380"/>
        <v>2888.1702952045762</v>
      </c>
      <c r="D615" s="328">
        <f t="shared" si="381"/>
        <v>2.4361502136836588</v>
      </c>
      <c r="E615" s="328">
        <f t="shared" si="374"/>
        <v>210.3038862688627</v>
      </c>
      <c r="F615" s="328">
        <f t="shared" si="382"/>
        <v>210.37718655175826</v>
      </c>
      <c r="G615" s="328">
        <f t="shared" si="383"/>
        <v>837.76780017001647</v>
      </c>
      <c r="H615" s="313">
        <f t="shared" si="384"/>
        <v>0.02</v>
      </c>
      <c r="I615" s="328">
        <f t="shared" si="385"/>
        <v>1.6752193111457019</v>
      </c>
      <c r="J615" s="328">
        <f t="shared" si="375"/>
        <v>850</v>
      </c>
      <c r="K615" s="335">
        <f t="shared" si="386"/>
        <v>-1</v>
      </c>
      <c r="L615" s="323">
        <f t="shared" si="387"/>
        <v>2.4161502136836588</v>
      </c>
      <c r="M615" s="323">
        <f t="shared" si="388"/>
        <v>2.426150213683659</v>
      </c>
      <c r="N615" s="328">
        <f t="shared" si="389"/>
        <v>-3.3957787940447126E-2</v>
      </c>
      <c r="O615" s="328">
        <f t="shared" si="390"/>
        <v>1.8843796348648745E-3</v>
      </c>
      <c r="P615" s="332">
        <f t="shared" si="376"/>
        <v>30.361666083279996</v>
      </c>
      <c r="Q615" s="328">
        <f t="shared" si="391"/>
        <v>-2.1853267713456717</v>
      </c>
      <c r="R615" s="277">
        <f>IF(H615&gt;0, rate1(1,$L$52,$L$51,$L$54,L615,$L$53,$L$50,P615),"")</f>
        <v>1347.1661095065153</v>
      </c>
      <c r="S615" s="323">
        <f t="shared" si="392"/>
        <v>-0.86084871451447043</v>
      </c>
      <c r="T615" s="323">
        <f t="shared" si="393"/>
        <v>-1.8248548458334686E-2</v>
      </c>
      <c r="U615" s="328">
        <f t="shared" si="394"/>
        <v>2.4361502136836588</v>
      </c>
      <c r="V615" s="336">
        <f t="shared" si="395"/>
        <v>2.4361502136836588</v>
      </c>
      <c r="W615" s="328">
        <f t="shared" si="396"/>
        <v>3.570829264223363E-4</v>
      </c>
      <c r="X615" s="328">
        <f t="shared" si="397"/>
        <v>8.6405695920095695</v>
      </c>
      <c r="Y615" s="328">
        <f t="shared" si="377"/>
        <v>30.612468672553852</v>
      </c>
      <c r="Z615" s="108">
        <f>IF(H615&gt;0, rate1(1,$L$52,$L$51,$L$54,U615,$L$53,$L$50,Y615),"")</f>
        <v>1352.5746881922842</v>
      </c>
      <c r="AA615" s="336">
        <f t="shared" si="398"/>
        <v>3.3901016037362179</v>
      </c>
      <c r="AB615" s="336">
        <f t="shared" si="399"/>
        <v>-1.4940073085769351E-4</v>
      </c>
      <c r="AC615" s="328">
        <f t="shared" si="400"/>
        <v>-1.4940073085769351E-4</v>
      </c>
      <c r="AD615" s="328">
        <f t="shared" si="401"/>
        <v>133.8681536909636</v>
      </c>
      <c r="AE615" s="328">
        <f t="shared" si="402"/>
        <v>54632.596557409481</v>
      </c>
      <c r="AF615" s="328">
        <f t="shared" si="403"/>
        <v>2890.2305109562985</v>
      </c>
      <c r="AG615" s="328">
        <f t="shared" si="404"/>
        <v>2888.1704446053072</v>
      </c>
      <c r="AH615" s="328">
        <f t="shared" si="405"/>
        <v>2.4163165352760774</v>
      </c>
      <c r="AI615" s="328">
        <f t="shared" si="406"/>
        <v>-0.11090000691334267</v>
      </c>
      <c r="AJ615" s="328">
        <f t="shared" si="407"/>
        <v>10.397665878750409</v>
      </c>
      <c r="AK615" s="337">
        <f t="shared" si="408"/>
        <v>864.87472492570419</v>
      </c>
      <c r="AL615" s="42">
        <f t="shared" si="378"/>
        <v>31.816951853982118</v>
      </c>
    </row>
    <row r="616" spans="2:38" ht="15" x14ac:dyDescent="0.15">
      <c r="B616" s="328">
        <f t="shared" si="379"/>
        <v>2890.2305109562985</v>
      </c>
      <c r="C616" s="328">
        <f t="shared" si="380"/>
        <v>2888.1704446053072</v>
      </c>
      <c r="D616" s="328">
        <f t="shared" si="381"/>
        <v>2.4163165352760774</v>
      </c>
      <c r="E616" s="328">
        <f t="shared" si="374"/>
        <v>210.14783555202649</v>
      </c>
      <c r="F616" s="328">
        <f t="shared" si="382"/>
        <v>210.2258609104446</v>
      </c>
      <c r="G616" s="328">
        <f t="shared" si="383"/>
        <v>922.61739047870719</v>
      </c>
      <c r="H616" s="313">
        <f t="shared" si="384"/>
        <v>0.08</v>
      </c>
      <c r="I616" s="328">
        <f t="shared" si="385"/>
        <v>1.6480530807930336</v>
      </c>
      <c r="J616" s="328">
        <f t="shared" si="375"/>
        <v>850</v>
      </c>
      <c r="K616" s="335">
        <f t="shared" si="386"/>
        <v>1</v>
      </c>
      <c r="L616" s="323">
        <f t="shared" si="387"/>
        <v>2.4963165352760774</v>
      </c>
      <c r="M616" s="323">
        <f t="shared" si="388"/>
        <v>2.4563165352760774</v>
      </c>
      <c r="N616" s="328">
        <f t="shared" si="389"/>
        <v>0.13790245934541367</v>
      </c>
      <c r="O616" s="328">
        <f t="shared" si="390"/>
        <v>1.8843796348648745E-3</v>
      </c>
      <c r="P616" s="332">
        <f t="shared" si="376"/>
        <v>31.291281427174017</v>
      </c>
      <c r="Q616" s="328">
        <f t="shared" si="391"/>
        <v>29.181392337565967</v>
      </c>
      <c r="R616" s="277">
        <f>IF(H616&gt;0, rate1(1,$L$52,$L$51,$L$54,L616,$L$53,$L$50,P616),"")</f>
        <v>1366.9874349342801</v>
      </c>
      <c r="S616" s="323">
        <f t="shared" si="392"/>
        <v>11.328517632654201</v>
      </c>
      <c r="T616" s="323">
        <f t="shared" si="393"/>
        <v>-1.3351621621812131E-2</v>
      </c>
      <c r="U616" s="328">
        <f t="shared" si="394"/>
        <v>2.4163165352760774</v>
      </c>
      <c r="V616" s="336">
        <f t="shared" si="395"/>
        <v>2.4163165352760774</v>
      </c>
      <c r="W616" s="328">
        <f t="shared" si="396"/>
        <v>3.5129228338792728E-4</v>
      </c>
      <c r="X616" s="328">
        <f t="shared" si="397"/>
        <v>-12.763432820355092</v>
      </c>
      <c r="Y616" s="328">
        <f t="shared" si="377"/>
        <v>30.280450817256813</v>
      </c>
      <c r="Z616" s="108">
        <f>IF(H616&gt;0, rate1(1,$L$52,$L$51,$L$54,U616,$L$53,$L$50,Y616),"")</f>
        <v>1345.4048775102665</v>
      </c>
      <c r="AA616" s="336">
        <f t="shared" si="398"/>
        <v>-5.0343812007091557</v>
      </c>
      <c r="AB616" s="336">
        <f t="shared" si="399"/>
        <v>5.8215129555727052E-5</v>
      </c>
      <c r="AC616" s="328">
        <f t="shared" si="400"/>
        <v>5.8215129555727052E-5</v>
      </c>
      <c r="AD616" s="328">
        <f t="shared" si="401"/>
        <v>1374.2132090150062</v>
      </c>
      <c r="AE616" s="328">
        <f t="shared" si="402"/>
        <v>-27204844.572260208</v>
      </c>
      <c r="AF616" s="328">
        <f t="shared" si="403"/>
        <v>2890.3683552005145</v>
      </c>
      <c r="AG616" s="328">
        <f t="shared" si="404"/>
        <v>2888.1703863901776</v>
      </c>
      <c r="AH616" s="328">
        <f t="shared" si="405"/>
        <v>2.4958816285588195</v>
      </c>
      <c r="AI616" s="328">
        <f t="shared" si="406"/>
        <v>4.2586440861123079E-2</v>
      </c>
      <c r="AJ616" s="328">
        <f t="shared" si="407"/>
        <v>10.397677708317316</v>
      </c>
      <c r="AK616" s="337">
        <f t="shared" si="408"/>
        <v>864.87463201724938</v>
      </c>
      <c r="AL616" s="42">
        <f t="shared" si="378"/>
        <v>31.816857588976241</v>
      </c>
    </row>
    <row r="617" spans="2:38" ht="15" x14ac:dyDescent="0.15">
      <c r="B617" s="328">
        <f t="shared" si="379"/>
        <v>2890.3683552005145</v>
      </c>
      <c r="C617" s="328">
        <f t="shared" si="380"/>
        <v>2888.1703863901776</v>
      </c>
      <c r="D617" s="328">
        <f t="shared" si="381"/>
        <v>2.4958816285588195</v>
      </c>
      <c r="E617" s="328">
        <f t="shared" si="374"/>
        <v>210.7804573336212</v>
      </c>
      <c r="F617" s="328">
        <f t="shared" si="382"/>
        <v>210.46414644282385</v>
      </c>
      <c r="G617" s="328">
        <f t="shared" si="383"/>
        <v>901.82448720832247</v>
      </c>
      <c r="H617" s="313">
        <f t="shared" si="384"/>
        <v>0.02</v>
      </c>
      <c r="I617" s="328">
        <f t="shared" si="385"/>
        <v>1.7583750482695906</v>
      </c>
      <c r="J617" s="328">
        <f t="shared" si="375"/>
        <v>850</v>
      </c>
      <c r="K617" s="335">
        <f t="shared" si="386"/>
        <v>-1</v>
      </c>
      <c r="L617" s="323">
        <f t="shared" si="387"/>
        <v>2.4758816285588194</v>
      </c>
      <c r="M617" s="323">
        <f t="shared" si="388"/>
        <v>2.4858816285588192</v>
      </c>
      <c r="N617" s="328">
        <f t="shared" si="389"/>
        <v>-3.4783151713979166E-2</v>
      </c>
      <c r="O617" s="328">
        <f t="shared" si="390"/>
        <v>1.8843796348648745E-3</v>
      </c>
      <c r="P617" s="332">
        <f t="shared" si="376"/>
        <v>31.364968014123306</v>
      </c>
      <c r="Q617" s="328">
        <f t="shared" si="391"/>
        <v>64.054830126674801</v>
      </c>
      <c r="R617" s="277">
        <f>IF(H617&gt;0, rate1(1,$L$52,$L$51,$L$54,L617,$L$53,$L$50,P617),"")</f>
        <v>1368.5324494030276</v>
      </c>
      <c r="S617" s="323">
        <f t="shared" si="392"/>
        <v>24.83867255638507</v>
      </c>
      <c r="T617" s="323">
        <f t="shared" si="393"/>
        <v>1.4591060652268857E-3</v>
      </c>
      <c r="U617" s="328">
        <f t="shared" si="394"/>
        <v>2.4958816285588195</v>
      </c>
      <c r="V617" s="336">
        <f t="shared" si="395"/>
        <v>2.4958816285588195</v>
      </c>
      <c r="W617" s="328">
        <f t="shared" si="396"/>
        <v>3.7480806471634764E-4</v>
      </c>
      <c r="X617" s="328">
        <f t="shared" si="397"/>
        <v>73.741906947250072</v>
      </c>
      <c r="Y617" s="328">
        <f t="shared" si="377"/>
        <v>31.61782039340709</v>
      </c>
      <c r="Z617" s="108">
        <f>IF(H617&gt;0, rate1(1,$L$52,$L$51,$L$54,U617,$L$53,$L$50,Y617),"")</f>
        <v>1373.8055166287402</v>
      </c>
      <c r="AA617" s="336">
        <f t="shared" si="398"/>
        <v>28.485293995479093</v>
      </c>
      <c r="AB617" s="336">
        <f t="shared" si="399"/>
        <v>-1.3636676572497198E-5</v>
      </c>
      <c r="AC617" s="328">
        <f t="shared" si="400"/>
        <v>1.4591060652268857E-3</v>
      </c>
      <c r="AD617" s="328">
        <f t="shared" si="401"/>
        <v>-13.707022728940595</v>
      </c>
      <c r="AE617" s="328">
        <f t="shared" si="402"/>
        <v>-1829434.9759515417</v>
      </c>
      <c r="AF617" s="328">
        <f t="shared" si="403"/>
        <v>2890.3321129427354</v>
      </c>
      <c r="AG617" s="328">
        <f t="shared" si="404"/>
        <v>2888.1689272841122</v>
      </c>
      <c r="AH617" s="328">
        <f t="shared" si="405"/>
        <v>2.4760540411320728</v>
      </c>
      <c r="AI617" s="328">
        <f t="shared" si="406"/>
        <v>1.0661830239124892</v>
      </c>
      <c r="AJ617" s="328">
        <f t="shared" si="407"/>
        <v>10.397973870268402</v>
      </c>
      <c r="AK617" s="337">
        <f t="shared" si="408"/>
        <v>864.87467130824029</v>
      </c>
      <c r="AL617" s="42">
        <f t="shared" si="378"/>
        <v>31.816893787450972</v>
      </c>
    </row>
    <row r="618" spans="2:38" ht="15" x14ac:dyDescent="0.15">
      <c r="B618" s="328">
        <f t="shared" si="379"/>
        <v>2890.3321129427354</v>
      </c>
      <c r="C618" s="328">
        <f t="shared" si="380"/>
        <v>2888.1689272841122</v>
      </c>
      <c r="D618" s="328">
        <f t="shared" si="381"/>
        <v>2.4760540411320728</v>
      </c>
      <c r="E618" s="328">
        <f t="shared" si="374"/>
        <v>210.62384601281659</v>
      </c>
      <c r="F618" s="328">
        <f t="shared" si="382"/>
        <v>210.70215167321891</v>
      </c>
      <c r="G618" s="328">
        <f t="shared" si="383"/>
        <v>881.32615330891156</v>
      </c>
      <c r="H618" s="313">
        <f t="shared" si="384"/>
        <v>0.02</v>
      </c>
      <c r="I618" s="328">
        <f t="shared" si="385"/>
        <v>1.730548526898565</v>
      </c>
      <c r="J618" s="328">
        <f t="shared" si="375"/>
        <v>850</v>
      </c>
      <c r="K618" s="335">
        <f t="shared" si="386"/>
        <v>-1</v>
      </c>
      <c r="L618" s="323">
        <f t="shared" si="387"/>
        <v>2.4560540411320728</v>
      </c>
      <c r="M618" s="323">
        <f t="shared" si="388"/>
        <v>2.4660540411320726</v>
      </c>
      <c r="N618" s="328">
        <f t="shared" si="389"/>
        <v>-3.4509223347376938E-2</v>
      </c>
      <c r="O618" s="328">
        <f t="shared" si="390"/>
        <v>1.8843796348648745E-3</v>
      </c>
      <c r="P618" s="332">
        <f t="shared" si="376"/>
        <v>31.03102152920405</v>
      </c>
      <c r="Q618" s="328">
        <f t="shared" si="391"/>
        <v>41.694069755569444</v>
      </c>
      <c r="R618" s="277">
        <f>IF(H618&gt;0, rate1(1,$L$52,$L$51,$L$54,L618,$L$53,$L$50,P618),"")</f>
        <v>1361.5000842689362</v>
      </c>
      <c r="S618" s="323">
        <f t="shared" si="392"/>
        <v>16.251303988606587</v>
      </c>
      <c r="T618" s="323">
        <f t="shared" si="393"/>
        <v>2.2627064133766456E-3</v>
      </c>
      <c r="U618" s="328">
        <f t="shared" si="394"/>
        <v>2.4760540411320728</v>
      </c>
      <c r="V618" s="336">
        <f t="shared" si="395"/>
        <v>2.4760540411320728</v>
      </c>
      <c r="W618" s="328">
        <f t="shared" si="396"/>
        <v>3.6887667673735081E-4</v>
      </c>
      <c r="X618" s="328">
        <f t="shared" si="397"/>
        <v>52.921302006338465</v>
      </c>
      <c r="Y618" s="328">
        <f t="shared" si="377"/>
        <v>31.283197169769149</v>
      </c>
      <c r="Z618" s="108">
        <f>IF(H618&gt;0, rate1(1,$L$52,$L$51,$L$54,U618,$L$53,$L$50,Y618),"")</f>
        <v>1366.8176991332257</v>
      </c>
      <c r="AA618" s="336">
        <f t="shared" si="398"/>
        <v>20.547146835495898</v>
      </c>
      <c r="AB618" s="336">
        <f t="shared" si="399"/>
        <v>-1.8871126300003191E-5</v>
      </c>
      <c r="AC618" s="328">
        <f t="shared" si="400"/>
        <v>2.2627064133766456E-3</v>
      </c>
      <c r="AD618" s="328">
        <f t="shared" si="401"/>
        <v>-8.8389726045607144</v>
      </c>
      <c r="AE618" s="328">
        <f t="shared" si="402"/>
        <v>2615.9566890411584</v>
      </c>
      <c r="AF618" s="328">
        <f t="shared" si="403"/>
        <v>2890.2953410129749</v>
      </c>
      <c r="AG618" s="328">
        <f t="shared" si="404"/>
        <v>2888.1666645776986</v>
      </c>
      <c r="AH618" s="328">
        <f t="shared" si="405"/>
        <v>2.4562244372149853</v>
      </c>
      <c r="AI618" s="328">
        <f t="shared" si="406"/>
        <v>1.6619216109645827</v>
      </c>
      <c r="AJ618" s="328">
        <f t="shared" si="407"/>
        <v>10.398435515160337</v>
      </c>
      <c r="AK618" s="337">
        <f t="shared" si="408"/>
        <v>864.87563281819905</v>
      </c>
      <c r="AL618" s="42">
        <f t="shared" si="378"/>
        <v>31.817800043021297</v>
      </c>
    </row>
    <row r="619" spans="2:38" ht="15" x14ac:dyDescent="0.15">
      <c r="B619" s="328">
        <f t="shared" si="379"/>
        <v>2890.2953410129749</v>
      </c>
      <c r="C619" s="328">
        <f t="shared" si="380"/>
        <v>2888.1666645776986</v>
      </c>
      <c r="D619" s="328">
        <f t="shared" si="381"/>
        <v>2.4562244372149853</v>
      </c>
      <c r="E619" s="328">
        <f t="shared" si="374"/>
        <v>210.4701020126418</v>
      </c>
      <c r="F619" s="328">
        <f t="shared" si="382"/>
        <v>210.54697401272921</v>
      </c>
      <c r="G619" s="328">
        <f t="shared" si="383"/>
        <v>859.51701040168905</v>
      </c>
      <c r="H619" s="313">
        <f t="shared" si="384"/>
        <v>0.02</v>
      </c>
      <c r="I619" s="328">
        <f t="shared" si="385"/>
        <v>1.7029411482209982</v>
      </c>
      <c r="J619" s="328">
        <f t="shared" si="375"/>
        <v>850</v>
      </c>
      <c r="K619" s="335">
        <f t="shared" si="386"/>
        <v>-1</v>
      </c>
      <c r="L619" s="323">
        <f t="shared" si="387"/>
        <v>2.4362244372149853</v>
      </c>
      <c r="M619" s="323">
        <f t="shared" si="388"/>
        <v>2.4462244372149851</v>
      </c>
      <c r="N619" s="328">
        <f t="shared" si="389"/>
        <v>-3.4235219807125183E-2</v>
      </c>
      <c r="O619" s="328">
        <f t="shared" si="390"/>
        <v>1.8843796348648745E-3</v>
      </c>
      <c r="P619" s="332">
        <f t="shared" si="376"/>
        <v>30.697938649321348</v>
      </c>
      <c r="Q619" s="328">
        <f t="shared" si="391"/>
        <v>19.720854213983785</v>
      </c>
      <c r="R619" s="277">
        <f>IF(H619&gt;0, rate1(1,$L$52,$L$51,$L$54,L619,$L$53,$L$50,P619),"")</f>
        <v>1354.4074638067736</v>
      </c>
      <c r="S619" s="323">
        <f t="shared" si="392"/>
        <v>7.7269478680970307</v>
      </c>
      <c r="T619" s="323">
        <f t="shared" si="393"/>
        <v>5.0892649204980238E-3</v>
      </c>
      <c r="U619" s="328">
        <f t="shared" si="394"/>
        <v>2.4562244372149853</v>
      </c>
      <c r="V619" s="336">
        <f t="shared" si="395"/>
        <v>2.4562244372149853</v>
      </c>
      <c r="W619" s="328">
        <f t="shared" si="396"/>
        <v>3.6299200032541279E-4</v>
      </c>
      <c r="X619" s="328">
        <f t="shared" si="397"/>
        <v>30.75216392765094</v>
      </c>
      <c r="Y619" s="328">
        <f t="shared" si="377"/>
        <v>30.949433841091295</v>
      </c>
      <c r="Z619" s="108">
        <f>IF(H619&gt;0, rate1(1,$L$52,$L$51,$L$54,U619,$L$53,$L$50,Y619),"")</f>
        <v>1359.7700620599435</v>
      </c>
      <c r="AA619" s="336">
        <f t="shared" si="398"/>
        <v>12.001673392110465</v>
      </c>
      <c r="AB619" s="336">
        <f t="shared" si="399"/>
        <v>-3.2994253454726448E-5</v>
      </c>
      <c r="AC619" s="328">
        <f t="shared" si="400"/>
        <v>5.0892649204980238E-3</v>
      </c>
      <c r="AD619" s="328">
        <f t="shared" si="401"/>
        <v>-3.9298406179340426</v>
      </c>
      <c r="AE619" s="328">
        <f t="shared" si="402"/>
        <v>1335.4600456635455</v>
      </c>
      <c r="AF619" s="328">
        <f t="shared" si="403"/>
        <v>2890.2560165282471</v>
      </c>
      <c r="AG619" s="328">
        <f t="shared" si="404"/>
        <v>2888.161575312778</v>
      </c>
      <c r="AH619" s="328">
        <f t="shared" si="405"/>
        <v>2.4363928112944619</v>
      </c>
      <c r="AI619" s="328">
        <f t="shared" si="406"/>
        <v>3.7575582359785953</v>
      </c>
      <c r="AJ619" s="328">
        <f t="shared" si="407"/>
        <v>10.399479281336998</v>
      </c>
      <c r="AK619" s="337">
        <f t="shared" si="408"/>
        <v>864.87709751317959</v>
      </c>
      <c r="AL619" s="42">
        <f t="shared" si="378"/>
        <v>31.819212676390617</v>
      </c>
    </row>
    <row r="620" spans="2:38" ht="15" x14ac:dyDescent="0.15">
      <c r="B620" s="328">
        <f t="shared" si="379"/>
        <v>2890.2560165282471</v>
      </c>
      <c r="C620" s="328">
        <f t="shared" si="380"/>
        <v>2888.161575312778</v>
      </c>
      <c r="D620" s="328">
        <f t="shared" si="381"/>
        <v>2.4363928112944619</v>
      </c>
      <c r="E620" s="328">
        <f t="shared" si="374"/>
        <v>210.32328118739645</v>
      </c>
      <c r="F620" s="328">
        <f t="shared" si="382"/>
        <v>210.39669160001912</v>
      </c>
      <c r="G620" s="328">
        <f t="shared" si="383"/>
        <v>838.09788316723188</v>
      </c>
      <c r="H620" s="313">
        <f t="shared" si="384"/>
        <v>0.02</v>
      </c>
      <c r="I620" s="328">
        <f t="shared" si="385"/>
        <v>1.6755529723752263</v>
      </c>
      <c r="J620" s="328">
        <f t="shared" si="375"/>
        <v>850</v>
      </c>
      <c r="K620" s="335">
        <f t="shared" si="386"/>
        <v>-1</v>
      </c>
      <c r="L620" s="323">
        <f t="shared" si="387"/>
        <v>2.4163928112944619</v>
      </c>
      <c r="M620" s="323">
        <f t="shared" si="388"/>
        <v>2.4263928112944617</v>
      </c>
      <c r="N620" s="328">
        <f t="shared" si="389"/>
        <v>-3.396114100258707E-2</v>
      </c>
      <c r="O620" s="328">
        <f t="shared" si="390"/>
        <v>1.8843796348648745E-3</v>
      </c>
      <c r="P620" s="332">
        <f t="shared" si="376"/>
        <v>30.365724406531331</v>
      </c>
      <c r="Q620" s="328">
        <f t="shared" si="391"/>
        <v>-1.8527634653729592</v>
      </c>
      <c r="R620" s="277">
        <f>IF(H620&gt;0, rate1(1,$L$52,$L$51,$L$54,L620,$L$53,$L$50,P620),"")</f>
        <v>1347.2539916626415</v>
      </c>
      <c r="S620" s="323">
        <f t="shared" si="392"/>
        <v>-0.72979703947703956</v>
      </c>
      <c r="T620" s="323">
        <f t="shared" si="393"/>
        <v>-1.9633020653598971E-2</v>
      </c>
      <c r="U620" s="328">
        <f t="shared" si="394"/>
        <v>2.4363928112944619</v>
      </c>
      <c r="V620" s="336">
        <f t="shared" si="395"/>
        <v>2.4363928112944619</v>
      </c>
      <c r="W620" s="328">
        <f t="shared" si="396"/>
        <v>3.571540482925073E-4</v>
      </c>
      <c r="X620" s="328">
        <f t="shared" si="397"/>
        <v>8.9767438741782826</v>
      </c>
      <c r="Y620" s="328">
        <f t="shared" si="377"/>
        <v>30.616535388713203</v>
      </c>
      <c r="Z620" s="108">
        <f>IF(H620&gt;0, rate1(1,$L$52,$L$51,$L$54,U620,$L$53,$L$50,Y620),"")</f>
        <v>1352.6620120068092</v>
      </c>
      <c r="AA620" s="336">
        <f t="shared" si="398"/>
        <v>3.5217712069167431</v>
      </c>
      <c r="AB620" s="336">
        <f t="shared" si="399"/>
        <v>-1.4162825212410272E-4</v>
      </c>
      <c r="AC620" s="328">
        <f t="shared" si="400"/>
        <v>-1.4162825212410272E-4</v>
      </c>
      <c r="AD620" s="328">
        <f t="shared" si="401"/>
        <v>141.21476259182288</v>
      </c>
      <c r="AE620" s="328">
        <f t="shared" si="402"/>
        <v>58672.296669456045</v>
      </c>
      <c r="AF620" s="328">
        <f t="shared" si="403"/>
        <v>2890.2221970154965</v>
      </c>
      <c r="AG620" s="328">
        <f t="shared" si="404"/>
        <v>2888.1617169410301</v>
      </c>
      <c r="AH620" s="328">
        <f t="shared" si="405"/>
        <v>2.4165591577252354</v>
      </c>
      <c r="AI620" s="328">
        <f t="shared" si="406"/>
        <v>-0.10512364632100275</v>
      </c>
      <c r="AJ620" s="328">
        <f t="shared" si="407"/>
        <v>10.399450080324131</v>
      </c>
      <c r="AK620" s="337">
        <f t="shared" si="408"/>
        <v>864.88032719840101</v>
      </c>
      <c r="AL620" s="42">
        <f t="shared" si="378"/>
        <v>31.822406600891199</v>
      </c>
    </row>
    <row r="621" spans="2:38" ht="15" x14ac:dyDescent="0.15">
      <c r="B621" s="328">
        <f t="shared" si="379"/>
        <v>2890.2221970154965</v>
      </c>
      <c r="C621" s="328">
        <f t="shared" si="380"/>
        <v>2888.1617169410301</v>
      </c>
      <c r="D621" s="328">
        <f t="shared" si="381"/>
        <v>2.4165591577252354</v>
      </c>
      <c r="E621" s="328">
        <f t="shared" si="374"/>
        <v>210.16722998957323</v>
      </c>
      <c r="F621" s="328">
        <f t="shared" si="382"/>
        <v>210.24525558848484</v>
      </c>
      <c r="G621" s="328">
        <f t="shared" si="383"/>
        <v>922.97171132817914</v>
      </c>
      <c r="H621" s="313">
        <f t="shared" si="384"/>
        <v>0.08</v>
      </c>
      <c r="I621" s="328">
        <f t="shared" si="385"/>
        <v>1.6483840595730728</v>
      </c>
      <c r="J621" s="328">
        <f t="shared" si="375"/>
        <v>850</v>
      </c>
      <c r="K621" s="335">
        <f t="shared" si="386"/>
        <v>1</v>
      </c>
      <c r="L621" s="323">
        <f t="shared" si="387"/>
        <v>2.4965591577252355</v>
      </c>
      <c r="M621" s="323">
        <f t="shared" si="388"/>
        <v>2.4565591577252355</v>
      </c>
      <c r="N621" s="328">
        <f t="shared" si="389"/>
        <v>0.13791622803388304</v>
      </c>
      <c r="O621" s="328">
        <f t="shared" si="390"/>
        <v>1.8843796348648745E-3</v>
      </c>
      <c r="P621" s="332">
        <f t="shared" si="376"/>
        <v>31.295370536581025</v>
      </c>
      <c r="Q621" s="328">
        <f t="shared" si="391"/>
        <v>29.523104517398679</v>
      </c>
      <c r="R621" s="277">
        <f>IF(H621&gt;0, rate1(1,$L$52,$L$51,$L$54,L621,$L$53,$L$50,P621),"")</f>
        <v>1367.0732718855706</v>
      </c>
      <c r="S621" s="323">
        <f t="shared" si="392"/>
        <v>11.460454193182136</v>
      </c>
      <c r="T621" s="323">
        <f t="shared" si="393"/>
        <v>-1.3184535344915847E-2</v>
      </c>
      <c r="U621" s="328">
        <f t="shared" si="394"/>
        <v>2.4165591577252354</v>
      </c>
      <c r="V621" s="336">
        <f t="shared" si="395"/>
        <v>2.4165591577252354</v>
      </c>
      <c r="W621" s="328">
        <f t="shared" si="396"/>
        <v>3.5136283347725339E-4</v>
      </c>
      <c r="X621" s="328">
        <f t="shared" si="397"/>
        <v>-12.433942925973724</v>
      </c>
      <c r="Y621" s="328">
        <f t="shared" si="377"/>
        <v>30.284506860766157</v>
      </c>
      <c r="Z621" s="108">
        <f>IF(H621&gt;0, rate1(1,$L$52,$L$51,$L$54,U621,$L$53,$L$50,Y621),"")</f>
        <v>1345.4929513381355</v>
      </c>
      <c r="AA621" s="336">
        <f t="shared" si="398"/>
        <v>-4.9040968746052505</v>
      </c>
      <c r="AB621" s="336">
        <f t="shared" si="399"/>
        <v>5.9511698561136094E-5</v>
      </c>
      <c r="AC621" s="328">
        <f t="shared" si="400"/>
        <v>5.9511698561136094E-5</v>
      </c>
      <c r="AD621" s="328">
        <f t="shared" si="401"/>
        <v>1344.2735114981867</v>
      </c>
      <c r="AE621" s="328">
        <f t="shared" si="402"/>
        <v>-29301247.962966774</v>
      </c>
      <c r="AF621" s="328">
        <f t="shared" si="403"/>
        <v>2890.3600537318316</v>
      </c>
      <c r="AG621" s="328">
        <f t="shared" si="404"/>
        <v>2888.1616574293316</v>
      </c>
      <c r="AH621" s="328">
        <f t="shared" si="405"/>
        <v>2.4961243339958004</v>
      </c>
      <c r="AI621" s="328">
        <f t="shared" si="406"/>
        <v>4.3532193763874169E-2</v>
      </c>
      <c r="AJ621" s="328">
        <f t="shared" si="407"/>
        <v>10.399462172600177</v>
      </c>
      <c r="AK621" s="337">
        <f t="shared" si="408"/>
        <v>864.88023909449555</v>
      </c>
      <c r="AL621" s="42">
        <f t="shared" si="378"/>
        <v>31.822317245791826</v>
      </c>
    </row>
    <row r="622" spans="2:38" ht="15" x14ac:dyDescent="0.15">
      <c r="B622" s="328">
        <f t="shared" si="379"/>
        <v>2890.3600537318316</v>
      </c>
      <c r="C622" s="328">
        <f t="shared" si="380"/>
        <v>2888.1616574293316</v>
      </c>
      <c r="D622" s="328">
        <f t="shared" si="381"/>
        <v>2.4961243339958004</v>
      </c>
      <c r="E622" s="328">
        <f t="shared" si="374"/>
        <v>210.79992030161003</v>
      </c>
      <c r="F622" s="328">
        <f t="shared" si="382"/>
        <v>210.48357514559163</v>
      </c>
      <c r="G622" s="328">
        <f t="shared" si="383"/>
        <v>902.17300866516746</v>
      </c>
      <c r="H622" s="313">
        <f t="shared" si="384"/>
        <v>0.02</v>
      </c>
      <c r="I622" s="328">
        <f t="shared" si="385"/>
        <v>1.7587170419999894</v>
      </c>
      <c r="J622" s="328">
        <f t="shared" si="375"/>
        <v>850</v>
      </c>
      <c r="K622" s="335">
        <f t="shared" si="386"/>
        <v>-1</v>
      </c>
      <c r="L622" s="323">
        <f t="shared" si="387"/>
        <v>2.4761243339958003</v>
      </c>
      <c r="M622" s="323">
        <f t="shared" si="388"/>
        <v>2.4861243339958001</v>
      </c>
      <c r="N622" s="328">
        <f t="shared" si="389"/>
        <v>-3.4786504521928663E-2</v>
      </c>
      <c r="O622" s="328">
        <f t="shared" si="390"/>
        <v>1.8843796348648745E-3</v>
      </c>
      <c r="P622" s="332">
        <f t="shared" si="376"/>
        <v>31.369061324576183</v>
      </c>
      <c r="Q622" s="328">
        <f t="shared" si="391"/>
        <v>64.407009888991979</v>
      </c>
      <c r="R622" s="277">
        <f>IF(H622&gt;0, rate1(1,$L$52,$L$51,$L$54,L622,$L$53,$L$50,P622),"")</f>
        <v>1368.6181647123456</v>
      </c>
      <c r="S622" s="323">
        <f t="shared" si="392"/>
        <v>24.973673847085852</v>
      </c>
      <c r="T622" s="323">
        <f t="shared" si="393"/>
        <v>1.4510293559431725E-3</v>
      </c>
      <c r="U622" s="328">
        <f t="shared" si="394"/>
        <v>2.4961243339958004</v>
      </c>
      <c r="V622" s="336">
        <f t="shared" si="395"/>
        <v>2.4961243339958004</v>
      </c>
      <c r="W622" s="328">
        <f t="shared" si="396"/>
        <v>3.7488096270710258E-4</v>
      </c>
      <c r="X622" s="328">
        <f t="shared" si="397"/>
        <v>74.096712520135839</v>
      </c>
      <c r="Y622" s="328">
        <f t="shared" si="377"/>
        <v>31.621921965326706</v>
      </c>
      <c r="Z622" s="108">
        <f>IF(H622&gt;0, rate1(1,$L$52,$L$51,$L$54,U622,$L$53,$L$50,Y622),"")</f>
        <v>1373.890689298782</v>
      </c>
      <c r="AA622" s="336">
        <f t="shared" si="398"/>
        <v>28.620575184634845</v>
      </c>
      <c r="AB622" s="336">
        <f t="shared" si="399"/>
        <v>-1.3572525561149303E-5</v>
      </c>
      <c r="AC622" s="328">
        <f t="shared" si="400"/>
        <v>1.4510293559431725E-3</v>
      </c>
      <c r="AD622" s="328">
        <f t="shared" si="401"/>
        <v>-13.78331866139259</v>
      </c>
      <c r="AE622" s="328">
        <f t="shared" si="402"/>
        <v>-1798106.4812637379</v>
      </c>
      <c r="AF622" s="328">
        <f t="shared" si="403"/>
        <v>2890.3238161979539</v>
      </c>
      <c r="AG622" s="328">
        <f t="shared" si="404"/>
        <v>2888.1602063999758</v>
      </c>
      <c r="AH622" s="328">
        <f t="shared" si="405"/>
        <v>2.476296771220063</v>
      </c>
      <c r="AI622" s="328">
        <f t="shared" si="406"/>
        <v>1.0602148892625198</v>
      </c>
      <c r="AJ622" s="328">
        <f t="shared" si="407"/>
        <v>10.399756676736084</v>
      </c>
      <c r="AK622" s="337">
        <f t="shared" si="408"/>
        <v>864.88027927347889</v>
      </c>
      <c r="AL622" s="42">
        <f t="shared" si="378"/>
        <v>31.822354248156525</v>
      </c>
    </row>
    <row r="623" spans="2:38" ht="15" x14ac:dyDescent="0.15">
      <c r="B623" s="328">
        <f t="shared" si="379"/>
        <v>2890.3238161979539</v>
      </c>
      <c r="C623" s="328">
        <f t="shared" si="380"/>
        <v>2888.1602063999758</v>
      </c>
      <c r="D623" s="328">
        <f t="shared" si="381"/>
        <v>2.476296771220063</v>
      </c>
      <c r="E623" s="328">
        <f t="shared" si="374"/>
        <v>210.64327670786082</v>
      </c>
      <c r="F623" s="328">
        <f t="shared" si="382"/>
        <v>210.72159850473543</v>
      </c>
      <c r="G623" s="328">
        <f t="shared" si="383"/>
        <v>881.66885657849127</v>
      </c>
      <c r="H623" s="313">
        <f t="shared" si="384"/>
        <v>0.02</v>
      </c>
      <c r="I623" s="328">
        <f t="shared" si="385"/>
        <v>1.7308878383824777</v>
      </c>
      <c r="J623" s="328">
        <f t="shared" si="375"/>
        <v>850</v>
      </c>
      <c r="K623" s="335">
        <f t="shared" si="386"/>
        <v>-1</v>
      </c>
      <c r="L623" s="323">
        <f t="shared" si="387"/>
        <v>2.456296771220063</v>
      </c>
      <c r="M623" s="323">
        <f t="shared" si="388"/>
        <v>2.4662967712200627</v>
      </c>
      <c r="N623" s="328">
        <f t="shared" si="389"/>
        <v>-3.4512577075003215E-2</v>
      </c>
      <c r="O623" s="328">
        <f t="shared" si="390"/>
        <v>1.8843796348648745E-3</v>
      </c>
      <c r="P623" s="332">
        <f t="shared" si="376"/>
        <v>31.035104298799094</v>
      </c>
      <c r="Q623" s="328">
        <f t="shared" si="391"/>
        <v>42.039685900253176</v>
      </c>
      <c r="R623" s="277">
        <f>IF(H623&gt;0, rate1(1,$L$52,$L$51,$L$54,L623,$L$53,$L$50,P623),"")</f>
        <v>1361.5865335120311</v>
      </c>
      <c r="S623" s="323">
        <f t="shared" si="392"/>
        <v>16.384976130774685</v>
      </c>
      <c r="T623" s="323">
        <f t="shared" si="393"/>
        <v>2.2432649086772025E-3</v>
      </c>
      <c r="U623" s="328">
        <f t="shared" si="394"/>
        <v>2.476296771220063</v>
      </c>
      <c r="V623" s="336">
        <f t="shared" si="395"/>
        <v>2.476296771220063</v>
      </c>
      <c r="W623" s="328">
        <f t="shared" si="396"/>
        <v>3.6894900299255795E-4</v>
      </c>
      <c r="X623" s="328">
        <f t="shared" si="397"/>
        <v>53.270230870466094</v>
      </c>
      <c r="Y623" s="328">
        <f t="shared" si="377"/>
        <v>31.287288245937891</v>
      </c>
      <c r="Z623" s="108">
        <f>IF(H623&gt;0, rate1(1,$L$52,$L$51,$L$54,U623,$L$53,$L$50,Y623),"")</f>
        <v>1366.9036004214227</v>
      </c>
      <c r="AA623" s="336">
        <f t="shared" si="398"/>
        <v>20.681321670197597</v>
      </c>
      <c r="AB623" s="336">
        <f t="shared" si="399"/>
        <v>-1.8746149734000751E-5</v>
      </c>
      <c r="AC623" s="328">
        <f t="shared" si="400"/>
        <v>2.2432649086772025E-3</v>
      </c>
      <c r="AD623" s="328">
        <f t="shared" si="401"/>
        <v>-8.9155765432061713</v>
      </c>
      <c r="AE623" s="328">
        <f t="shared" si="402"/>
        <v>2635.2757899141675</v>
      </c>
      <c r="AF623" s="328">
        <f t="shared" si="403"/>
        <v>2890.28706035597</v>
      </c>
      <c r="AG623" s="328">
        <f t="shared" si="404"/>
        <v>2888.1579631350669</v>
      </c>
      <c r="AH623" s="328">
        <f t="shared" si="405"/>
        <v>2.4564671920205012</v>
      </c>
      <c r="AI623" s="328">
        <f t="shared" si="406"/>
        <v>1.6475375258677092</v>
      </c>
      <c r="AJ623" s="328">
        <f t="shared" si="407"/>
        <v>10.400214326048825</v>
      </c>
      <c r="AK623" s="337">
        <f t="shared" si="408"/>
        <v>864.88123577073532</v>
      </c>
      <c r="AL623" s="42">
        <f t="shared" si="378"/>
        <v>31.823255430812399</v>
      </c>
    </row>
    <row r="624" spans="2:38" ht="15" x14ac:dyDescent="0.15">
      <c r="B624" s="328">
        <f t="shared" si="379"/>
        <v>2890.28706035597</v>
      </c>
      <c r="C624" s="328">
        <f t="shared" si="380"/>
        <v>2888.1579631350669</v>
      </c>
      <c r="D624" s="328">
        <f t="shared" si="381"/>
        <v>2.4564671920205012</v>
      </c>
      <c r="E624" s="328">
        <f t="shared" si="374"/>
        <v>210.48947765187592</v>
      </c>
      <c r="F624" s="328">
        <f t="shared" si="382"/>
        <v>210.56637717986837</v>
      </c>
      <c r="G624" s="328">
        <f t="shared" si="383"/>
        <v>859.8532145907883</v>
      </c>
      <c r="H624" s="313">
        <f t="shared" si="384"/>
        <v>0.02</v>
      </c>
      <c r="I624" s="328">
        <f t="shared" si="385"/>
        <v>1.7032777767224616</v>
      </c>
      <c r="J624" s="328">
        <f t="shared" si="375"/>
        <v>850</v>
      </c>
      <c r="K624" s="335">
        <f t="shared" si="386"/>
        <v>-1</v>
      </c>
      <c r="L624" s="323">
        <f t="shared" si="387"/>
        <v>2.4364671920205012</v>
      </c>
      <c r="M624" s="323">
        <f t="shared" si="388"/>
        <v>2.446467192020501</v>
      </c>
      <c r="N624" s="328">
        <f t="shared" si="389"/>
        <v>-3.4238574455526027E-2</v>
      </c>
      <c r="O624" s="328">
        <f t="shared" si="390"/>
        <v>1.8843796348648745E-3</v>
      </c>
      <c r="P624" s="332">
        <f t="shared" si="376"/>
        <v>30.702010816870867</v>
      </c>
      <c r="Q624" s="328">
        <f t="shared" si="391"/>
        <v>20.059893483496467</v>
      </c>
      <c r="R624" s="277">
        <f>IF(H624&gt;0, rate1(1,$L$52,$L$51,$L$54,L624,$L$53,$L$50,P624),"")</f>
        <v>1354.4946542576545</v>
      </c>
      <c r="S624" s="323">
        <f t="shared" si="392"/>
        <v>7.8592829628750298</v>
      </c>
      <c r="T624" s="323">
        <f t="shared" si="393"/>
        <v>4.9915675794157824E-3</v>
      </c>
      <c r="U624" s="328">
        <f t="shared" si="394"/>
        <v>2.4564671920205012</v>
      </c>
      <c r="V624" s="336">
        <f t="shared" si="395"/>
        <v>2.4564671920205012</v>
      </c>
      <c r="W624" s="328">
        <f t="shared" si="396"/>
        <v>3.6306375468520002E-4</v>
      </c>
      <c r="X624" s="328">
        <f t="shared" si="397"/>
        <v>31.094521221876334</v>
      </c>
      <c r="Y624" s="328">
        <f t="shared" si="377"/>
        <v>30.953514360935507</v>
      </c>
      <c r="Z624" s="108">
        <f>IF(H624&gt;0, rate1(1,$L$52,$L$51,$L$54,U624,$L$53,$L$50,Y624),"")</f>
        <v>1359.8566992037304</v>
      </c>
      <c r="AA624" s="336">
        <f t="shared" si="398"/>
        <v>12.134512321919734</v>
      </c>
      <c r="AB624" s="336">
        <f t="shared" si="399"/>
        <v>-3.2607063891829539E-5</v>
      </c>
      <c r="AC624" s="328">
        <f t="shared" si="400"/>
        <v>4.9915675794157824E-3</v>
      </c>
      <c r="AD624" s="328">
        <f t="shared" si="401"/>
        <v>-4.0067573326014791</v>
      </c>
      <c r="AE624" s="328">
        <f t="shared" si="402"/>
        <v>1356.9959549674657</v>
      </c>
      <c r="AF624" s="328">
        <f t="shared" si="403"/>
        <v>2890.2478302139352</v>
      </c>
      <c r="AG624" s="328">
        <f t="shared" si="404"/>
        <v>2888.1529715674874</v>
      </c>
      <c r="AH624" s="328">
        <f t="shared" si="405"/>
        <v>2.4366355908862558</v>
      </c>
      <c r="AI624" s="328">
        <f t="shared" si="406"/>
        <v>3.6851880985469561</v>
      </c>
      <c r="AJ624" s="328">
        <f t="shared" si="407"/>
        <v>10.401237989409532</v>
      </c>
      <c r="AK624" s="337">
        <f t="shared" si="408"/>
        <v>864.88268835326187</v>
      </c>
      <c r="AL624" s="42">
        <f t="shared" si="378"/>
        <v>31.824655837709386</v>
      </c>
    </row>
    <row r="625" spans="2:38" ht="15" x14ac:dyDescent="0.15">
      <c r="B625" s="328">
        <f t="shared" si="379"/>
        <v>2890.2478302139352</v>
      </c>
      <c r="C625" s="328">
        <f t="shared" si="380"/>
        <v>2888.1529715674874</v>
      </c>
      <c r="D625" s="328">
        <f t="shared" si="381"/>
        <v>2.4366355908862558</v>
      </c>
      <c r="E625" s="328">
        <f t="shared" si="374"/>
        <v>210.3424448850954</v>
      </c>
      <c r="F625" s="328">
        <f t="shared" si="382"/>
        <v>210.41596126848566</v>
      </c>
      <c r="G625" s="328">
        <f t="shared" si="383"/>
        <v>838.4273151742965</v>
      </c>
      <c r="H625" s="313">
        <f t="shared" si="384"/>
        <v>0.02</v>
      </c>
      <c r="I625" s="328">
        <f t="shared" si="385"/>
        <v>1.6758869171582775</v>
      </c>
      <c r="J625" s="328">
        <f t="shared" si="375"/>
        <v>850</v>
      </c>
      <c r="K625" s="335">
        <f t="shared" si="386"/>
        <v>-1</v>
      </c>
      <c r="L625" s="323">
        <f t="shared" si="387"/>
        <v>2.4166355908862558</v>
      </c>
      <c r="M625" s="323">
        <f t="shared" si="388"/>
        <v>2.4266355908862556</v>
      </c>
      <c r="N625" s="328">
        <f t="shared" si="389"/>
        <v>-3.3964496572890468E-2</v>
      </c>
      <c r="O625" s="328">
        <f t="shared" si="390"/>
        <v>1.8843796348648745E-3</v>
      </c>
      <c r="P625" s="332">
        <f t="shared" si="376"/>
        <v>30.369785910036168</v>
      </c>
      <c r="Q625" s="328">
        <f t="shared" si="391"/>
        <v>-1.5208441769427736</v>
      </c>
      <c r="R625" s="277">
        <f>IF(H625&gt;0, rate1(1,$L$52,$L$51,$L$54,L625,$L$53,$L$50,P625),"")</f>
        <v>1347.3419306470344</v>
      </c>
      <c r="S625" s="323">
        <f t="shared" si="392"/>
        <v>-0.59901609491989938</v>
      </c>
      <c r="T625" s="323">
        <f t="shared" si="393"/>
        <v>-2.124087223436727E-2</v>
      </c>
      <c r="U625" s="328">
        <f t="shared" si="394"/>
        <v>2.4366355908862558</v>
      </c>
      <c r="V625" s="336">
        <f t="shared" si="395"/>
        <v>2.4366355908862558</v>
      </c>
      <c r="W625" s="328">
        <f t="shared" si="396"/>
        <v>3.572252306014434E-4</v>
      </c>
      <c r="X625" s="328">
        <f t="shared" si="397"/>
        <v>9.3122481032462474</v>
      </c>
      <c r="Y625" s="328">
        <f t="shared" si="377"/>
        <v>30.620605290861267</v>
      </c>
      <c r="Z625" s="108">
        <f>IF(H625&gt;0, rate1(1,$L$52,$L$51,$L$54,U625,$L$53,$L$50,Y625),"")</f>
        <v>1352.7493922962176</v>
      </c>
      <c r="AA625" s="336">
        <f t="shared" si="398"/>
        <v>3.6531607989035706</v>
      </c>
      <c r="AB625" s="336">
        <f t="shared" si="399"/>
        <v>-1.3464137972680291E-4</v>
      </c>
      <c r="AC625" s="328">
        <f t="shared" si="400"/>
        <v>-1.3464137972680291E-4</v>
      </c>
      <c r="AD625" s="328">
        <f t="shared" si="401"/>
        <v>148.54274399580163</v>
      </c>
      <c r="AE625" s="328">
        <f t="shared" si="402"/>
        <v>62817.302572220193</v>
      </c>
      <c r="AF625" s="328">
        <f t="shared" si="403"/>
        <v>2890.2140003587419</v>
      </c>
      <c r="AG625" s="328">
        <f t="shared" si="404"/>
        <v>2888.153106208867</v>
      </c>
      <c r="AH625" s="328">
        <f t="shared" si="405"/>
        <v>2.4168019621730483</v>
      </c>
      <c r="AI625" s="328">
        <f t="shared" si="406"/>
        <v>-9.9931113746414793E-2</v>
      </c>
      <c r="AJ625" s="328">
        <f t="shared" si="407"/>
        <v>10.401210230766825</v>
      </c>
      <c r="AK625" s="337">
        <f t="shared" si="408"/>
        <v>864.88585707409482</v>
      </c>
      <c r="AL625" s="42">
        <f t="shared" si="378"/>
        <v>31.827788247593151</v>
      </c>
    </row>
    <row r="626" spans="2:38" ht="15" x14ac:dyDescent="0.15">
      <c r="B626" s="328">
        <f t="shared" si="379"/>
        <v>2890.2140003587419</v>
      </c>
      <c r="C626" s="328">
        <f t="shared" si="380"/>
        <v>2888.153106208867</v>
      </c>
      <c r="D626" s="328">
        <f t="shared" si="381"/>
        <v>2.4168019621730483</v>
      </c>
      <c r="E626" s="328">
        <f t="shared" si="374"/>
        <v>210.1863916289395</v>
      </c>
      <c r="F626" s="328">
        <f t="shared" si="382"/>
        <v>210.26441825701744</v>
      </c>
      <c r="G626" s="328">
        <f t="shared" si="383"/>
        <v>923.32531739377589</v>
      </c>
      <c r="H626" s="313">
        <f t="shared" si="384"/>
        <v>0.08</v>
      </c>
      <c r="I626" s="328">
        <f t="shared" si="385"/>
        <v>1.6487153198999296</v>
      </c>
      <c r="J626" s="328">
        <f t="shared" si="375"/>
        <v>850</v>
      </c>
      <c r="K626" s="335">
        <f t="shared" si="386"/>
        <v>1</v>
      </c>
      <c r="L626" s="323">
        <f t="shared" si="387"/>
        <v>2.4968019621730484</v>
      </c>
      <c r="M626" s="323">
        <f t="shared" si="388"/>
        <v>2.4568019621730484</v>
      </c>
      <c r="N626" s="328">
        <f t="shared" si="389"/>
        <v>0.13793000705776581</v>
      </c>
      <c r="O626" s="328">
        <f t="shared" si="390"/>
        <v>1.8843796348648745E-3</v>
      </c>
      <c r="P626" s="332">
        <f t="shared" si="376"/>
        <v>31.299462847367739</v>
      </c>
      <c r="Q626" s="328">
        <f t="shared" si="391"/>
        <v>29.864137290209101</v>
      </c>
      <c r="R626" s="277">
        <f>IF(H626&gt;0, rate1(1,$L$52,$L$51,$L$54,L626,$L$53,$L$50,P626),"")</f>
        <v>1367.1591643733032</v>
      </c>
      <c r="S626" s="323">
        <f t="shared" si="392"/>
        <v>11.592109995872148</v>
      </c>
      <c r="T626" s="323">
        <f t="shared" si="393"/>
        <v>-1.3021957580833141E-2</v>
      </c>
      <c r="U626" s="328">
        <f t="shared" si="394"/>
        <v>2.4168019621730483</v>
      </c>
      <c r="V626" s="336">
        <f t="shared" si="395"/>
        <v>2.4168019621730483</v>
      </c>
      <c r="W626" s="328">
        <f t="shared" si="396"/>
        <v>3.5143344358079531E-4</v>
      </c>
      <c r="X626" s="328">
        <f t="shared" si="397"/>
        <v>-12.105091084720129</v>
      </c>
      <c r="Y626" s="328">
        <f t="shared" si="377"/>
        <v>30.288566083009105</v>
      </c>
      <c r="Z626" s="108">
        <f>IF(H626&gt;0, rate1(1,$L$52,$L$51,$L$54,U626,$L$53,$L$50,Y626),"")</f>
        <v>1345.5810821142452</v>
      </c>
      <c r="AA626" s="336">
        <f t="shared" si="398"/>
        <v>-4.7740810411116286</v>
      </c>
      <c r="AB626" s="336">
        <f t="shared" si="399"/>
        <v>6.0863961049139897E-5</v>
      </c>
      <c r="AC626" s="328">
        <f t="shared" si="400"/>
        <v>6.0863961049139897E-5</v>
      </c>
      <c r="AD626" s="328">
        <f t="shared" si="401"/>
        <v>1314.4067297133388</v>
      </c>
      <c r="AE626" s="328">
        <f t="shared" si="402"/>
        <v>-31604900.431966897</v>
      </c>
      <c r="AF626" s="328">
        <f t="shared" si="403"/>
        <v>2890.3518695018388</v>
      </c>
      <c r="AG626" s="328">
        <f t="shared" si="404"/>
        <v>2888.1530453449059</v>
      </c>
      <c r="AH626" s="328">
        <f t="shared" si="405"/>
        <v>2.4963672214821262</v>
      </c>
      <c r="AI626" s="328">
        <f t="shared" si="406"/>
        <v>4.451856275054817E-2</v>
      </c>
      <c r="AJ626" s="328">
        <f t="shared" si="407"/>
        <v>10.401222597034256</v>
      </c>
      <c r="AK626" s="337">
        <f t="shared" si="408"/>
        <v>864.88577328911947</v>
      </c>
      <c r="AL626" s="42">
        <f t="shared" si="378"/>
        <v>31.827703306146468</v>
      </c>
    </row>
    <row r="627" spans="2:38" ht="15" x14ac:dyDescent="0.15">
      <c r="B627" s="328">
        <f t="shared" si="379"/>
        <v>2890.3518695018388</v>
      </c>
      <c r="C627" s="328">
        <f t="shared" si="380"/>
        <v>2888.1530453449059</v>
      </c>
      <c r="D627" s="328">
        <f t="shared" si="381"/>
        <v>2.4963672214821262</v>
      </c>
      <c r="E627" s="328">
        <f t="shared" si="374"/>
        <v>210.81915059325175</v>
      </c>
      <c r="F627" s="328">
        <f t="shared" si="382"/>
        <v>210.50277111109563</v>
      </c>
      <c r="G627" s="328">
        <f t="shared" si="383"/>
        <v>902.52083230914252</v>
      </c>
      <c r="H627" s="313">
        <f t="shared" si="384"/>
        <v>0.02</v>
      </c>
      <c r="I627" s="328">
        <f t="shared" si="385"/>
        <v>1.7590593255463318</v>
      </c>
      <c r="J627" s="328">
        <f t="shared" si="375"/>
        <v>850</v>
      </c>
      <c r="K627" s="335">
        <f t="shared" si="386"/>
        <v>-1</v>
      </c>
      <c r="L627" s="323">
        <f t="shared" si="387"/>
        <v>2.4763672214821262</v>
      </c>
      <c r="M627" s="323">
        <f t="shared" si="388"/>
        <v>2.4863672214821264</v>
      </c>
      <c r="N627" s="328">
        <f t="shared" si="389"/>
        <v>-3.4789859837666803E-2</v>
      </c>
      <c r="O627" s="328">
        <f t="shared" si="390"/>
        <v>1.8843796348648745E-3</v>
      </c>
      <c r="P627" s="332">
        <f t="shared" si="376"/>
        <v>31.37315783924636</v>
      </c>
      <c r="Q627" s="328">
        <f t="shared" si="391"/>
        <v>64.75848272682174</v>
      </c>
      <c r="R627" s="277">
        <f>IF(H627&gt;0, rate1(1,$L$52,$L$51,$L$54,L627,$L$53,$L$50,P627),"")</f>
        <v>1368.7039354722308</v>
      </c>
      <c r="S627" s="323">
        <f t="shared" si="392"/>
        <v>25.108383120388233</v>
      </c>
      <c r="T627" s="323">
        <f t="shared" si="393"/>
        <v>1.4430606840757124E-3</v>
      </c>
      <c r="U627" s="328">
        <f t="shared" si="394"/>
        <v>2.4963672214821262</v>
      </c>
      <c r="V627" s="336">
        <f t="shared" si="395"/>
        <v>2.4963672214821262</v>
      </c>
      <c r="W627" s="328">
        <f t="shared" si="396"/>
        <v>3.749539224751075E-4</v>
      </c>
      <c r="X627" s="328">
        <f t="shared" si="397"/>
        <v>74.450800428298862</v>
      </c>
      <c r="Y627" s="328">
        <f t="shared" si="377"/>
        <v>31.626026747121649</v>
      </c>
      <c r="Z627" s="108">
        <f>IF(H627&gt;0, rate1(1,$L$52,$L$51,$L$54,U627,$L$53,$L$50,Y627),"")</f>
        <v>1373.975917076606</v>
      </c>
      <c r="AA627" s="336">
        <f t="shared" si="398"/>
        <v>28.755561260523095</v>
      </c>
      <c r="AB627" s="336">
        <f t="shared" si="399"/>
        <v>-1.3509145751212273E-5</v>
      </c>
      <c r="AC627" s="328">
        <f t="shared" si="400"/>
        <v>1.4430606840757124E-3</v>
      </c>
      <c r="AD627" s="328">
        <f t="shared" si="401"/>
        <v>-13.859431014025651</v>
      </c>
      <c r="AE627" s="328">
        <f t="shared" si="402"/>
        <v>-1766399.8858361614</v>
      </c>
      <c r="AF627" s="328">
        <f t="shared" si="403"/>
        <v>2890.315636581317</v>
      </c>
      <c r="AG627" s="328">
        <f t="shared" si="404"/>
        <v>2888.151602284222</v>
      </c>
      <c r="AH627" s="328">
        <f t="shared" si="405"/>
        <v>2.4765396833750297</v>
      </c>
      <c r="AI627" s="328">
        <f t="shared" si="406"/>
        <v>1.0543263935146261</v>
      </c>
      <c r="AJ627" s="328">
        <f t="shared" si="407"/>
        <v>10.401515465476898</v>
      </c>
      <c r="AK627" s="337">
        <f t="shared" si="408"/>
        <v>864.88581439423558</v>
      </c>
      <c r="AL627" s="42">
        <f t="shared" si="378"/>
        <v>31.827741146924804</v>
      </c>
    </row>
    <row r="628" spans="2:38" ht="15" x14ac:dyDescent="0.15">
      <c r="B628" s="328">
        <f t="shared" si="379"/>
        <v>2890.315636581317</v>
      </c>
      <c r="C628" s="328">
        <f t="shared" si="380"/>
        <v>2888.151602284222</v>
      </c>
      <c r="D628" s="328">
        <f t="shared" si="381"/>
        <v>2.4765396833750297</v>
      </c>
      <c r="E628" s="328">
        <f t="shared" si="374"/>
        <v>210.66247494108669</v>
      </c>
      <c r="F628" s="328">
        <f t="shared" si="382"/>
        <v>210.74081276716922</v>
      </c>
      <c r="G628" s="328">
        <f t="shared" si="383"/>
        <v>882.01088250363694</v>
      </c>
      <c r="H628" s="313">
        <f t="shared" si="384"/>
        <v>0.02</v>
      </c>
      <c r="I628" s="328">
        <f t="shared" si="385"/>
        <v>1.7312274376759889</v>
      </c>
      <c r="J628" s="328">
        <f t="shared" si="375"/>
        <v>850</v>
      </c>
      <c r="K628" s="335">
        <f t="shared" si="386"/>
        <v>-1</v>
      </c>
      <c r="L628" s="323">
        <f t="shared" si="387"/>
        <v>2.4565396833750297</v>
      </c>
      <c r="M628" s="323">
        <f t="shared" si="388"/>
        <v>2.4665396833750295</v>
      </c>
      <c r="N628" s="328">
        <f t="shared" si="389"/>
        <v>-3.4515933311096703E-2</v>
      </c>
      <c r="O628" s="328">
        <f t="shared" si="390"/>
        <v>1.8843796348648745E-3</v>
      </c>
      <c r="P628" s="332">
        <f t="shared" si="376"/>
        <v>31.039190265435238</v>
      </c>
      <c r="Q628" s="328">
        <f t="shared" si="391"/>
        <v>42.384615364076694</v>
      </c>
      <c r="R628" s="277">
        <f>IF(H628&gt;0, rate1(1,$L$52,$L$51,$L$54,L628,$L$53,$L$50,P628),"")</f>
        <v>1361.6730386682659</v>
      </c>
      <c r="S628" s="323">
        <f t="shared" si="392"/>
        <v>16.518363004624675</v>
      </c>
      <c r="T628" s="323">
        <f t="shared" si="393"/>
        <v>2.2241993759786714E-3</v>
      </c>
      <c r="U628" s="328">
        <f t="shared" si="394"/>
        <v>2.4765396833750297</v>
      </c>
      <c r="V628" s="336">
        <f t="shared" si="395"/>
        <v>2.4765396833750297</v>
      </c>
      <c r="W628" s="328">
        <f t="shared" si="396"/>
        <v>3.6902139059336037E-4</v>
      </c>
      <c r="X628" s="328">
        <f t="shared" si="397"/>
        <v>53.618462912900327</v>
      </c>
      <c r="Y628" s="328">
        <f t="shared" si="377"/>
        <v>31.291382524832198</v>
      </c>
      <c r="Z628" s="108">
        <f>IF(H628&gt;0, rate1(1,$L$52,$L$51,$L$54,U628,$L$53,$L$50,Y628),"")</f>
        <v>1366.9895572764347</v>
      </c>
      <c r="AA628" s="336">
        <f t="shared" si="398"/>
        <v>20.815208282789978</v>
      </c>
      <c r="AB628" s="336">
        <f t="shared" si="399"/>
        <v>-1.8623139627246059E-5</v>
      </c>
      <c r="AC628" s="328">
        <f t="shared" si="400"/>
        <v>2.2241993759786714E-3</v>
      </c>
      <c r="AD628" s="328">
        <f t="shared" si="401"/>
        <v>-8.9919996453554383</v>
      </c>
      <c r="AE628" s="328">
        <f t="shared" si="402"/>
        <v>2654.5329695533133</v>
      </c>
      <c r="AF628" s="328">
        <f t="shared" si="403"/>
        <v>2890.2788964486299</v>
      </c>
      <c r="AG628" s="328">
        <f t="shared" si="404"/>
        <v>2888.1493780848459</v>
      </c>
      <c r="AH628" s="328">
        <f t="shared" si="405"/>
        <v>2.4567101289110469</v>
      </c>
      <c r="AI628" s="328">
        <f t="shared" si="406"/>
        <v>1.6334313104664007</v>
      </c>
      <c r="AJ628" s="328">
        <f t="shared" si="407"/>
        <v>10.401969196396472</v>
      </c>
      <c r="AK628" s="337">
        <f t="shared" si="408"/>
        <v>864.88676594576975</v>
      </c>
      <c r="AL628" s="42">
        <f t="shared" si="378"/>
        <v>31.828637324359292</v>
      </c>
    </row>
    <row r="629" spans="2:38" ht="15" x14ac:dyDescent="0.15">
      <c r="B629" s="328">
        <f t="shared" si="379"/>
        <v>2890.2788964486299</v>
      </c>
      <c r="C629" s="328">
        <f t="shared" si="380"/>
        <v>2888.1493780848459</v>
      </c>
      <c r="D629" s="328">
        <f t="shared" si="381"/>
        <v>2.4567101289110469</v>
      </c>
      <c r="E629" s="328">
        <f t="shared" si="374"/>
        <v>210.50862158092497</v>
      </c>
      <c r="F629" s="328">
        <f t="shared" si="382"/>
        <v>210.58554826100584</v>
      </c>
      <c r="G629" s="328">
        <f t="shared" si="383"/>
        <v>860.18876219276865</v>
      </c>
      <c r="H629" s="313">
        <f t="shared" si="384"/>
        <v>0.02</v>
      </c>
      <c r="I629" s="328">
        <f t="shared" si="385"/>
        <v>1.7036146910271783</v>
      </c>
      <c r="J629" s="328">
        <f t="shared" si="375"/>
        <v>850</v>
      </c>
      <c r="K629" s="335">
        <f t="shared" si="386"/>
        <v>-1</v>
      </c>
      <c r="L629" s="323">
        <f t="shared" si="387"/>
        <v>2.4367101289110469</v>
      </c>
      <c r="M629" s="323">
        <f t="shared" si="388"/>
        <v>2.4467101289110467</v>
      </c>
      <c r="N629" s="328">
        <f t="shared" si="389"/>
        <v>-3.4241931613074428E-2</v>
      </c>
      <c r="O629" s="328">
        <f t="shared" si="390"/>
        <v>1.8843796348648745E-3</v>
      </c>
      <c r="P629" s="332">
        <f t="shared" si="376"/>
        <v>30.706086174255852</v>
      </c>
      <c r="Q629" s="328">
        <f t="shared" si="391"/>
        <v>20.398268099351981</v>
      </c>
      <c r="R629" s="277">
        <f>IF(H629&gt;0, rate1(1,$L$52,$L$51,$L$54,L629,$L$53,$L$50,P629),"")</f>
        <v>1354.5819010892167</v>
      </c>
      <c r="S629" s="323">
        <f t="shared" si="392"/>
        <v>7.9913403005259989</v>
      </c>
      <c r="T629" s="323">
        <f t="shared" si="393"/>
        <v>4.8977635390596288E-3</v>
      </c>
      <c r="U629" s="328">
        <f t="shared" si="394"/>
        <v>2.4567101289110469</v>
      </c>
      <c r="V629" s="336">
        <f t="shared" si="395"/>
        <v>2.4567101289110469</v>
      </c>
      <c r="W629" s="328">
        <f t="shared" si="396"/>
        <v>3.6313556996425689E-4</v>
      </c>
      <c r="X629" s="328">
        <f t="shared" si="397"/>
        <v>31.436202845357002</v>
      </c>
      <c r="Y629" s="328">
        <f t="shared" si="377"/>
        <v>30.957598076326395</v>
      </c>
      <c r="Z629" s="108">
        <f>IF(H629&gt;0, rate1(1,$L$52,$L$51,$L$54,U629,$L$53,$L$50,Y629),"")</f>
        <v>1359.943392378294</v>
      </c>
      <c r="AA629" s="336">
        <f t="shared" si="398"/>
        <v>12.267070159923021</v>
      </c>
      <c r="AB629" s="336">
        <f t="shared" si="399"/>
        <v>-3.222981350164397E-5</v>
      </c>
      <c r="AC629" s="328">
        <f t="shared" si="400"/>
        <v>4.8977635390596288E-3</v>
      </c>
      <c r="AD629" s="328">
        <f t="shared" si="401"/>
        <v>-4.0834964449590396</v>
      </c>
      <c r="AE629" s="328">
        <f t="shared" si="402"/>
        <v>1378.4130187007586</v>
      </c>
      <c r="AF629" s="328">
        <f t="shared" si="403"/>
        <v>2890.2397567534776</v>
      </c>
      <c r="AG629" s="328">
        <f t="shared" si="404"/>
        <v>2888.1444803213067</v>
      </c>
      <c r="AH629" s="328">
        <f t="shared" si="405"/>
        <v>2.4368785525805055</v>
      </c>
      <c r="AI629" s="328">
        <f t="shared" si="406"/>
        <v>3.6157012987707473</v>
      </c>
      <c r="AJ629" s="328">
        <f t="shared" si="407"/>
        <v>10.402973557868352</v>
      </c>
      <c r="AK629" s="337">
        <f t="shared" si="408"/>
        <v>864.88820664996138</v>
      </c>
      <c r="AL629" s="42">
        <f t="shared" si="378"/>
        <v>31.830025740973188</v>
      </c>
    </row>
    <row r="630" spans="2:38" ht="15" x14ac:dyDescent="0.15">
      <c r="B630" s="328">
        <f t="shared" si="379"/>
        <v>2890.2397567534776</v>
      </c>
      <c r="C630" s="328">
        <f t="shared" si="380"/>
        <v>2888.1444803213067</v>
      </c>
      <c r="D630" s="328">
        <f t="shared" si="381"/>
        <v>2.4368785525805055</v>
      </c>
      <c r="E630" s="328">
        <f t="shared" si="374"/>
        <v>210.3613846758044</v>
      </c>
      <c r="F630" s="328">
        <f t="shared" si="382"/>
        <v>210.43500312836468</v>
      </c>
      <c r="G630" s="328">
        <f t="shared" si="383"/>
        <v>838.75612583244651</v>
      </c>
      <c r="H630" s="313">
        <f t="shared" si="384"/>
        <v>0.02</v>
      </c>
      <c r="I630" s="328">
        <f t="shared" si="385"/>
        <v>1.6762211457367813</v>
      </c>
      <c r="J630" s="328">
        <f t="shared" si="375"/>
        <v>850</v>
      </c>
      <c r="K630" s="335">
        <f t="shared" si="386"/>
        <v>-1</v>
      </c>
      <c r="L630" s="323">
        <f t="shared" si="387"/>
        <v>2.4168785525805054</v>
      </c>
      <c r="M630" s="323">
        <f t="shared" si="388"/>
        <v>2.4268785525805052</v>
      </c>
      <c r="N630" s="328">
        <f t="shared" si="389"/>
        <v>-3.3967854653013774E-2</v>
      </c>
      <c r="O630" s="328">
        <f t="shared" si="390"/>
        <v>1.8843796348648745E-3</v>
      </c>
      <c r="P630" s="332">
        <f t="shared" si="376"/>
        <v>30.373850596123383</v>
      </c>
      <c r="Q630" s="328">
        <f t="shared" si="391"/>
        <v>-1.189539921136884</v>
      </c>
      <c r="R630" s="277">
        <f>IF(H630&gt;0, rate1(1,$L$52,$L$51,$L$54,L630,$L$53,$L$50,P630),"")</f>
        <v>1347.4299264842921</v>
      </c>
      <c r="S630" s="323">
        <f t="shared" si="392"/>
        <v>-0.46849442880758652</v>
      </c>
      <c r="T630" s="323">
        <f t="shared" si="393"/>
        <v>-2.3131074920451404E-2</v>
      </c>
      <c r="U630" s="328">
        <f t="shared" si="394"/>
        <v>2.4368785525805055</v>
      </c>
      <c r="V630" s="336">
        <f t="shared" si="395"/>
        <v>2.4368785525805055</v>
      </c>
      <c r="W630" s="328">
        <f t="shared" si="396"/>
        <v>3.5729647340332349E-4</v>
      </c>
      <c r="X630" s="328">
        <f t="shared" si="397"/>
        <v>9.647112662094969</v>
      </c>
      <c r="Y630" s="328">
        <f t="shared" si="377"/>
        <v>30.624678381329964</v>
      </c>
      <c r="Z630" s="108">
        <f>IF(H630&gt;0, rate1(1,$L$52,$L$51,$L$54,U630,$L$53,$L$50,Y630),"")</f>
        <v>1352.8368290849708</v>
      </c>
      <c r="AA630" s="336">
        <f t="shared" si="398"/>
        <v>3.7842823357543032</v>
      </c>
      <c r="AB630" s="336">
        <f t="shared" si="399"/>
        <v>-1.2832623646499795E-4</v>
      </c>
      <c r="AC630" s="328">
        <f t="shared" si="400"/>
        <v>-1.2832623646499795E-4</v>
      </c>
      <c r="AD630" s="328">
        <f t="shared" si="401"/>
        <v>155.85277454509597</v>
      </c>
      <c r="AE630" s="328">
        <f t="shared" si="402"/>
        <v>67067.144756488473</v>
      </c>
      <c r="AF630" s="328">
        <f t="shared" si="403"/>
        <v>2890.2059172250611</v>
      </c>
      <c r="AG630" s="328">
        <f t="shared" si="404"/>
        <v>2888.144608647543</v>
      </c>
      <c r="AH630" s="328">
        <f t="shared" si="405"/>
        <v>2.4170449487411667</v>
      </c>
      <c r="AI630" s="328">
        <f t="shared" si="406"/>
        <v>-9.5237781158554316E-2</v>
      </c>
      <c r="AJ630" s="328">
        <f t="shared" si="407"/>
        <v>10.402947102929142</v>
      </c>
      <c r="AK630" s="337">
        <f t="shared" si="408"/>
        <v>864.89131683558605</v>
      </c>
      <c r="AL630" s="42">
        <f t="shared" si="378"/>
        <v>31.833099087077144</v>
      </c>
    </row>
    <row r="631" spans="2:38" ht="15" x14ac:dyDescent="0.15">
      <c r="B631" s="328">
        <f t="shared" si="379"/>
        <v>2890.2059172250611</v>
      </c>
      <c r="C631" s="328">
        <f t="shared" si="380"/>
        <v>2888.144608647543</v>
      </c>
      <c r="D631" s="328">
        <f t="shared" si="381"/>
        <v>2.4170449487411667</v>
      </c>
      <c r="E631" s="328">
        <f t="shared" si="374"/>
        <v>210.20532801197166</v>
      </c>
      <c r="F631" s="328">
        <f t="shared" si="382"/>
        <v>210.28335634388804</v>
      </c>
      <c r="G631" s="328">
        <f t="shared" si="383"/>
        <v>923.67824073817576</v>
      </c>
      <c r="H631" s="313">
        <f t="shared" si="384"/>
        <v>0.08</v>
      </c>
      <c r="I631" s="328">
        <f t="shared" si="385"/>
        <v>1.6490468620144385</v>
      </c>
      <c r="J631" s="328">
        <f t="shared" si="375"/>
        <v>850</v>
      </c>
      <c r="K631" s="335">
        <f t="shared" si="386"/>
        <v>1</v>
      </c>
      <c r="L631" s="323">
        <f t="shared" si="387"/>
        <v>2.4970449487411668</v>
      </c>
      <c r="M631" s="323">
        <f t="shared" si="388"/>
        <v>2.4570449487411667</v>
      </c>
      <c r="N631" s="328">
        <f t="shared" si="389"/>
        <v>0.13794379642398091</v>
      </c>
      <c r="O631" s="328">
        <f t="shared" si="390"/>
        <v>1.8843796348648745E-3</v>
      </c>
      <c r="P631" s="332">
        <f t="shared" si="376"/>
        <v>31.303558361877315</v>
      </c>
      <c r="Q631" s="328">
        <f t="shared" si="391"/>
        <v>30.204521689025682</v>
      </c>
      <c r="R631" s="277">
        <f>IF(H631&gt;0, rate1(1,$L$52,$L$51,$L$54,L631,$L$53,$L$50,P631),"")</f>
        <v>1367.2451124216398</v>
      </c>
      <c r="S631" s="323">
        <f t="shared" si="392"/>
        <v>11.723497122458115</v>
      </c>
      <c r="T631" s="323">
        <f t="shared" si="393"/>
        <v>-1.2863695010006258E-2</v>
      </c>
      <c r="U631" s="328">
        <f t="shared" si="394"/>
        <v>2.4170449487411667</v>
      </c>
      <c r="V631" s="336">
        <f t="shared" si="395"/>
        <v>2.4170449487411667</v>
      </c>
      <c r="W631" s="328">
        <f t="shared" si="396"/>
        <v>3.5150411374829105E-4</v>
      </c>
      <c r="X631" s="328">
        <f t="shared" si="397"/>
        <v>-11.776848212514665</v>
      </c>
      <c r="Y631" s="328">
        <f t="shared" si="377"/>
        <v>30.292628486316719</v>
      </c>
      <c r="Z631" s="108">
        <f>IF(H631&gt;0, rate1(1,$L$52,$L$51,$L$54,U631,$L$53,$L$50,Y631),"")</f>
        <v>1345.6692698633021</v>
      </c>
      <c r="AA631" s="336">
        <f t="shared" si="398"/>
        <v>-4.6443221942888648</v>
      </c>
      <c r="AB631" s="336">
        <f t="shared" si="399"/>
        <v>6.2275699658668671E-5</v>
      </c>
      <c r="AC631" s="328">
        <f t="shared" si="400"/>
        <v>6.2275699658668671E-5</v>
      </c>
      <c r="AD631" s="328">
        <f t="shared" si="401"/>
        <v>1284.6102161593963</v>
      </c>
      <c r="AE631" s="328">
        <f t="shared" si="402"/>
        <v>-34178600.089928031</v>
      </c>
      <c r="AF631" s="328">
        <f t="shared" si="403"/>
        <v>2890.3437987457855</v>
      </c>
      <c r="AG631" s="328">
        <f t="shared" si="404"/>
        <v>2888.1445463718433</v>
      </c>
      <c r="AH631" s="328">
        <f t="shared" si="405"/>
        <v>2.4966102911386341</v>
      </c>
      <c r="AI631" s="328">
        <f t="shared" si="406"/>
        <v>4.5548306659050387E-2</v>
      </c>
      <c r="AJ631" s="328">
        <f t="shared" si="407"/>
        <v>10.402959755236546</v>
      </c>
      <c r="AK631" s="337">
        <f t="shared" si="408"/>
        <v>864.89123695431374</v>
      </c>
      <c r="AL631" s="42">
        <f t="shared" si="378"/>
        <v>31.833018134963158</v>
      </c>
    </row>
    <row r="632" spans="2:38" ht="15" x14ac:dyDescent="0.15">
      <c r="B632" s="328">
        <f t="shared" si="379"/>
        <v>2890.3437987457855</v>
      </c>
      <c r="C632" s="328">
        <f t="shared" si="380"/>
        <v>2888.1445463718433</v>
      </c>
      <c r="D632" s="328">
        <f t="shared" si="381"/>
        <v>2.4966102911386341</v>
      </c>
      <c r="E632" s="328">
        <f t="shared" si="374"/>
        <v>210.83815575921088</v>
      </c>
      <c r="F632" s="328">
        <f t="shared" si="382"/>
        <v>210.52174188559127</v>
      </c>
      <c r="G632" s="328">
        <f t="shared" si="383"/>
        <v>902.86798994631238</v>
      </c>
      <c r="H632" s="313">
        <f t="shared" si="384"/>
        <v>0.02</v>
      </c>
      <c r="I632" s="328">
        <f t="shared" si="385"/>
        <v>1.7594018991538178</v>
      </c>
      <c r="J632" s="328">
        <f t="shared" si="375"/>
        <v>850</v>
      </c>
      <c r="K632" s="335">
        <f t="shared" si="386"/>
        <v>-1</v>
      </c>
      <c r="L632" s="323">
        <f t="shared" si="387"/>
        <v>2.4766102911386341</v>
      </c>
      <c r="M632" s="323">
        <f t="shared" si="388"/>
        <v>2.4866102911386339</v>
      </c>
      <c r="N632" s="328">
        <f t="shared" si="389"/>
        <v>-3.479321766285004E-2</v>
      </c>
      <c r="O632" s="328">
        <f t="shared" si="390"/>
        <v>1.8843796348648745E-3</v>
      </c>
      <c r="P632" s="332">
        <f t="shared" si="376"/>
        <v>31.377257560464361</v>
      </c>
      <c r="Q632" s="328">
        <f t="shared" si="391"/>
        <v>65.109280850672008</v>
      </c>
      <c r="R632" s="277">
        <f>IF(H632&gt;0, rate1(1,$L$52,$L$51,$L$54,L632,$L$53,$L$50,P632),"")</f>
        <v>1368.7897617065039</v>
      </c>
      <c r="S632" s="323">
        <f t="shared" si="392"/>
        <v>25.242812902362964</v>
      </c>
      <c r="T632" s="323">
        <f t="shared" si="393"/>
        <v>1.4351972191914545E-3</v>
      </c>
      <c r="U632" s="328">
        <f t="shared" si="394"/>
        <v>2.4966102911386341</v>
      </c>
      <c r="V632" s="336">
        <f t="shared" si="395"/>
        <v>2.4966102911386341</v>
      </c>
      <c r="W632" s="328">
        <f t="shared" si="396"/>
        <v>3.750269440701004E-4</v>
      </c>
      <c r="X632" s="328">
        <f t="shared" si="397"/>
        <v>74.80420325400803</v>
      </c>
      <c r="Y632" s="328">
        <f t="shared" si="377"/>
        <v>31.630134741125442</v>
      </c>
      <c r="Z632" s="108">
        <f>IF(H632&gt;0, rate1(1,$L$52,$L$51,$L$54,U632,$L$53,$L$50,Y632),"")</f>
        <v>1374.0611999859027</v>
      </c>
      <c r="AA632" s="336">
        <f t="shared" si="398"/>
        <v>28.890264844975054</v>
      </c>
      <c r="AB632" s="336">
        <f t="shared" si="399"/>
        <v>-1.344651784967429E-5</v>
      </c>
      <c r="AC632" s="328">
        <f t="shared" si="400"/>
        <v>1.4351972191914545E-3</v>
      </c>
      <c r="AD632" s="328">
        <f t="shared" si="401"/>
        <v>-13.935367023124096</v>
      </c>
      <c r="AE632" s="328">
        <f t="shared" si="402"/>
        <v>-1734315.9490051349</v>
      </c>
      <c r="AF632" s="328">
        <f t="shared" si="403"/>
        <v>2890.3075703309037</v>
      </c>
      <c r="AG632" s="328">
        <f t="shared" si="404"/>
        <v>2888.1431111746242</v>
      </c>
      <c r="AH632" s="328">
        <f t="shared" si="405"/>
        <v>2.4767827777182476</v>
      </c>
      <c r="AI632" s="328">
        <f t="shared" si="406"/>
        <v>1.0485154545590396</v>
      </c>
      <c r="AJ632" s="328">
        <f t="shared" si="407"/>
        <v>10.403251009529479</v>
      </c>
      <c r="AK632" s="337">
        <f t="shared" si="408"/>
        <v>864.89127902629355</v>
      </c>
      <c r="AL632" s="42">
        <f t="shared" si="378"/>
        <v>31.833056851023819</v>
      </c>
    </row>
    <row r="633" spans="2:38" ht="15" x14ac:dyDescent="0.15">
      <c r="B633" s="328">
        <f t="shared" si="379"/>
        <v>2890.3075703309037</v>
      </c>
      <c r="C633" s="328">
        <f t="shared" si="380"/>
        <v>2888.1431111746242</v>
      </c>
      <c r="D633" s="328">
        <f t="shared" si="381"/>
        <v>2.4767827777182476</v>
      </c>
      <c r="E633" s="328">
        <f t="shared" si="374"/>
        <v>210.6814482571732</v>
      </c>
      <c r="F633" s="328">
        <f t="shared" si="382"/>
        <v>210.75980200819203</v>
      </c>
      <c r="G633" s="328">
        <f t="shared" si="383"/>
        <v>882.35226213663498</v>
      </c>
      <c r="H633" s="313">
        <f t="shared" si="384"/>
        <v>0.02</v>
      </c>
      <c r="I633" s="328">
        <f t="shared" si="385"/>
        <v>1.7315673250235706</v>
      </c>
      <c r="J633" s="328">
        <f t="shared" si="375"/>
        <v>850</v>
      </c>
      <c r="K633" s="335">
        <f t="shared" si="386"/>
        <v>-1</v>
      </c>
      <c r="L633" s="323">
        <f t="shared" si="387"/>
        <v>2.4567827777182476</v>
      </c>
      <c r="M633" s="323">
        <f t="shared" si="388"/>
        <v>2.4667827777182474</v>
      </c>
      <c r="N633" s="328">
        <f t="shared" si="389"/>
        <v>-3.4519292057315631E-2</v>
      </c>
      <c r="O633" s="328">
        <f t="shared" si="390"/>
        <v>1.8843796348648745E-3</v>
      </c>
      <c r="P633" s="332">
        <f t="shared" si="376"/>
        <v>31.043279431446507</v>
      </c>
      <c r="Q633" s="328">
        <f t="shared" si="391"/>
        <v>42.728889565442273</v>
      </c>
      <c r="R633" s="277">
        <f>IF(H633&gt;0, rate1(1,$L$52,$L$51,$L$54,L633,$L$53,$L$50,P633),"")</f>
        <v>1361.7595997617907</v>
      </c>
      <c r="S633" s="323">
        <f t="shared" si="392"/>
        <v>16.651476891567896</v>
      </c>
      <c r="T633" s="323">
        <f t="shared" si="393"/>
        <v>2.2054974298248249E-3</v>
      </c>
      <c r="U633" s="328">
        <f t="shared" si="394"/>
        <v>2.4767827777182476</v>
      </c>
      <c r="V633" s="336">
        <f t="shared" si="395"/>
        <v>2.4767827777182476</v>
      </c>
      <c r="W633" s="328">
        <f t="shared" si="396"/>
        <v>3.6909383959748965E-4</v>
      </c>
      <c r="X633" s="328">
        <f t="shared" si="397"/>
        <v>53.966029949951348</v>
      </c>
      <c r="Y633" s="328">
        <f t="shared" si="377"/>
        <v>31.295480008789109</v>
      </c>
      <c r="Z633" s="108">
        <f>IF(H633&gt;0, rate1(1,$L$52,$L$51,$L$54,U633,$L$53,$L$50,Y633),"")</f>
        <v>1367.0755697222776</v>
      </c>
      <c r="AA633" s="336">
        <f t="shared" si="398"/>
        <v>20.948819061569747</v>
      </c>
      <c r="AB633" s="336">
        <f t="shared" si="399"/>
        <v>-1.8502039567270813E-5</v>
      </c>
      <c r="AC633" s="328">
        <f t="shared" si="400"/>
        <v>2.2054974298248249E-3</v>
      </c>
      <c r="AD633" s="328">
        <f t="shared" si="401"/>
        <v>-9.06824906233898</v>
      </c>
      <c r="AE633" s="328">
        <f t="shared" si="402"/>
        <v>2673.7303893916055</v>
      </c>
      <c r="AF633" s="328">
        <f t="shared" si="403"/>
        <v>2890.2708455414167</v>
      </c>
      <c r="AG633" s="328">
        <f t="shared" si="404"/>
        <v>2888.1409056771945</v>
      </c>
      <c r="AH633" s="328">
        <f t="shared" si="405"/>
        <v>2.4569532480075531</v>
      </c>
      <c r="AI633" s="328">
        <f t="shared" si="406"/>
        <v>1.6195938183293344</v>
      </c>
      <c r="AJ633" s="328">
        <f t="shared" si="407"/>
        <v>10.403700896701237</v>
      </c>
      <c r="AK633" s="337">
        <f t="shared" si="408"/>
        <v>864.89222569733442</v>
      </c>
      <c r="AL633" s="42">
        <f t="shared" si="378"/>
        <v>31.833948089160195</v>
      </c>
    </row>
    <row r="634" spans="2:38" ht="15" x14ac:dyDescent="0.15">
      <c r="B634" s="328">
        <f t="shared" si="379"/>
        <v>2890.2708455414167</v>
      </c>
      <c r="C634" s="328">
        <f t="shared" si="380"/>
        <v>2888.1409056771945</v>
      </c>
      <c r="D634" s="328">
        <f t="shared" si="381"/>
        <v>2.4569532480075531</v>
      </c>
      <c r="E634" s="328">
        <f t="shared" si="374"/>
        <v>210.52754131932105</v>
      </c>
      <c r="F634" s="328">
        <f t="shared" si="382"/>
        <v>210.60449478824711</v>
      </c>
      <c r="G634" s="328">
        <f t="shared" si="383"/>
        <v>860.52368344824947</v>
      </c>
      <c r="H634" s="313">
        <f t="shared" si="384"/>
        <v>0.02</v>
      </c>
      <c r="I634" s="328">
        <f t="shared" si="385"/>
        <v>1.7039518913778011</v>
      </c>
      <c r="J634" s="328">
        <f t="shared" si="375"/>
        <v>850</v>
      </c>
      <c r="K634" s="335">
        <f t="shared" si="386"/>
        <v>-1</v>
      </c>
      <c r="L634" s="323">
        <f t="shared" si="387"/>
        <v>2.4369532480075531</v>
      </c>
      <c r="M634" s="323">
        <f t="shared" si="388"/>
        <v>2.4469532480075529</v>
      </c>
      <c r="N634" s="328">
        <f t="shared" si="389"/>
        <v>-3.4245291281425949E-2</v>
      </c>
      <c r="O634" s="328">
        <f t="shared" si="390"/>
        <v>1.8843796348648745E-3</v>
      </c>
      <c r="P634" s="332">
        <f t="shared" si="376"/>
        <v>30.710164723800638</v>
      </c>
      <c r="Q634" s="328">
        <f t="shared" si="391"/>
        <v>20.736008623090925</v>
      </c>
      <c r="R634" s="277">
        <f>IF(H634&gt;0, rate1(1,$L$52,$L$51,$L$54,L634,$L$53,$L$50,P634),"")</f>
        <v>1354.6692043256605</v>
      </c>
      <c r="S634" s="323">
        <f t="shared" si="392"/>
        <v>8.1231318902722975</v>
      </c>
      <c r="T634" s="323">
        <f t="shared" si="393"/>
        <v>4.8076171842603415E-3</v>
      </c>
      <c r="U634" s="328">
        <f t="shared" si="394"/>
        <v>2.4569532480075531</v>
      </c>
      <c r="V634" s="336">
        <f t="shared" si="395"/>
        <v>2.4569532480075531</v>
      </c>
      <c r="W634" s="328">
        <f t="shared" si="396"/>
        <v>3.632074462194268E-4</v>
      </c>
      <c r="X634" s="328">
        <f t="shared" si="397"/>
        <v>31.777239788933116</v>
      </c>
      <c r="Y634" s="328">
        <f t="shared" si="377"/>
        <v>30.961684989591301</v>
      </c>
      <c r="Z634" s="108">
        <f>IF(H634&gt;0, rate1(1,$L$52,$L$51,$L$54,U634,$L$53,$L$50,Y634),"")</f>
        <v>1360.0301416076998</v>
      </c>
      <c r="AA634" s="336">
        <f t="shared" si="398"/>
        <v>12.399359035779748</v>
      </c>
      <c r="AB634" s="336">
        <f t="shared" si="399"/>
        <v>-3.186209374399114E-5</v>
      </c>
      <c r="AC634" s="328">
        <f t="shared" si="400"/>
        <v>4.8076171842603415E-3</v>
      </c>
      <c r="AD634" s="328">
        <f t="shared" si="401"/>
        <v>-4.1600650038189402</v>
      </c>
      <c r="AE634" s="328">
        <f t="shared" si="402"/>
        <v>1399.7159118610223</v>
      </c>
      <c r="AF634" s="328">
        <f t="shared" si="403"/>
        <v>2890.2317926329511</v>
      </c>
      <c r="AG634" s="328">
        <f t="shared" si="404"/>
        <v>2888.1360980600102</v>
      </c>
      <c r="AH634" s="328">
        <f t="shared" si="405"/>
        <v>2.4371216964985853</v>
      </c>
      <c r="AI634" s="328">
        <f t="shared" si="406"/>
        <v>3.5489233599678092</v>
      </c>
      <c r="AJ634" s="328">
        <f t="shared" si="407"/>
        <v>10.404686708745672</v>
      </c>
      <c r="AK634" s="337">
        <f t="shared" si="408"/>
        <v>864.8936547496038</v>
      </c>
      <c r="AL634" s="42">
        <f t="shared" si="378"/>
        <v>31.835324743905776</v>
      </c>
    </row>
    <row r="635" spans="2:38" ht="15" x14ac:dyDescent="0.15">
      <c r="B635" s="328">
        <f t="shared" si="379"/>
        <v>2890.2317926329511</v>
      </c>
      <c r="C635" s="328">
        <f t="shared" si="380"/>
        <v>2888.1360980600102</v>
      </c>
      <c r="D635" s="328">
        <f t="shared" si="381"/>
        <v>2.4371216964985853</v>
      </c>
      <c r="E635" s="328">
        <f t="shared" si="374"/>
        <v>210.38010760637553</v>
      </c>
      <c r="F635" s="328">
        <f t="shared" si="382"/>
        <v>210.45382446284827</v>
      </c>
      <c r="G635" s="328">
        <f t="shared" si="383"/>
        <v>839.08434366962229</v>
      </c>
      <c r="H635" s="313">
        <f t="shared" si="384"/>
        <v>0.02</v>
      </c>
      <c r="I635" s="328">
        <f t="shared" si="385"/>
        <v>1.6765556583526633</v>
      </c>
      <c r="J635" s="328">
        <f t="shared" si="375"/>
        <v>850</v>
      </c>
      <c r="K635" s="335">
        <f t="shared" si="386"/>
        <v>-1</v>
      </c>
      <c r="L635" s="323">
        <f t="shared" si="387"/>
        <v>2.4171216964985853</v>
      </c>
      <c r="M635" s="323">
        <f t="shared" si="388"/>
        <v>2.4271216964985856</v>
      </c>
      <c r="N635" s="328">
        <f t="shared" si="389"/>
        <v>-3.3971215244618769E-2</v>
      </c>
      <c r="O635" s="328">
        <f t="shared" si="390"/>
        <v>1.8843796348648745E-3</v>
      </c>
      <c r="P635" s="332">
        <f t="shared" si="376"/>
        <v>30.377918467120814</v>
      </c>
      <c r="Q635" s="328">
        <f t="shared" si="391"/>
        <v>-0.85882275658707385</v>
      </c>
      <c r="R635" s="277">
        <f>IF(H635&gt;0, rate1(1,$L$52,$L$51,$L$54,L635,$L$53,$L$50,P635),"")</f>
        <v>1347.517979198951</v>
      </c>
      <c r="S635" s="323">
        <f t="shared" si="392"/>
        <v>-0.33822100300913072</v>
      </c>
      <c r="T635" s="323">
        <f t="shared" si="393"/>
        <v>-2.5385355011041465E-2</v>
      </c>
      <c r="U635" s="328">
        <f t="shared" si="394"/>
        <v>2.4371216964985853</v>
      </c>
      <c r="V635" s="336">
        <f t="shared" si="395"/>
        <v>2.4371216964985853</v>
      </c>
      <c r="W635" s="328">
        <f t="shared" si="396"/>
        <v>3.5736777675143827E-4</v>
      </c>
      <c r="X635" s="328">
        <f t="shared" si="397"/>
        <v>9.9813667922927607</v>
      </c>
      <c r="Y635" s="328">
        <f t="shared" si="377"/>
        <v>30.628754662450152</v>
      </c>
      <c r="Z635" s="108">
        <f>IF(H635&gt;0, rate1(1,$L$52,$L$51,$L$54,U635,$L$53,$L$50,Y635),"")</f>
        <v>1352.9243223974686</v>
      </c>
      <c r="AA635" s="336">
        <f t="shared" si="398"/>
        <v>3.9151473228195175</v>
      </c>
      <c r="AB635" s="336">
        <f t="shared" si="399"/>
        <v>-1.2258995418653275E-4</v>
      </c>
      <c r="AC635" s="328">
        <f t="shared" si="400"/>
        <v>-1.2258995418653275E-4</v>
      </c>
      <c r="AD635" s="328">
        <f t="shared" si="401"/>
        <v>163.14550513305537</v>
      </c>
      <c r="AE635" s="328">
        <f t="shared" si="402"/>
        <v>71421.386438447036</v>
      </c>
      <c r="AF635" s="328">
        <f t="shared" si="403"/>
        <v>2890.1979440076607</v>
      </c>
      <c r="AG635" s="328">
        <f t="shared" si="404"/>
        <v>2888.1362206499643</v>
      </c>
      <c r="AH635" s="328">
        <f t="shared" si="405"/>
        <v>2.4172881175508834</v>
      </c>
      <c r="AI635" s="328">
        <f t="shared" si="406"/>
        <v>-9.0974633421520568E-2</v>
      </c>
      <c r="AJ635" s="328">
        <f t="shared" si="407"/>
        <v>10.404661438014166</v>
      </c>
      <c r="AK635" s="337">
        <f t="shared" si="408"/>
        <v>864.89670868220583</v>
      </c>
      <c r="AL635" s="42">
        <f t="shared" si="378"/>
        <v>31.83834132876175</v>
      </c>
    </row>
    <row r="636" spans="2:38" ht="15" x14ac:dyDescent="0.15">
      <c r="B636" s="328">
        <f t="shared" si="379"/>
        <v>2890.1979440076607</v>
      </c>
      <c r="C636" s="328">
        <f t="shared" si="380"/>
        <v>2888.1362206499643</v>
      </c>
      <c r="D636" s="328">
        <f t="shared" si="381"/>
        <v>2.4172881175508834</v>
      </c>
      <c r="E636" s="328">
        <f t="shared" si="374"/>
        <v>210.22404637141335</v>
      </c>
      <c r="F636" s="328">
        <f t="shared" si="382"/>
        <v>210.30207698889444</v>
      </c>
      <c r="G636" s="328">
        <f t="shared" si="383"/>
        <v>924.03051219480722</v>
      </c>
      <c r="H636" s="313">
        <f t="shared" si="384"/>
        <v>0.08</v>
      </c>
      <c r="I636" s="328">
        <f t="shared" si="385"/>
        <v>1.6493786861570698</v>
      </c>
      <c r="J636" s="328">
        <f t="shared" si="375"/>
        <v>850</v>
      </c>
      <c r="K636" s="335">
        <f t="shared" si="386"/>
        <v>1</v>
      </c>
      <c r="L636" s="323">
        <f t="shared" si="387"/>
        <v>2.4972881175508834</v>
      </c>
      <c r="M636" s="323">
        <f t="shared" si="388"/>
        <v>2.4572881175508834</v>
      </c>
      <c r="N636" s="328">
        <f t="shared" si="389"/>
        <v>0.13795759613942948</v>
      </c>
      <c r="O636" s="328">
        <f t="shared" si="390"/>
        <v>1.8843796348648745E-3</v>
      </c>
      <c r="P636" s="332">
        <f t="shared" si="376"/>
        <v>31.307657082447296</v>
      </c>
      <c r="Q636" s="328">
        <f t="shared" si="391"/>
        <v>30.544287487956353</v>
      </c>
      <c r="R636" s="277">
        <f>IF(H636&gt;0, rate1(1,$L$52,$L$51,$L$54,L636,$L$53,$L$50,P636),"")</f>
        <v>1367.3311160545868</v>
      </c>
      <c r="S636" s="323">
        <f t="shared" si="392"/>
        <v>11.854627163091612</v>
      </c>
      <c r="T636" s="323">
        <f t="shared" si="393"/>
        <v>-1.2709565613503435E-2</v>
      </c>
      <c r="U636" s="328">
        <f t="shared" si="394"/>
        <v>2.4172881175508834</v>
      </c>
      <c r="V636" s="336">
        <f t="shared" si="395"/>
        <v>2.4172881175508834</v>
      </c>
      <c r="W636" s="328">
        <f t="shared" si="396"/>
        <v>3.5157484403125494E-4</v>
      </c>
      <c r="X636" s="328">
        <f t="shared" si="397"/>
        <v>-11.449186339741686</v>
      </c>
      <c r="Y636" s="328">
        <f t="shared" si="377"/>
        <v>30.296694073014525</v>
      </c>
      <c r="Z636" s="108">
        <f>IF(H636&gt;0, rate1(1,$L$52,$L$51,$L$54,U636,$L$53,$L$50,Y636),"")</f>
        <v>1345.7575146098532</v>
      </c>
      <c r="AA636" s="336">
        <f t="shared" si="398"/>
        <v>-4.5148092706289145</v>
      </c>
      <c r="AB636" s="336">
        <f t="shared" si="399"/>
        <v>6.3751043196306402E-5</v>
      </c>
      <c r="AC636" s="328">
        <f t="shared" si="400"/>
        <v>6.3751043196306402E-5</v>
      </c>
      <c r="AD636" s="328">
        <f t="shared" si="401"/>
        <v>1254.8814260757858</v>
      </c>
      <c r="AE636" s="328">
        <f t="shared" si="402"/>
        <v>-37109317.714057527</v>
      </c>
      <c r="AF636" s="328">
        <f t="shared" si="403"/>
        <v>2890.3358378527569</v>
      </c>
      <c r="AG636" s="328">
        <f t="shared" si="404"/>
        <v>2888.1361568989209</v>
      </c>
      <c r="AH636" s="328">
        <f t="shared" si="405"/>
        <v>2.496853543086849</v>
      </c>
      <c r="AI636" s="328">
        <f t="shared" si="406"/>
        <v>4.6624436793524508E-2</v>
      </c>
      <c r="AJ636" s="328">
        <f t="shared" si="407"/>
        <v>10.404674389246608</v>
      </c>
      <c r="AK636" s="337">
        <f t="shared" si="408"/>
        <v>864.8966323468153</v>
      </c>
      <c r="AL636" s="42">
        <f t="shared" si="378"/>
        <v>31.838264000323342</v>
      </c>
    </row>
    <row r="637" spans="2:38" ht="15" x14ac:dyDescent="0.15">
      <c r="B637" s="328">
        <f t="shared" si="379"/>
        <v>2890.3358378527569</v>
      </c>
      <c r="C637" s="328">
        <f t="shared" si="380"/>
        <v>2888.1361568989209</v>
      </c>
      <c r="D637" s="328">
        <f t="shared" si="381"/>
        <v>2.496853543086849</v>
      </c>
      <c r="E637" s="328">
        <f t="shared" si="374"/>
        <v>210.85694304170332</v>
      </c>
      <c r="F637" s="328">
        <f t="shared" si="382"/>
        <v>210.54049470655832</v>
      </c>
      <c r="G637" s="328">
        <f t="shared" si="383"/>
        <v>903.21451209564862</v>
      </c>
      <c r="H637" s="313">
        <f t="shared" si="384"/>
        <v>0.02</v>
      </c>
      <c r="I637" s="328">
        <f t="shared" si="385"/>
        <v>1.7597447630687384</v>
      </c>
      <c r="J637" s="328">
        <f t="shared" si="375"/>
        <v>850</v>
      </c>
      <c r="K637" s="335">
        <f t="shared" si="386"/>
        <v>-1</v>
      </c>
      <c r="L637" s="323">
        <f t="shared" si="387"/>
        <v>2.476853543086849</v>
      </c>
      <c r="M637" s="323">
        <f t="shared" si="388"/>
        <v>2.4868535430868492</v>
      </c>
      <c r="N637" s="328">
        <f t="shared" si="389"/>
        <v>-3.4796577999135714E-2</v>
      </c>
      <c r="O637" s="328">
        <f t="shared" si="390"/>
        <v>1.8843796348648745E-3</v>
      </c>
      <c r="P637" s="332">
        <f t="shared" si="376"/>
        <v>31.38136049057287</v>
      </c>
      <c r="Q637" s="328">
        <f t="shared" si="391"/>
        <v>65.45943516975376</v>
      </c>
      <c r="R637" s="277">
        <f>IF(H637&gt;0, rate1(1,$L$52,$L$51,$L$54,L637,$L$53,$L$50,P637),"")</f>
        <v>1368.8756434392046</v>
      </c>
      <c r="S637" s="323">
        <f t="shared" si="392"/>
        <v>25.376975211514839</v>
      </c>
      <c r="T637" s="323">
        <f t="shared" si="393"/>
        <v>1.4274362465897335E-3</v>
      </c>
      <c r="U637" s="328">
        <f t="shared" si="394"/>
        <v>2.496853543086849</v>
      </c>
      <c r="V637" s="336">
        <f t="shared" si="395"/>
        <v>2.496853543086849</v>
      </c>
      <c r="W637" s="328">
        <f t="shared" si="396"/>
        <v>3.7510002754359562E-4</v>
      </c>
      <c r="X637" s="328">
        <f t="shared" si="397"/>
        <v>75.156952260856542</v>
      </c>
      <c r="Y637" s="328">
        <f t="shared" si="377"/>
        <v>31.634245949683734</v>
      </c>
      <c r="Z637" s="108">
        <f>IF(H637&gt;0, rate1(1,$L$52,$L$51,$L$54,U637,$L$53,$L$50,Y637),"")</f>
        <v>1374.1465380505767</v>
      </c>
      <c r="AA637" s="336">
        <f t="shared" si="398"/>
        <v>29.024698047487284</v>
      </c>
      <c r="AB637" s="336">
        <f t="shared" si="399"/>
        <v>-1.3384623338599268E-5</v>
      </c>
      <c r="AC637" s="328">
        <f t="shared" si="400"/>
        <v>1.4274362465897335E-3</v>
      </c>
      <c r="AD637" s="328">
        <f t="shared" si="401"/>
        <v>-14.011133630508333</v>
      </c>
      <c r="AE637" s="328">
        <f t="shared" si="402"/>
        <v>-1701855.3851654122</v>
      </c>
      <c r="AF637" s="328">
        <f t="shared" si="403"/>
        <v>2890.299613838511</v>
      </c>
      <c r="AG637" s="328">
        <f t="shared" si="404"/>
        <v>2888.1347294626744</v>
      </c>
      <c r="AH637" s="328">
        <f t="shared" si="405"/>
        <v>2.4770260543706422</v>
      </c>
      <c r="AI637" s="328">
        <f t="shared" si="406"/>
        <v>1.0427800753349659</v>
      </c>
      <c r="AJ637" s="328">
        <f t="shared" si="407"/>
        <v>10.404964050378645</v>
      </c>
      <c r="AK637" s="337">
        <f t="shared" si="408"/>
        <v>864.89667542921745</v>
      </c>
      <c r="AL637" s="42">
        <f t="shared" si="378"/>
        <v>31.838303631094618</v>
      </c>
    </row>
    <row r="638" spans="2:38" ht="15" x14ac:dyDescent="0.15">
      <c r="B638" s="328">
        <f t="shared" si="379"/>
        <v>2890.299613838511</v>
      </c>
      <c r="C638" s="328">
        <f t="shared" si="380"/>
        <v>2888.1347294626744</v>
      </c>
      <c r="D638" s="328">
        <f t="shared" si="381"/>
        <v>2.4770260543706422</v>
      </c>
      <c r="E638" s="328">
        <f t="shared" ref="E638:E701" si="409">bb2wang($B$6,$H$12,C638,$H$8,$H$9,I638,$H$10,$H$11,$K$10,$K$11,$H$13)</f>
        <v>210.70020389258661</v>
      </c>
      <c r="F638" s="328">
        <f t="shared" si="382"/>
        <v>210.77857346714495</v>
      </c>
      <c r="G638" s="328">
        <f t="shared" si="383"/>
        <v>882.69302527439254</v>
      </c>
      <c r="H638" s="313">
        <f t="shared" si="384"/>
        <v>0.02</v>
      </c>
      <c r="I638" s="328">
        <f t="shared" si="385"/>
        <v>1.7319075006693312</v>
      </c>
      <c r="J638" s="328">
        <f t="shared" ref="J638:J701" si="410">$B$7</f>
        <v>850</v>
      </c>
      <c r="K638" s="335">
        <f t="shared" si="386"/>
        <v>-1</v>
      </c>
      <c r="L638" s="323">
        <f t="shared" si="387"/>
        <v>2.4570260543706421</v>
      </c>
      <c r="M638" s="323">
        <f t="shared" si="388"/>
        <v>2.4670260543706419</v>
      </c>
      <c r="N638" s="328">
        <f t="shared" si="389"/>
        <v>-3.4522653315313789E-2</v>
      </c>
      <c r="O638" s="328">
        <f t="shared" si="390"/>
        <v>1.8843796348648745E-3</v>
      </c>
      <c r="P638" s="332">
        <f t="shared" si="376"/>
        <v>31.047371799161503</v>
      </c>
      <c r="Q638" s="328">
        <f t="shared" si="391"/>
        <v>43.072538652476169</v>
      </c>
      <c r="R638" s="277">
        <f>IF(H638&gt;0, rate1(1,$L$52,$L$51,$L$54,L638,$L$53,$L$50,P638),"")</f>
        <v>1361.8462168166016</v>
      </c>
      <c r="S638" s="323">
        <f t="shared" si="392"/>
        <v>16.784329574957983</v>
      </c>
      <c r="T638" s="323">
        <f t="shared" si="393"/>
        <v>2.187147268521583E-3</v>
      </c>
      <c r="U638" s="328">
        <f t="shared" si="394"/>
        <v>2.4770260543706422</v>
      </c>
      <c r="V638" s="336">
        <f t="shared" si="395"/>
        <v>2.4770260543706422</v>
      </c>
      <c r="W638" s="328">
        <f t="shared" si="396"/>
        <v>3.6916635005201925E-4</v>
      </c>
      <c r="X638" s="328">
        <f t="shared" si="397"/>
        <v>54.312962511503429</v>
      </c>
      <c r="Y638" s="328">
        <f t="shared" si="377"/>
        <v>31.299580700140211</v>
      </c>
      <c r="Z638" s="108">
        <f>IF(H638&gt;0, rate1(1,$L$52,$L$51,$L$54,U638,$L$53,$L$50,Y638),"")</f>
        <v>1367.1616377828148</v>
      </c>
      <c r="AA638" s="336">
        <f t="shared" si="398"/>
        <v>21.08216589243715</v>
      </c>
      <c r="AB638" s="336">
        <f t="shared" si="399"/>
        <v>-1.8382795562457015E-5</v>
      </c>
      <c r="AC638" s="328">
        <f t="shared" si="400"/>
        <v>2.187147268521583E-3</v>
      </c>
      <c r="AD638" s="328">
        <f t="shared" si="401"/>
        <v>-9.1443316542278996</v>
      </c>
      <c r="AE638" s="328">
        <f t="shared" si="402"/>
        <v>2692.8701223441244</v>
      </c>
      <c r="AF638" s="328">
        <f t="shared" si="403"/>
        <v>2890.262904037927</v>
      </c>
      <c r="AG638" s="328">
        <f t="shared" si="404"/>
        <v>2888.1325423154058</v>
      </c>
      <c r="AH638" s="328">
        <f t="shared" si="405"/>
        <v>2.457196549430861</v>
      </c>
      <c r="AI638" s="328">
        <f t="shared" si="406"/>
        <v>1.606016333939799</v>
      </c>
      <c r="AJ638" s="328">
        <f t="shared" si="407"/>
        <v>10.405410166026961</v>
      </c>
      <c r="AK638" s="337">
        <f t="shared" si="408"/>
        <v>864.89761728331439</v>
      </c>
      <c r="AL638" s="42">
        <f t="shared" si="378"/>
        <v>31.839189994158652</v>
      </c>
    </row>
    <row r="639" spans="2:38" ht="15" x14ac:dyDescent="0.15">
      <c r="B639" s="328">
        <f t="shared" si="379"/>
        <v>2890.262904037927</v>
      </c>
      <c r="C639" s="328">
        <f t="shared" si="380"/>
        <v>2888.1325423154058</v>
      </c>
      <c r="D639" s="328">
        <f t="shared" si="381"/>
        <v>2.457196549430861</v>
      </c>
      <c r="E639" s="328">
        <f t="shared" si="409"/>
        <v>210.54624407956968</v>
      </c>
      <c r="F639" s="328">
        <f t="shared" si="382"/>
        <v>210.62322398607813</v>
      </c>
      <c r="G639" s="328">
        <f t="shared" si="383"/>
        <v>860.85800737601721</v>
      </c>
      <c r="H639" s="313">
        <f t="shared" si="384"/>
        <v>0.02</v>
      </c>
      <c r="I639" s="328">
        <f t="shared" si="385"/>
        <v>1.7042893780169834</v>
      </c>
      <c r="J639" s="328">
        <f t="shared" si="410"/>
        <v>850</v>
      </c>
      <c r="K639" s="335">
        <f t="shared" si="386"/>
        <v>-1</v>
      </c>
      <c r="L639" s="323">
        <f t="shared" si="387"/>
        <v>2.4371965494308609</v>
      </c>
      <c r="M639" s="323">
        <f t="shared" si="388"/>
        <v>2.4471965494308607</v>
      </c>
      <c r="N639" s="328">
        <f t="shared" si="389"/>
        <v>-3.4248653462235268E-2</v>
      </c>
      <c r="O639" s="328">
        <f t="shared" si="390"/>
        <v>1.8843796348648745E-3</v>
      </c>
      <c r="P639" s="332">
        <f t="shared" si="376"/>
        <v>30.714246467828488</v>
      </c>
      <c r="Q639" s="328">
        <f t="shared" si="391"/>
        <v>21.073144381716133</v>
      </c>
      <c r="R639" s="277">
        <f>IF(H639&gt;0, rate1(1,$L$52,$L$51,$L$54,L639,$L$53,$L$50,P639),"")</f>
        <v>1354.7565639911252</v>
      </c>
      <c r="S639" s="323">
        <f t="shared" si="392"/>
        <v>8.254669254711926</v>
      </c>
      <c r="T639" s="323">
        <f t="shared" si="393"/>
        <v>4.7209117686503321E-3</v>
      </c>
      <c r="U639" s="328">
        <f t="shared" si="394"/>
        <v>2.457196549430861</v>
      </c>
      <c r="V639" s="336">
        <f t="shared" si="395"/>
        <v>2.457196549430861</v>
      </c>
      <c r="W639" s="328">
        <f t="shared" si="396"/>
        <v>3.6327938349600686E-4</v>
      </c>
      <c r="X639" s="328">
        <f t="shared" si="397"/>
        <v>32.117661791139199</v>
      </c>
      <c r="Y639" s="328">
        <f t="shared" si="377"/>
        <v>30.965775103056494</v>
      </c>
      <c r="Z639" s="108">
        <f>IF(H639&gt;0, rate1(1,$L$52,$L$51,$L$54,U639,$L$53,$L$50,Y639),"")</f>
        <v>1360.1169469159538</v>
      </c>
      <c r="AA639" s="336">
        <f t="shared" si="398"/>
        <v>12.53139058749972</v>
      </c>
      <c r="AB639" s="336">
        <f t="shared" si="399"/>
        <v>-3.1503519088999527E-5</v>
      </c>
      <c r="AC639" s="328">
        <f t="shared" si="400"/>
        <v>4.7209117686503321E-3</v>
      </c>
      <c r="AD639" s="328">
        <f t="shared" si="401"/>
        <v>-4.2364697711175037</v>
      </c>
      <c r="AE639" s="328">
        <f t="shared" si="402"/>
        <v>1420.9090735042766</v>
      </c>
      <c r="AF639" s="328">
        <f t="shared" si="403"/>
        <v>2890.2239344726963</v>
      </c>
      <c r="AG639" s="328">
        <f t="shared" si="404"/>
        <v>2888.127821403637</v>
      </c>
      <c r="AH639" s="328">
        <f t="shared" si="405"/>
        <v>2.4373650227615165</v>
      </c>
      <c r="AI639" s="328">
        <f t="shared" si="406"/>
        <v>3.4846937775613971</v>
      </c>
      <c r="AJ639" s="328">
        <f t="shared" si="407"/>
        <v>10.406378136520727</v>
      </c>
      <c r="AK639" s="337">
        <f t="shared" si="408"/>
        <v>864.89903490273082</v>
      </c>
      <c r="AL639" s="42">
        <f t="shared" si="378"/>
        <v>31.840555108042501</v>
      </c>
    </row>
    <row r="640" spans="2:38" ht="15" x14ac:dyDescent="0.15">
      <c r="B640" s="328">
        <f t="shared" si="379"/>
        <v>2890.2239344726963</v>
      </c>
      <c r="C640" s="328">
        <f t="shared" si="380"/>
        <v>2888.127821403637</v>
      </c>
      <c r="D640" s="328">
        <f t="shared" si="381"/>
        <v>2.4373650227615165</v>
      </c>
      <c r="E640" s="328">
        <f t="shared" si="409"/>
        <v>210.39862045447578</v>
      </c>
      <c r="F640" s="328">
        <f t="shared" si="382"/>
        <v>210.47243226702273</v>
      </c>
      <c r="G640" s="328">
        <f t="shared" si="383"/>
        <v>839.41199609818057</v>
      </c>
      <c r="H640" s="313">
        <f t="shared" si="384"/>
        <v>0.02</v>
      </c>
      <c r="I640" s="328">
        <f t="shared" si="385"/>
        <v>1.6768904552474853</v>
      </c>
      <c r="J640" s="328">
        <f t="shared" si="410"/>
        <v>850</v>
      </c>
      <c r="K640" s="335">
        <f t="shared" si="386"/>
        <v>-1</v>
      </c>
      <c r="L640" s="323">
        <f t="shared" si="387"/>
        <v>2.4173650227615164</v>
      </c>
      <c r="M640" s="323">
        <f t="shared" si="388"/>
        <v>2.4273650227615162</v>
      </c>
      <c r="N640" s="328">
        <f t="shared" si="389"/>
        <v>-3.3974578349367235E-2</v>
      </c>
      <c r="O640" s="328">
        <f t="shared" si="390"/>
        <v>1.8843796348648745E-3</v>
      </c>
      <c r="P640" s="332">
        <f t="shared" si="376"/>
        <v>30.3819895253508</v>
      </c>
      <c r="Q640" s="328">
        <f t="shared" si="391"/>
        <v>-0.52866579614169495</v>
      </c>
      <c r="R640" s="277">
        <f>IF(H640&gt;0, rate1(1,$L$52,$L$51,$L$54,L640,$L$53,$L$50,P640),"")</f>
        <v>1347.6060888153909</v>
      </c>
      <c r="S640" s="323">
        <f t="shared" si="392"/>
        <v>-0.20818519736793628</v>
      </c>
      <c r="T640" s="323">
        <f t="shared" si="393"/>
        <v>-2.8120339848047932E-2</v>
      </c>
      <c r="U640" s="328">
        <f t="shared" si="394"/>
        <v>2.4373650227615165</v>
      </c>
      <c r="V640" s="336">
        <f t="shared" si="395"/>
        <v>2.4373650227615165</v>
      </c>
      <c r="W640" s="328">
        <f t="shared" si="396"/>
        <v>3.5743914069374938E-4</v>
      </c>
      <c r="X640" s="328">
        <f t="shared" si="397"/>
        <v>10.315038591763596</v>
      </c>
      <c r="Y640" s="328">
        <f t="shared" si="377"/>
        <v>30.632834136547217</v>
      </c>
      <c r="Z640" s="108">
        <f>IF(H640&gt;0, rate1(1,$L$52,$L$51,$L$54,U640,$L$53,$L$50,Y640),"")</f>
        <v>1353.0118722579548</v>
      </c>
      <c r="AA640" s="336">
        <f t="shared" si="398"/>
        <v>4.045766813969629</v>
      </c>
      <c r="AB640" s="336">
        <f t="shared" si="399"/>
        <v>-1.1735604283766209E-4</v>
      </c>
      <c r="AC640" s="328">
        <f t="shared" si="400"/>
        <v>-1.1735604283766209E-4</v>
      </c>
      <c r="AD640" s="328">
        <f t="shared" si="401"/>
        <v>170.42156088771569</v>
      </c>
      <c r="AE640" s="328">
        <f t="shared" si="402"/>
        <v>75879.620476626529</v>
      </c>
      <c r="AF640" s="328">
        <f t="shared" si="403"/>
        <v>2890.19007725039</v>
      </c>
      <c r="AG640" s="328">
        <f t="shared" si="404"/>
        <v>2888.1279387596796</v>
      </c>
      <c r="AH640" s="328">
        <f t="shared" si="405"/>
        <v>2.4175314687234017</v>
      </c>
      <c r="AI640" s="328">
        <f t="shared" si="406"/>
        <v>-8.7084826798922807E-2</v>
      </c>
      <c r="AJ640" s="328">
        <f t="shared" si="407"/>
        <v>10.406353946291061</v>
      </c>
      <c r="AK640" s="337">
        <f t="shared" si="408"/>
        <v>864.90203472927249</v>
      </c>
      <c r="AL640" s="42">
        <f t="shared" ref="AL640:AL703" si="411">IF(H640&gt;0, AL639+AI639*J639/1000000,"")</f>
        <v>31.843517097753427</v>
      </c>
    </row>
    <row r="641" spans="2:38" ht="15" x14ac:dyDescent="0.15">
      <c r="B641" s="328">
        <f t="shared" si="379"/>
        <v>2890.19007725039</v>
      </c>
      <c r="C641" s="328">
        <f t="shared" si="380"/>
        <v>2888.1279387596796</v>
      </c>
      <c r="D641" s="328">
        <f t="shared" si="381"/>
        <v>2.4175314687234017</v>
      </c>
      <c r="E641" s="328">
        <f t="shared" si="409"/>
        <v>210.24255363800251</v>
      </c>
      <c r="F641" s="328">
        <f t="shared" si="382"/>
        <v>210.32058704623915</v>
      </c>
      <c r="G641" s="328">
        <f t="shared" si="383"/>
        <v>924.38216137715335</v>
      </c>
      <c r="H641" s="313">
        <f t="shared" si="384"/>
        <v>0.08</v>
      </c>
      <c r="I641" s="328">
        <f t="shared" si="385"/>
        <v>1.6497107925682941</v>
      </c>
      <c r="J641" s="328">
        <f t="shared" si="410"/>
        <v>850</v>
      </c>
      <c r="K641" s="335">
        <f t="shared" si="386"/>
        <v>1</v>
      </c>
      <c r="L641" s="323">
        <f t="shared" si="387"/>
        <v>2.4975314687234018</v>
      </c>
      <c r="M641" s="323">
        <f t="shared" si="388"/>
        <v>2.4575314687234018</v>
      </c>
      <c r="N641" s="328">
        <f t="shared" si="389"/>
        <v>0.13797140621100201</v>
      </c>
      <c r="O641" s="328">
        <f t="shared" si="390"/>
        <v>1.8843796348648745E-3</v>
      </c>
      <c r="P641" s="332">
        <f t="shared" si="376"/>
        <v>31.311759011414203</v>
      </c>
      <c r="Q641" s="328">
        <f t="shared" si="391"/>
        <v>30.883463230372968</v>
      </c>
      <c r="R641" s="277">
        <f>IF(H641&gt;0, rate1(1,$L$52,$L$51,$L$54,L641,$L$53,$L$50,P641),"")</f>
        <v>1367.4171752960922</v>
      </c>
      <c r="S641" s="323">
        <f t="shared" si="392"/>
        <v>11.985511227429013</v>
      </c>
      <c r="T641" s="323">
        <f t="shared" si="393"/>
        <v>-1.255939786093069E-2</v>
      </c>
      <c r="U641" s="328">
        <f t="shared" si="394"/>
        <v>2.4175314687234017</v>
      </c>
      <c r="V641" s="336">
        <f t="shared" si="395"/>
        <v>2.4175314687234017</v>
      </c>
      <c r="W641" s="328">
        <f t="shared" si="396"/>
        <v>3.5164563447942498E-4</v>
      </c>
      <c r="X641" s="328">
        <f t="shared" si="397"/>
        <v>-11.122078602842748</v>
      </c>
      <c r="Y641" s="328">
        <f t="shared" si="377"/>
        <v>30.300762845427045</v>
      </c>
      <c r="Z641" s="108">
        <f>IF(H641&gt;0, rate1(1,$L$52,$L$51,$L$54,U641,$L$53,$L$50,Y641),"")</f>
        <v>1345.8458163783851</v>
      </c>
      <c r="AA641" s="336">
        <f t="shared" si="398"/>
        <v>-4.3855316455995261</v>
      </c>
      <c r="AB641" s="336">
        <f t="shared" si="399"/>
        <v>6.5294507138724504E-5</v>
      </c>
      <c r="AC641" s="328">
        <f t="shared" si="400"/>
        <v>6.5294507138724504E-5</v>
      </c>
      <c r="AD641" s="328">
        <f t="shared" si="401"/>
        <v>1225.2179165704131</v>
      </c>
      <c r="AE641" s="328">
        <f t="shared" si="402"/>
        <v>-40521138.745594949</v>
      </c>
      <c r="AF641" s="328">
        <f t="shared" si="403"/>
        <v>2890.3279833620941</v>
      </c>
      <c r="AG641" s="328">
        <f t="shared" si="404"/>
        <v>2888.1278734651723</v>
      </c>
      <c r="AH641" s="328">
        <f t="shared" si="405"/>
        <v>2.4970969774482086</v>
      </c>
      <c r="AI641" s="328">
        <f t="shared" si="406"/>
        <v>4.7750246463436459E-2</v>
      </c>
      <c r="AJ641" s="328">
        <f t="shared" si="407"/>
        <v>10.406367210248412</v>
      </c>
      <c r="AK641" s="337">
        <f t="shared" si="408"/>
        <v>864.90196162922416</v>
      </c>
      <c r="AL641" s="42">
        <f t="shared" si="411"/>
        <v>31.843443075650647</v>
      </c>
    </row>
    <row r="642" spans="2:38" ht="15" x14ac:dyDescent="0.15">
      <c r="B642" s="328" t="str">
        <f t="shared" ref="B642:B703" si="412">IF(H642&gt;0, AF641,"")</f>
        <v/>
      </c>
      <c r="C642" s="328" t="str">
        <f t="shared" ref="C642:C703" si="413">IF(H642&gt;0, AG641,"")</f>
        <v/>
      </c>
      <c r="D642" s="328" t="str">
        <f t="shared" ref="D642:D703" si="414">IF(H642&gt;0, AH641,"")</f>
        <v/>
      </c>
      <c r="E642" s="328" t="e">
        <f t="shared" si="409"/>
        <v>#VALUE!</v>
      </c>
      <c r="F642" s="328" t="str">
        <f t="shared" ref="F642:F703" si="415">IF(H642&gt;0, (E642+E641)/2,"")</f>
        <v/>
      </c>
      <c r="G642" s="328" t="str">
        <f t="shared" ref="G642:G703" si="416">IF(H642&gt;0, F642*$S$53*$C$55*(B642-C642+N642)^1.5,"")</f>
        <v/>
      </c>
      <c r="H642" s="313"/>
      <c r="I642" s="328" t="str">
        <f t="shared" ref="I642:I703" si="417">IF(H642&gt;0, (B642-C642)*B$19,"")</f>
        <v/>
      </c>
      <c r="J642" s="328">
        <f t="shared" si="410"/>
        <v>850</v>
      </c>
      <c r="K642" s="335" t="str">
        <f t="shared" ref="K642:K703" si="418">IF(H642&gt;0, IF((1-S641-0.015)&gt;0,1,-1),"")</f>
        <v/>
      </c>
      <c r="L642" s="323" t="str">
        <f t="shared" ref="L642:L703" si="419">IF(H642&gt;0, D642+K642*H642,"")</f>
        <v/>
      </c>
      <c r="M642" s="323" t="str">
        <f t="shared" ref="M642:M703" si="420">IF(H642&gt;0, (D642+L642)/2,"")</f>
        <v/>
      </c>
      <c r="N642" s="328" t="str">
        <f t="shared" ref="N642:N703" si="421">IF(H642&gt;0, 2*($P$53*M642/$S$52/$S$51)^2-(B642-C642)*2,"")</f>
        <v/>
      </c>
      <c r="O642" s="328" t="str">
        <f t="shared" ref="O642:O703" si="422">IF(H642&gt;0, wh(B642,$F$51,$F$52,$F$53),"")</f>
        <v/>
      </c>
      <c r="P642" s="332"/>
      <c r="Q642" s="328"/>
      <c r="R642" s="277" t="str">
        <f>IF(H642&gt;0, rate1(1,$L$52,$L$51,$L$54,L642,$L$53,$L$50,P642),"")</f>
        <v/>
      </c>
      <c r="S642" s="323"/>
      <c r="T642" s="323"/>
      <c r="U642" s="328"/>
      <c r="V642" s="336"/>
      <c r="W642" s="328"/>
      <c r="X642" s="328"/>
      <c r="Y642" s="328"/>
      <c r="Z642" s="108" t="str">
        <f>IF(H642&gt;0, rate1(1,$L$52,$L$51,$L$54,U642,$L$53,$L$50,Y642),"")</f>
        <v/>
      </c>
      <c r="AA642" s="336" t="str">
        <f t="shared" ref="AA642:AA703" si="423">IF(H642&gt;0, X642/O642/Z642,"")</f>
        <v/>
      </c>
      <c r="AB642" s="336" t="str">
        <f t="shared" ref="AB642:AB703" si="424">IF(H642&gt;0, W642/(1-AA642),"")</f>
        <v/>
      </c>
      <c r="AC642" s="328" t="str">
        <f t="shared" ref="AC642:AC703" si="425">IF(H642&gt;0, delta_z(N642,S642,H642,AE641,AB642),"")</f>
        <v/>
      </c>
      <c r="AD642" s="328" t="str">
        <f t="shared" ref="AD642:AD703" si="426">IF(H642&gt;0, H642/AC642*K642,"")</f>
        <v/>
      </c>
      <c r="AE642" s="328" t="str">
        <f t="shared" ref="AE642:AE703" si="427">IF(H642&gt;0, (AD642-AD641)/(AC642+AC641)*2,"")</f>
        <v/>
      </c>
      <c r="AF642" s="328" t="str">
        <f t="shared" ref="AF642:AF703" si="428">IF(H642&gt;0, B642-(AC642-N642),"")</f>
        <v/>
      </c>
      <c r="AG642" s="328" t="str">
        <f t="shared" ref="AG642:AG703" si="429">IF(H642&gt;0, C642-AC642,"")</f>
        <v/>
      </c>
      <c r="AH642" s="328" t="str">
        <f t="shared" ref="AH642:AH703" si="430">IF(H642&gt;0, $S$54*$S$53*$C$55*SQRT(AF642-AG642),"")</f>
        <v/>
      </c>
      <c r="AI642" s="328" t="str">
        <f t="shared" ref="AI642:AI703" si="431">IF(H642&gt;0, AC642/R642*1000000,"")</f>
        <v/>
      </c>
      <c r="AJ642" s="328" t="str">
        <f t="shared" ref="AJ642:AJ703" si="432">IF(H642&gt;0, AJ641+AI642/3600,"")</f>
        <v/>
      </c>
      <c r="AK642" s="337" t="str">
        <f t="shared" ref="AK642:AK703" si="433">IF(H642&gt;0, AK641+AI641*G641/1000000,"")</f>
        <v/>
      </c>
      <c r="AL642" s="42" t="str">
        <f t="shared" si="411"/>
        <v/>
      </c>
    </row>
    <row r="643" spans="2:38" ht="15" x14ac:dyDescent="0.15">
      <c r="B643" s="328" t="str">
        <f t="shared" si="412"/>
        <v/>
      </c>
      <c r="C643" s="328" t="str">
        <f t="shared" si="413"/>
        <v/>
      </c>
      <c r="D643" s="328" t="str">
        <f t="shared" si="414"/>
        <v/>
      </c>
      <c r="E643" s="328" t="e">
        <f t="shared" si="409"/>
        <v>#VALUE!</v>
      </c>
      <c r="F643" s="328" t="str">
        <f t="shared" si="415"/>
        <v/>
      </c>
      <c r="G643" s="328" t="str">
        <f t="shared" si="416"/>
        <v/>
      </c>
      <c r="H643" s="313"/>
      <c r="I643" s="328" t="str">
        <f t="shared" si="417"/>
        <v/>
      </c>
      <c r="J643" s="328">
        <f t="shared" si="410"/>
        <v>850</v>
      </c>
      <c r="K643" s="335" t="str">
        <f t="shared" si="418"/>
        <v/>
      </c>
      <c r="L643" s="323" t="str">
        <f t="shared" si="419"/>
        <v/>
      </c>
      <c r="M643" s="323" t="str">
        <f t="shared" si="420"/>
        <v/>
      </c>
      <c r="N643" s="328" t="str">
        <f t="shared" si="421"/>
        <v/>
      </c>
      <c r="O643" s="328" t="str">
        <f t="shared" si="422"/>
        <v/>
      </c>
      <c r="P643" s="332"/>
      <c r="Q643" s="328"/>
      <c r="R643" s="277" t="str">
        <f>IF(H643&gt;0, rate1(1,$L$52,$L$51,$L$54,L643,$L$53,$L$50,P643),"")</f>
        <v/>
      </c>
      <c r="S643" s="323"/>
      <c r="T643" s="323"/>
      <c r="U643" s="328"/>
      <c r="V643" s="336"/>
      <c r="W643" s="328"/>
      <c r="X643" s="328"/>
      <c r="Y643" s="328"/>
      <c r="Z643" s="108" t="str">
        <f>IF(H643&gt;0, rate1(1,$L$52,$L$51,$L$54,U643,$L$53,$L$50,Y643),"")</f>
        <v/>
      </c>
      <c r="AA643" s="336" t="str">
        <f t="shared" si="423"/>
        <v/>
      </c>
      <c r="AB643" s="336" t="str">
        <f t="shared" si="424"/>
        <v/>
      </c>
      <c r="AC643" s="328" t="str">
        <f t="shared" si="425"/>
        <v/>
      </c>
      <c r="AD643" s="328" t="str">
        <f t="shared" si="426"/>
        <v/>
      </c>
      <c r="AE643" s="328" t="str">
        <f t="shared" si="427"/>
        <v/>
      </c>
      <c r="AF643" s="328" t="str">
        <f t="shared" si="428"/>
        <v/>
      </c>
      <c r="AG643" s="328" t="str">
        <f t="shared" si="429"/>
        <v/>
      </c>
      <c r="AH643" s="328" t="str">
        <f t="shared" si="430"/>
        <v/>
      </c>
      <c r="AI643" s="328" t="str">
        <f t="shared" si="431"/>
        <v/>
      </c>
      <c r="AJ643" s="328" t="str">
        <f t="shared" si="432"/>
        <v/>
      </c>
      <c r="AK643" s="337" t="str">
        <f t="shared" si="433"/>
        <v/>
      </c>
      <c r="AL643" s="42" t="str">
        <f t="shared" si="411"/>
        <v/>
      </c>
    </row>
    <row r="644" spans="2:38" ht="15" x14ac:dyDescent="0.15">
      <c r="B644" s="328" t="str">
        <f t="shared" si="412"/>
        <v/>
      </c>
      <c r="C644" s="328" t="str">
        <f t="shared" si="413"/>
        <v/>
      </c>
      <c r="D644" s="328" t="str">
        <f t="shared" si="414"/>
        <v/>
      </c>
      <c r="E644" s="328" t="e">
        <f t="shared" si="409"/>
        <v>#VALUE!</v>
      </c>
      <c r="F644" s="328" t="str">
        <f t="shared" si="415"/>
        <v/>
      </c>
      <c r="G644" s="328" t="str">
        <f t="shared" si="416"/>
        <v/>
      </c>
      <c r="H644" s="313"/>
      <c r="I644" s="328" t="str">
        <f t="shared" si="417"/>
        <v/>
      </c>
      <c r="J644" s="328">
        <f t="shared" si="410"/>
        <v>850</v>
      </c>
      <c r="K644" s="335" t="str">
        <f t="shared" si="418"/>
        <v/>
      </c>
      <c r="L644" s="323" t="str">
        <f t="shared" si="419"/>
        <v/>
      </c>
      <c r="M644" s="323" t="str">
        <f t="shared" si="420"/>
        <v/>
      </c>
      <c r="N644" s="328" t="str">
        <f t="shared" si="421"/>
        <v/>
      </c>
      <c r="O644" s="328" t="str">
        <f t="shared" si="422"/>
        <v/>
      </c>
      <c r="P644" s="332"/>
      <c r="Q644" s="328"/>
      <c r="R644" s="277" t="str">
        <f>IF(H644&gt;0, rate1(1,$L$52,$L$51,$L$54,L644,$L$53,$L$50,P644),"")</f>
        <v/>
      </c>
      <c r="S644" s="323"/>
      <c r="T644" s="323"/>
      <c r="U644" s="328"/>
      <c r="V644" s="336"/>
      <c r="W644" s="328"/>
      <c r="X644" s="328"/>
      <c r="Y644" s="328"/>
      <c r="Z644" s="108" t="str">
        <f>IF(H644&gt;0, rate1(1,$L$52,$L$51,$L$54,U644,$L$53,$L$50,Y644),"")</f>
        <v/>
      </c>
      <c r="AA644" s="336" t="str">
        <f t="shared" si="423"/>
        <v/>
      </c>
      <c r="AB644" s="336" t="str">
        <f t="shared" si="424"/>
        <v/>
      </c>
      <c r="AC644" s="328" t="str">
        <f t="shared" si="425"/>
        <v/>
      </c>
      <c r="AD644" s="328" t="str">
        <f t="shared" si="426"/>
        <v/>
      </c>
      <c r="AE644" s="328" t="str">
        <f t="shared" si="427"/>
        <v/>
      </c>
      <c r="AF644" s="328" t="str">
        <f t="shared" si="428"/>
        <v/>
      </c>
      <c r="AG644" s="328" t="str">
        <f t="shared" si="429"/>
        <v/>
      </c>
      <c r="AH644" s="328" t="str">
        <f t="shared" si="430"/>
        <v/>
      </c>
      <c r="AI644" s="328" t="str">
        <f t="shared" si="431"/>
        <v/>
      </c>
      <c r="AJ644" s="328" t="str">
        <f t="shared" si="432"/>
        <v/>
      </c>
      <c r="AK644" s="337" t="str">
        <f t="shared" si="433"/>
        <v/>
      </c>
      <c r="AL644" s="42" t="str">
        <f t="shared" si="411"/>
        <v/>
      </c>
    </row>
    <row r="645" spans="2:38" ht="15" x14ac:dyDescent="0.15">
      <c r="B645" s="328" t="str">
        <f t="shared" si="412"/>
        <v/>
      </c>
      <c r="C645" s="328" t="str">
        <f t="shared" si="413"/>
        <v/>
      </c>
      <c r="D645" s="328" t="str">
        <f t="shared" si="414"/>
        <v/>
      </c>
      <c r="E645" s="328" t="e">
        <f t="shared" si="409"/>
        <v>#VALUE!</v>
      </c>
      <c r="F645" s="328" t="str">
        <f t="shared" si="415"/>
        <v/>
      </c>
      <c r="G645" s="328" t="str">
        <f t="shared" si="416"/>
        <v/>
      </c>
      <c r="H645" s="313"/>
      <c r="I645" s="328" t="str">
        <f t="shared" si="417"/>
        <v/>
      </c>
      <c r="J645" s="328">
        <f t="shared" si="410"/>
        <v>850</v>
      </c>
      <c r="K645" s="335" t="str">
        <f t="shared" si="418"/>
        <v/>
      </c>
      <c r="L645" s="323" t="str">
        <f t="shared" si="419"/>
        <v/>
      </c>
      <c r="M645" s="323" t="str">
        <f t="shared" si="420"/>
        <v/>
      </c>
      <c r="N645" s="328" t="str">
        <f t="shared" si="421"/>
        <v/>
      </c>
      <c r="O645" s="328" t="str">
        <f t="shared" si="422"/>
        <v/>
      </c>
      <c r="P645" s="332"/>
      <c r="Q645" s="328"/>
      <c r="R645" s="277" t="str">
        <f>IF(H645&gt;0, rate1(1,$L$52,$L$51,$L$54,L645,$L$53,$L$50,P645),"")</f>
        <v/>
      </c>
      <c r="S645" s="323"/>
      <c r="T645" s="323"/>
      <c r="U645" s="328"/>
      <c r="V645" s="336"/>
      <c r="W645" s="328"/>
      <c r="X645" s="328"/>
      <c r="Y645" s="328"/>
      <c r="Z645" s="108" t="str">
        <f>IF(H645&gt;0, rate1(1,$L$52,$L$51,$L$54,U645,$L$53,$L$50,Y645),"")</f>
        <v/>
      </c>
      <c r="AA645" s="336" t="str">
        <f t="shared" si="423"/>
        <v/>
      </c>
      <c r="AB645" s="336" t="str">
        <f t="shared" si="424"/>
        <v/>
      </c>
      <c r="AC645" s="328" t="str">
        <f t="shared" si="425"/>
        <v/>
      </c>
      <c r="AD645" s="328" t="str">
        <f t="shared" si="426"/>
        <v/>
      </c>
      <c r="AE645" s="328" t="str">
        <f t="shared" si="427"/>
        <v/>
      </c>
      <c r="AF645" s="328" t="str">
        <f t="shared" si="428"/>
        <v/>
      </c>
      <c r="AG645" s="328" t="str">
        <f t="shared" si="429"/>
        <v/>
      </c>
      <c r="AH645" s="328" t="str">
        <f t="shared" si="430"/>
        <v/>
      </c>
      <c r="AI645" s="328" t="str">
        <f t="shared" si="431"/>
        <v/>
      </c>
      <c r="AJ645" s="328" t="str">
        <f t="shared" si="432"/>
        <v/>
      </c>
      <c r="AK645" s="337" t="str">
        <f t="shared" si="433"/>
        <v/>
      </c>
      <c r="AL645" s="42" t="str">
        <f t="shared" si="411"/>
        <v/>
      </c>
    </row>
    <row r="646" spans="2:38" ht="15" x14ac:dyDescent="0.15">
      <c r="B646" s="328" t="str">
        <f t="shared" si="412"/>
        <v/>
      </c>
      <c r="C646" s="328" t="str">
        <f t="shared" si="413"/>
        <v/>
      </c>
      <c r="D646" s="328" t="str">
        <f t="shared" si="414"/>
        <v/>
      </c>
      <c r="E646" s="328" t="e">
        <f t="shared" si="409"/>
        <v>#VALUE!</v>
      </c>
      <c r="F646" s="328" t="str">
        <f t="shared" si="415"/>
        <v/>
      </c>
      <c r="G646" s="328" t="str">
        <f t="shared" si="416"/>
        <v/>
      </c>
      <c r="H646" s="313"/>
      <c r="I646" s="328" t="str">
        <f t="shared" si="417"/>
        <v/>
      </c>
      <c r="J646" s="328">
        <f t="shared" si="410"/>
        <v>850</v>
      </c>
      <c r="K646" s="335" t="str">
        <f t="shared" si="418"/>
        <v/>
      </c>
      <c r="L646" s="323" t="str">
        <f t="shared" si="419"/>
        <v/>
      </c>
      <c r="M646" s="323" t="str">
        <f t="shared" si="420"/>
        <v/>
      </c>
      <c r="N646" s="328" t="str">
        <f t="shared" si="421"/>
        <v/>
      </c>
      <c r="O646" s="328" t="str">
        <f t="shared" si="422"/>
        <v/>
      </c>
      <c r="P646" s="332"/>
      <c r="Q646" s="328"/>
      <c r="R646" s="277" t="str">
        <f>IF(H646&gt;0, rate1(1,$L$52,$L$51,$L$54,L646,$L$53,$L$50,P646),"")</f>
        <v/>
      </c>
      <c r="S646" s="323"/>
      <c r="T646" s="323"/>
      <c r="U646" s="328"/>
      <c r="V646" s="336"/>
      <c r="W646" s="328"/>
      <c r="X646" s="328"/>
      <c r="Y646" s="328"/>
      <c r="Z646" s="108" t="str">
        <f>IF(H646&gt;0, rate1(1,$L$52,$L$51,$L$54,U646,$L$53,$L$50,Y646),"")</f>
        <v/>
      </c>
      <c r="AA646" s="336" t="str">
        <f t="shared" si="423"/>
        <v/>
      </c>
      <c r="AB646" s="336" t="str">
        <f t="shared" si="424"/>
        <v/>
      </c>
      <c r="AC646" s="328" t="str">
        <f t="shared" si="425"/>
        <v/>
      </c>
      <c r="AD646" s="328" t="str">
        <f t="shared" si="426"/>
        <v/>
      </c>
      <c r="AE646" s="328" t="str">
        <f t="shared" si="427"/>
        <v/>
      </c>
      <c r="AF646" s="328" t="str">
        <f t="shared" si="428"/>
        <v/>
      </c>
      <c r="AG646" s="328" t="str">
        <f t="shared" si="429"/>
        <v/>
      </c>
      <c r="AH646" s="328" t="str">
        <f t="shared" si="430"/>
        <v/>
      </c>
      <c r="AI646" s="328" t="str">
        <f t="shared" si="431"/>
        <v/>
      </c>
      <c r="AJ646" s="328" t="str">
        <f t="shared" si="432"/>
        <v/>
      </c>
      <c r="AK646" s="337" t="str">
        <f t="shared" si="433"/>
        <v/>
      </c>
      <c r="AL646" s="42" t="str">
        <f t="shared" si="411"/>
        <v/>
      </c>
    </row>
    <row r="647" spans="2:38" ht="15" x14ac:dyDescent="0.15">
      <c r="B647" s="328" t="str">
        <f t="shared" si="412"/>
        <v/>
      </c>
      <c r="C647" s="328" t="str">
        <f t="shared" si="413"/>
        <v/>
      </c>
      <c r="D647" s="328" t="str">
        <f t="shared" si="414"/>
        <v/>
      </c>
      <c r="E647" s="328" t="e">
        <f t="shared" si="409"/>
        <v>#VALUE!</v>
      </c>
      <c r="F647" s="328" t="str">
        <f t="shared" si="415"/>
        <v/>
      </c>
      <c r="G647" s="328" t="str">
        <f t="shared" si="416"/>
        <v/>
      </c>
      <c r="H647" s="313"/>
      <c r="I647" s="328" t="str">
        <f t="shared" si="417"/>
        <v/>
      </c>
      <c r="J647" s="328">
        <f t="shared" si="410"/>
        <v>850</v>
      </c>
      <c r="K647" s="335" t="str">
        <f t="shared" si="418"/>
        <v/>
      </c>
      <c r="L647" s="323" t="str">
        <f t="shared" si="419"/>
        <v/>
      </c>
      <c r="M647" s="323" t="str">
        <f t="shared" si="420"/>
        <v/>
      </c>
      <c r="N647" s="328" t="str">
        <f t="shared" si="421"/>
        <v/>
      </c>
      <c r="O647" s="328" t="str">
        <f t="shared" si="422"/>
        <v/>
      </c>
      <c r="P647" s="332"/>
      <c r="Q647" s="328"/>
      <c r="R647" s="277" t="str">
        <f>IF(H647&gt;0, rate1(1,$L$52,$L$51,$L$54,L647,$L$53,$L$50,P647),"")</f>
        <v/>
      </c>
      <c r="S647" s="323"/>
      <c r="T647" s="323"/>
      <c r="U647" s="328"/>
      <c r="V647" s="336"/>
      <c r="W647" s="328"/>
      <c r="X647" s="328"/>
      <c r="Y647" s="328"/>
      <c r="Z647" s="108" t="str">
        <f>IF(H647&gt;0, rate1(1,$L$52,$L$51,$L$54,U647,$L$53,$L$50,Y647),"")</f>
        <v/>
      </c>
      <c r="AA647" s="336" t="str">
        <f t="shared" si="423"/>
        <v/>
      </c>
      <c r="AB647" s="336" t="str">
        <f t="shared" si="424"/>
        <v/>
      </c>
      <c r="AC647" s="328" t="str">
        <f t="shared" si="425"/>
        <v/>
      </c>
      <c r="AD647" s="328" t="str">
        <f t="shared" si="426"/>
        <v/>
      </c>
      <c r="AE647" s="328" t="str">
        <f t="shared" si="427"/>
        <v/>
      </c>
      <c r="AF647" s="328" t="str">
        <f t="shared" si="428"/>
        <v/>
      </c>
      <c r="AG647" s="328" t="str">
        <f t="shared" si="429"/>
        <v/>
      </c>
      <c r="AH647" s="328" t="str">
        <f t="shared" si="430"/>
        <v/>
      </c>
      <c r="AI647" s="328" t="str">
        <f t="shared" si="431"/>
        <v/>
      </c>
      <c r="AJ647" s="328" t="str">
        <f t="shared" si="432"/>
        <v/>
      </c>
      <c r="AK647" s="337" t="str">
        <f t="shared" si="433"/>
        <v/>
      </c>
      <c r="AL647" s="42" t="str">
        <f t="shared" si="411"/>
        <v/>
      </c>
    </row>
    <row r="648" spans="2:38" ht="15" x14ac:dyDescent="0.15">
      <c r="B648" s="328" t="str">
        <f t="shared" si="412"/>
        <v/>
      </c>
      <c r="C648" s="328" t="str">
        <f t="shared" si="413"/>
        <v/>
      </c>
      <c r="D648" s="328" t="str">
        <f t="shared" si="414"/>
        <v/>
      </c>
      <c r="E648" s="328" t="e">
        <f t="shared" si="409"/>
        <v>#VALUE!</v>
      </c>
      <c r="F648" s="328" t="str">
        <f t="shared" si="415"/>
        <v/>
      </c>
      <c r="G648" s="328" t="str">
        <f t="shared" si="416"/>
        <v/>
      </c>
      <c r="H648" s="313"/>
      <c r="I648" s="328" t="str">
        <f t="shared" si="417"/>
        <v/>
      </c>
      <c r="J648" s="328">
        <f t="shared" si="410"/>
        <v>850</v>
      </c>
      <c r="K648" s="335" t="str">
        <f t="shared" si="418"/>
        <v/>
      </c>
      <c r="L648" s="323" t="str">
        <f t="shared" si="419"/>
        <v/>
      </c>
      <c r="M648" s="323" t="str">
        <f t="shared" si="420"/>
        <v/>
      </c>
      <c r="N648" s="328" t="str">
        <f t="shared" si="421"/>
        <v/>
      </c>
      <c r="O648" s="328" t="str">
        <f t="shared" si="422"/>
        <v/>
      </c>
      <c r="P648" s="332"/>
      <c r="Q648" s="328"/>
      <c r="R648" s="277" t="str">
        <f>IF(H648&gt;0, rate1(1,$L$52,$L$51,$L$54,L648,$L$53,$L$50,P648),"")</f>
        <v/>
      </c>
      <c r="S648" s="323"/>
      <c r="T648" s="323"/>
      <c r="U648" s="328"/>
      <c r="V648" s="336"/>
      <c r="W648" s="328"/>
      <c r="X648" s="328"/>
      <c r="Y648" s="328"/>
      <c r="Z648" s="108" t="str">
        <f>IF(H648&gt;0, rate1(1,$L$52,$L$51,$L$54,U648,$L$53,$L$50,Y648),"")</f>
        <v/>
      </c>
      <c r="AA648" s="336" t="str">
        <f t="shared" si="423"/>
        <v/>
      </c>
      <c r="AB648" s="336" t="str">
        <f t="shared" si="424"/>
        <v/>
      </c>
      <c r="AC648" s="328" t="str">
        <f t="shared" si="425"/>
        <v/>
      </c>
      <c r="AD648" s="328" t="str">
        <f t="shared" si="426"/>
        <v/>
      </c>
      <c r="AE648" s="328" t="str">
        <f t="shared" si="427"/>
        <v/>
      </c>
      <c r="AF648" s="328" t="str">
        <f t="shared" si="428"/>
        <v/>
      </c>
      <c r="AG648" s="328" t="str">
        <f t="shared" si="429"/>
        <v/>
      </c>
      <c r="AH648" s="328" t="str">
        <f t="shared" si="430"/>
        <v/>
      </c>
      <c r="AI648" s="328" t="str">
        <f t="shared" si="431"/>
        <v/>
      </c>
      <c r="AJ648" s="328" t="str">
        <f t="shared" si="432"/>
        <v/>
      </c>
      <c r="AK648" s="337" t="str">
        <f t="shared" si="433"/>
        <v/>
      </c>
      <c r="AL648" s="42" t="str">
        <f t="shared" si="411"/>
        <v/>
      </c>
    </row>
    <row r="649" spans="2:38" ht="15" x14ac:dyDescent="0.15">
      <c r="B649" s="328" t="str">
        <f t="shared" si="412"/>
        <v/>
      </c>
      <c r="C649" s="328" t="str">
        <f t="shared" si="413"/>
        <v/>
      </c>
      <c r="D649" s="328" t="str">
        <f t="shared" si="414"/>
        <v/>
      </c>
      <c r="E649" s="328" t="e">
        <f t="shared" si="409"/>
        <v>#VALUE!</v>
      </c>
      <c r="F649" s="328" t="str">
        <f t="shared" si="415"/>
        <v/>
      </c>
      <c r="G649" s="328" t="str">
        <f t="shared" si="416"/>
        <v/>
      </c>
      <c r="H649" s="313"/>
      <c r="I649" s="328" t="str">
        <f t="shared" si="417"/>
        <v/>
      </c>
      <c r="J649" s="328">
        <f t="shared" si="410"/>
        <v>850</v>
      </c>
      <c r="K649" s="335" t="str">
        <f t="shared" si="418"/>
        <v/>
      </c>
      <c r="L649" s="323" t="str">
        <f t="shared" si="419"/>
        <v/>
      </c>
      <c r="M649" s="323" t="str">
        <f t="shared" si="420"/>
        <v/>
      </c>
      <c r="N649" s="328" t="str">
        <f t="shared" si="421"/>
        <v/>
      </c>
      <c r="O649" s="328" t="str">
        <f t="shared" si="422"/>
        <v/>
      </c>
      <c r="P649" s="332"/>
      <c r="Q649" s="328"/>
      <c r="R649" s="277" t="str">
        <f>IF(H649&gt;0, rate1(1,$L$52,$L$51,$L$54,L649,$L$53,$L$50,P649),"")</f>
        <v/>
      </c>
      <c r="S649" s="323"/>
      <c r="T649" s="323"/>
      <c r="U649" s="328"/>
      <c r="V649" s="336"/>
      <c r="W649" s="328"/>
      <c r="X649" s="328"/>
      <c r="Y649" s="328"/>
      <c r="Z649" s="108" t="str">
        <f>IF(H649&gt;0, rate1(1,$L$52,$L$51,$L$54,U649,$L$53,$L$50,Y649),"")</f>
        <v/>
      </c>
      <c r="AA649" s="336" t="str">
        <f t="shared" si="423"/>
        <v/>
      </c>
      <c r="AB649" s="336" t="str">
        <f t="shared" si="424"/>
        <v/>
      </c>
      <c r="AC649" s="328" t="str">
        <f t="shared" si="425"/>
        <v/>
      </c>
      <c r="AD649" s="328" t="str">
        <f t="shared" si="426"/>
        <v/>
      </c>
      <c r="AE649" s="328" t="str">
        <f t="shared" si="427"/>
        <v/>
      </c>
      <c r="AF649" s="328" t="str">
        <f t="shared" si="428"/>
        <v/>
      </c>
      <c r="AG649" s="328" t="str">
        <f t="shared" si="429"/>
        <v/>
      </c>
      <c r="AH649" s="328" t="str">
        <f t="shared" si="430"/>
        <v/>
      </c>
      <c r="AI649" s="328" t="str">
        <f t="shared" si="431"/>
        <v/>
      </c>
      <c r="AJ649" s="328" t="str">
        <f t="shared" si="432"/>
        <v/>
      </c>
      <c r="AK649" s="337" t="str">
        <f t="shared" si="433"/>
        <v/>
      </c>
      <c r="AL649" s="42" t="str">
        <f t="shared" si="411"/>
        <v/>
      </c>
    </row>
    <row r="650" spans="2:38" ht="15" x14ac:dyDescent="0.15">
      <c r="B650" s="328" t="str">
        <f t="shared" si="412"/>
        <v/>
      </c>
      <c r="C650" s="328" t="str">
        <f t="shared" si="413"/>
        <v/>
      </c>
      <c r="D650" s="328" t="str">
        <f t="shared" si="414"/>
        <v/>
      </c>
      <c r="E650" s="328" t="e">
        <f t="shared" si="409"/>
        <v>#VALUE!</v>
      </c>
      <c r="F650" s="328" t="str">
        <f t="shared" si="415"/>
        <v/>
      </c>
      <c r="G650" s="328" t="str">
        <f t="shared" si="416"/>
        <v/>
      </c>
      <c r="H650" s="313"/>
      <c r="I650" s="328" t="str">
        <f t="shared" si="417"/>
        <v/>
      </c>
      <c r="J650" s="328">
        <f t="shared" si="410"/>
        <v>850</v>
      </c>
      <c r="K650" s="335" t="str">
        <f t="shared" si="418"/>
        <v/>
      </c>
      <c r="L650" s="323" t="str">
        <f t="shared" si="419"/>
        <v/>
      </c>
      <c r="M650" s="323" t="str">
        <f t="shared" si="420"/>
        <v/>
      </c>
      <c r="N650" s="328" t="str">
        <f t="shared" si="421"/>
        <v/>
      </c>
      <c r="O650" s="328" t="str">
        <f t="shared" si="422"/>
        <v/>
      </c>
      <c r="P650" s="332"/>
      <c r="Q650" s="328"/>
      <c r="R650" s="277" t="str">
        <f>IF(H650&gt;0, rate1(1,$L$52,$L$51,$L$54,L650,$L$53,$L$50,P650),"")</f>
        <v/>
      </c>
      <c r="S650" s="323"/>
      <c r="T650" s="323"/>
      <c r="U650" s="328"/>
      <c r="V650" s="336"/>
      <c r="W650" s="328"/>
      <c r="X650" s="328"/>
      <c r="Y650" s="328"/>
      <c r="Z650" s="108" t="str">
        <f>IF(H650&gt;0, rate1(1,$L$52,$L$51,$L$54,U650,$L$53,$L$50,Y650),"")</f>
        <v/>
      </c>
      <c r="AA650" s="336" t="str">
        <f t="shared" si="423"/>
        <v/>
      </c>
      <c r="AB650" s="336" t="str">
        <f t="shared" si="424"/>
        <v/>
      </c>
      <c r="AC650" s="328" t="str">
        <f t="shared" si="425"/>
        <v/>
      </c>
      <c r="AD650" s="328" t="str">
        <f t="shared" si="426"/>
        <v/>
      </c>
      <c r="AE650" s="328" t="str">
        <f t="shared" si="427"/>
        <v/>
      </c>
      <c r="AF650" s="328" t="str">
        <f t="shared" si="428"/>
        <v/>
      </c>
      <c r="AG650" s="328" t="str">
        <f t="shared" si="429"/>
        <v/>
      </c>
      <c r="AH650" s="328" t="str">
        <f t="shared" si="430"/>
        <v/>
      </c>
      <c r="AI650" s="328" t="str">
        <f t="shared" si="431"/>
        <v/>
      </c>
      <c r="AJ650" s="328" t="str">
        <f t="shared" si="432"/>
        <v/>
      </c>
      <c r="AK650" s="337" t="str">
        <f t="shared" si="433"/>
        <v/>
      </c>
      <c r="AL650" s="42" t="str">
        <f t="shared" si="411"/>
        <v/>
      </c>
    </row>
    <row r="651" spans="2:38" ht="15" x14ac:dyDescent="0.15">
      <c r="B651" s="328" t="str">
        <f t="shared" si="412"/>
        <v/>
      </c>
      <c r="C651" s="328" t="str">
        <f t="shared" si="413"/>
        <v/>
      </c>
      <c r="D651" s="328" t="str">
        <f t="shared" si="414"/>
        <v/>
      </c>
      <c r="E651" s="328" t="e">
        <f t="shared" si="409"/>
        <v>#VALUE!</v>
      </c>
      <c r="F651" s="328" t="str">
        <f t="shared" si="415"/>
        <v/>
      </c>
      <c r="G651" s="328" t="str">
        <f t="shared" si="416"/>
        <v/>
      </c>
      <c r="H651" s="313"/>
      <c r="I651" s="328" t="str">
        <f t="shared" si="417"/>
        <v/>
      </c>
      <c r="J651" s="328">
        <f t="shared" si="410"/>
        <v>850</v>
      </c>
      <c r="K651" s="335" t="str">
        <f t="shared" si="418"/>
        <v/>
      </c>
      <c r="L651" s="323" t="str">
        <f t="shared" si="419"/>
        <v/>
      </c>
      <c r="M651" s="323" t="str">
        <f t="shared" si="420"/>
        <v/>
      </c>
      <c r="N651" s="328" t="str">
        <f t="shared" si="421"/>
        <v/>
      </c>
      <c r="O651" s="328" t="str">
        <f t="shared" si="422"/>
        <v/>
      </c>
      <c r="P651" s="332"/>
      <c r="Q651" s="328"/>
      <c r="R651" s="277" t="str">
        <f>IF(H651&gt;0, rate1(1,$L$52,$L$51,$L$54,L651,$L$53,$L$50,P651),"")</f>
        <v/>
      </c>
      <c r="S651" s="323"/>
      <c r="T651" s="323"/>
      <c r="U651" s="328"/>
      <c r="V651" s="336"/>
      <c r="W651" s="328"/>
      <c r="X651" s="328"/>
      <c r="Y651" s="328"/>
      <c r="Z651" s="108" t="str">
        <f>IF(H651&gt;0, rate1(1,$L$52,$L$51,$L$54,U651,$L$53,$L$50,Y651),"")</f>
        <v/>
      </c>
      <c r="AA651" s="336" t="str">
        <f t="shared" si="423"/>
        <v/>
      </c>
      <c r="AB651" s="336" t="str">
        <f t="shared" si="424"/>
        <v/>
      </c>
      <c r="AC651" s="328" t="str">
        <f t="shared" si="425"/>
        <v/>
      </c>
      <c r="AD651" s="328" t="str">
        <f t="shared" si="426"/>
        <v/>
      </c>
      <c r="AE651" s="328" t="str">
        <f t="shared" si="427"/>
        <v/>
      </c>
      <c r="AF651" s="328" t="str">
        <f t="shared" si="428"/>
        <v/>
      </c>
      <c r="AG651" s="328" t="str">
        <f t="shared" si="429"/>
        <v/>
      </c>
      <c r="AH651" s="328" t="str">
        <f t="shared" si="430"/>
        <v/>
      </c>
      <c r="AI651" s="328" t="str">
        <f t="shared" si="431"/>
        <v/>
      </c>
      <c r="AJ651" s="328" t="str">
        <f t="shared" si="432"/>
        <v/>
      </c>
      <c r="AK651" s="337" t="str">
        <f t="shared" si="433"/>
        <v/>
      </c>
      <c r="AL651" s="42" t="str">
        <f t="shared" si="411"/>
        <v/>
      </c>
    </row>
    <row r="652" spans="2:38" ht="15" x14ac:dyDescent="0.15">
      <c r="B652" s="328" t="str">
        <f t="shared" si="412"/>
        <v/>
      </c>
      <c r="C652" s="328" t="str">
        <f t="shared" si="413"/>
        <v/>
      </c>
      <c r="D652" s="328" t="str">
        <f t="shared" si="414"/>
        <v/>
      </c>
      <c r="E652" s="328" t="e">
        <f t="shared" si="409"/>
        <v>#VALUE!</v>
      </c>
      <c r="F652" s="328" t="str">
        <f t="shared" si="415"/>
        <v/>
      </c>
      <c r="G652" s="328" t="str">
        <f t="shared" si="416"/>
        <v/>
      </c>
      <c r="H652" s="313"/>
      <c r="I652" s="328" t="str">
        <f t="shared" si="417"/>
        <v/>
      </c>
      <c r="J652" s="328">
        <f t="shared" si="410"/>
        <v>850</v>
      </c>
      <c r="K652" s="335" t="str">
        <f t="shared" si="418"/>
        <v/>
      </c>
      <c r="L652" s="323" t="str">
        <f t="shared" si="419"/>
        <v/>
      </c>
      <c r="M652" s="323" t="str">
        <f t="shared" si="420"/>
        <v/>
      </c>
      <c r="N652" s="328" t="str">
        <f t="shared" si="421"/>
        <v/>
      </c>
      <c r="O652" s="328" t="str">
        <f t="shared" si="422"/>
        <v/>
      </c>
      <c r="P652" s="332"/>
      <c r="Q652" s="328"/>
      <c r="R652" s="277" t="str">
        <f>IF(H652&gt;0, rate1(1,$L$52,$L$51,$L$54,L652,$L$53,$L$50,P652),"")</f>
        <v/>
      </c>
      <c r="S652" s="323"/>
      <c r="T652" s="323"/>
      <c r="U652" s="328"/>
      <c r="V652" s="336"/>
      <c r="W652" s="328"/>
      <c r="X652" s="328"/>
      <c r="Y652" s="328"/>
      <c r="Z652" s="108" t="str">
        <f>IF(H652&gt;0, rate1(1,$L$52,$L$51,$L$54,U652,$L$53,$L$50,Y652),"")</f>
        <v/>
      </c>
      <c r="AA652" s="336" t="str">
        <f t="shared" si="423"/>
        <v/>
      </c>
      <c r="AB652" s="336" t="str">
        <f t="shared" si="424"/>
        <v/>
      </c>
      <c r="AC652" s="328" t="str">
        <f t="shared" si="425"/>
        <v/>
      </c>
      <c r="AD652" s="328" t="str">
        <f t="shared" si="426"/>
        <v/>
      </c>
      <c r="AE652" s="328" t="str">
        <f t="shared" si="427"/>
        <v/>
      </c>
      <c r="AF652" s="328" t="str">
        <f t="shared" si="428"/>
        <v/>
      </c>
      <c r="AG652" s="328" t="str">
        <f t="shared" si="429"/>
        <v/>
      </c>
      <c r="AH652" s="328" t="str">
        <f t="shared" si="430"/>
        <v/>
      </c>
      <c r="AI652" s="328" t="str">
        <f t="shared" si="431"/>
        <v/>
      </c>
      <c r="AJ652" s="328" t="str">
        <f t="shared" si="432"/>
        <v/>
      </c>
      <c r="AK652" s="337" t="str">
        <f t="shared" si="433"/>
        <v/>
      </c>
      <c r="AL652" s="42" t="str">
        <f t="shared" si="411"/>
        <v/>
      </c>
    </row>
    <row r="653" spans="2:38" ht="15" x14ac:dyDescent="0.15">
      <c r="B653" s="328" t="str">
        <f t="shared" si="412"/>
        <v/>
      </c>
      <c r="C653" s="328" t="str">
        <f t="shared" si="413"/>
        <v/>
      </c>
      <c r="D653" s="328" t="str">
        <f t="shared" si="414"/>
        <v/>
      </c>
      <c r="E653" s="328" t="e">
        <f t="shared" si="409"/>
        <v>#VALUE!</v>
      </c>
      <c r="F653" s="328" t="str">
        <f t="shared" si="415"/>
        <v/>
      </c>
      <c r="G653" s="328" t="str">
        <f t="shared" si="416"/>
        <v/>
      </c>
      <c r="H653" s="313"/>
      <c r="I653" s="328" t="str">
        <f t="shared" si="417"/>
        <v/>
      </c>
      <c r="J653" s="328">
        <f t="shared" si="410"/>
        <v>850</v>
      </c>
      <c r="K653" s="335" t="str">
        <f t="shared" si="418"/>
        <v/>
      </c>
      <c r="L653" s="323" t="str">
        <f t="shared" si="419"/>
        <v/>
      </c>
      <c r="M653" s="323" t="str">
        <f t="shared" si="420"/>
        <v/>
      </c>
      <c r="N653" s="328" t="str">
        <f t="shared" si="421"/>
        <v/>
      </c>
      <c r="O653" s="328" t="str">
        <f t="shared" si="422"/>
        <v/>
      </c>
      <c r="P653" s="332"/>
      <c r="Q653" s="328"/>
      <c r="R653" s="277" t="str">
        <f>IF(H653&gt;0, rate1(1,$L$52,$L$51,$L$54,L653,$L$53,$L$50,P653),"")</f>
        <v/>
      </c>
      <c r="S653" s="323"/>
      <c r="T653" s="323"/>
      <c r="U653" s="328"/>
      <c r="V653" s="336"/>
      <c r="W653" s="328"/>
      <c r="X653" s="328"/>
      <c r="Y653" s="328"/>
      <c r="Z653" s="108" t="str">
        <f>IF(H653&gt;0, rate1(1,$L$52,$L$51,$L$54,U653,$L$53,$L$50,Y653),"")</f>
        <v/>
      </c>
      <c r="AA653" s="336" t="str">
        <f t="shared" si="423"/>
        <v/>
      </c>
      <c r="AB653" s="336" t="str">
        <f t="shared" si="424"/>
        <v/>
      </c>
      <c r="AC653" s="328" t="str">
        <f t="shared" si="425"/>
        <v/>
      </c>
      <c r="AD653" s="328" t="str">
        <f t="shared" si="426"/>
        <v/>
      </c>
      <c r="AE653" s="328" t="str">
        <f t="shared" si="427"/>
        <v/>
      </c>
      <c r="AF653" s="328" t="str">
        <f t="shared" si="428"/>
        <v/>
      </c>
      <c r="AG653" s="328" t="str">
        <f t="shared" si="429"/>
        <v/>
      </c>
      <c r="AH653" s="328" t="str">
        <f t="shared" si="430"/>
        <v/>
      </c>
      <c r="AI653" s="328" t="str">
        <f t="shared" si="431"/>
        <v/>
      </c>
      <c r="AJ653" s="328" t="str">
        <f t="shared" si="432"/>
        <v/>
      </c>
      <c r="AK653" s="337" t="str">
        <f t="shared" si="433"/>
        <v/>
      </c>
      <c r="AL653" s="42" t="str">
        <f t="shared" si="411"/>
        <v/>
      </c>
    </row>
    <row r="654" spans="2:38" ht="15" x14ac:dyDescent="0.15">
      <c r="B654" s="328" t="str">
        <f t="shared" si="412"/>
        <v/>
      </c>
      <c r="C654" s="328" t="str">
        <f t="shared" si="413"/>
        <v/>
      </c>
      <c r="D654" s="328" t="str">
        <f t="shared" si="414"/>
        <v/>
      </c>
      <c r="E654" s="328" t="e">
        <f t="shared" si="409"/>
        <v>#VALUE!</v>
      </c>
      <c r="F654" s="328" t="str">
        <f t="shared" si="415"/>
        <v/>
      </c>
      <c r="G654" s="328" t="str">
        <f t="shared" si="416"/>
        <v/>
      </c>
      <c r="H654" s="313"/>
      <c r="I654" s="328" t="str">
        <f t="shared" si="417"/>
        <v/>
      </c>
      <c r="J654" s="328">
        <f t="shared" si="410"/>
        <v>850</v>
      </c>
      <c r="K654" s="335" t="str">
        <f t="shared" si="418"/>
        <v/>
      </c>
      <c r="L654" s="323" t="str">
        <f t="shared" si="419"/>
        <v/>
      </c>
      <c r="M654" s="323" t="str">
        <f t="shared" si="420"/>
        <v/>
      </c>
      <c r="N654" s="328" t="str">
        <f t="shared" si="421"/>
        <v/>
      </c>
      <c r="O654" s="328" t="str">
        <f t="shared" si="422"/>
        <v/>
      </c>
      <c r="P654" s="332"/>
      <c r="Q654" s="328"/>
      <c r="R654" s="277" t="str">
        <f>IF(H654&gt;0, rate1(1,$L$52,$L$51,$L$54,L654,$L$53,$L$50,P654),"")</f>
        <v/>
      </c>
      <c r="S654" s="323"/>
      <c r="T654" s="323"/>
      <c r="U654" s="328"/>
      <c r="V654" s="336"/>
      <c r="W654" s="328"/>
      <c r="X654" s="328"/>
      <c r="Y654" s="328"/>
      <c r="Z654" s="108" t="str">
        <f>IF(H654&gt;0, rate1(1,$L$52,$L$51,$L$54,U654,$L$53,$L$50,Y654),"")</f>
        <v/>
      </c>
      <c r="AA654" s="336" t="str">
        <f t="shared" si="423"/>
        <v/>
      </c>
      <c r="AB654" s="336" t="str">
        <f t="shared" si="424"/>
        <v/>
      </c>
      <c r="AC654" s="328" t="str">
        <f t="shared" si="425"/>
        <v/>
      </c>
      <c r="AD654" s="328" t="str">
        <f t="shared" si="426"/>
        <v/>
      </c>
      <c r="AE654" s="328" t="str">
        <f t="shared" si="427"/>
        <v/>
      </c>
      <c r="AF654" s="328" t="str">
        <f t="shared" si="428"/>
        <v/>
      </c>
      <c r="AG654" s="328" t="str">
        <f t="shared" si="429"/>
        <v/>
      </c>
      <c r="AH654" s="328" t="str">
        <f t="shared" si="430"/>
        <v/>
      </c>
      <c r="AI654" s="328" t="str">
        <f t="shared" si="431"/>
        <v/>
      </c>
      <c r="AJ654" s="328" t="str">
        <f t="shared" si="432"/>
        <v/>
      </c>
      <c r="AK654" s="337" t="str">
        <f t="shared" si="433"/>
        <v/>
      </c>
      <c r="AL654" s="42" t="str">
        <f t="shared" si="411"/>
        <v/>
      </c>
    </row>
    <row r="655" spans="2:38" ht="15" x14ac:dyDescent="0.15">
      <c r="B655" s="328" t="str">
        <f t="shared" si="412"/>
        <v/>
      </c>
      <c r="C655" s="328" t="str">
        <f t="shared" si="413"/>
        <v/>
      </c>
      <c r="D655" s="328" t="str">
        <f t="shared" si="414"/>
        <v/>
      </c>
      <c r="E655" s="328" t="e">
        <f t="shared" si="409"/>
        <v>#VALUE!</v>
      </c>
      <c r="F655" s="328" t="str">
        <f t="shared" si="415"/>
        <v/>
      </c>
      <c r="G655" s="328" t="str">
        <f t="shared" si="416"/>
        <v/>
      </c>
      <c r="H655" s="313"/>
      <c r="I655" s="328" t="str">
        <f t="shared" si="417"/>
        <v/>
      </c>
      <c r="J655" s="328">
        <f t="shared" si="410"/>
        <v>850</v>
      </c>
      <c r="K655" s="335" t="str">
        <f t="shared" si="418"/>
        <v/>
      </c>
      <c r="L655" s="323" t="str">
        <f t="shared" si="419"/>
        <v/>
      </c>
      <c r="M655" s="323" t="str">
        <f t="shared" si="420"/>
        <v/>
      </c>
      <c r="N655" s="328" t="str">
        <f t="shared" si="421"/>
        <v/>
      </c>
      <c r="O655" s="328" t="str">
        <f t="shared" si="422"/>
        <v/>
      </c>
      <c r="P655" s="332"/>
      <c r="Q655" s="328"/>
      <c r="R655" s="277" t="str">
        <f>IF(H655&gt;0, rate1(1,$L$52,$L$51,$L$54,L655,$L$53,$L$50,P655),"")</f>
        <v/>
      </c>
      <c r="S655" s="323"/>
      <c r="T655" s="323"/>
      <c r="U655" s="328"/>
      <c r="V655" s="336"/>
      <c r="W655" s="328"/>
      <c r="X655" s="328"/>
      <c r="Y655" s="328"/>
      <c r="Z655" s="108" t="str">
        <f>IF(H655&gt;0, rate1(1,$L$52,$L$51,$L$54,U655,$L$53,$L$50,Y655),"")</f>
        <v/>
      </c>
      <c r="AA655" s="336" t="str">
        <f t="shared" si="423"/>
        <v/>
      </c>
      <c r="AB655" s="336" t="str">
        <f t="shared" si="424"/>
        <v/>
      </c>
      <c r="AC655" s="328" t="str">
        <f t="shared" si="425"/>
        <v/>
      </c>
      <c r="AD655" s="328" t="str">
        <f t="shared" si="426"/>
        <v/>
      </c>
      <c r="AE655" s="328" t="str">
        <f t="shared" si="427"/>
        <v/>
      </c>
      <c r="AF655" s="328" t="str">
        <f t="shared" si="428"/>
        <v/>
      </c>
      <c r="AG655" s="328" t="str">
        <f t="shared" si="429"/>
        <v/>
      </c>
      <c r="AH655" s="328" t="str">
        <f t="shared" si="430"/>
        <v/>
      </c>
      <c r="AI655" s="328" t="str">
        <f t="shared" si="431"/>
        <v/>
      </c>
      <c r="AJ655" s="328" t="str">
        <f t="shared" si="432"/>
        <v/>
      </c>
      <c r="AK655" s="337" t="str">
        <f t="shared" si="433"/>
        <v/>
      </c>
      <c r="AL655" s="42" t="str">
        <f t="shared" si="411"/>
        <v/>
      </c>
    </row>
    <row r="656" spans="2:38" ht="15" x14ac:dyDescent="0.15">
      <c r="B656" s="328" t="str">
        <f t="shared" si="412"/>
        <v/>
      </c>
      <c r="C656" s="328" t="str">
        <f t="shared" si="413"/>
        <v/>
      </c>
      <c r="D656" s="328" t="str">
        <f t="shared" si="414"/>
        <v/>
      </c>
      <c r="E656" s="328" t="e">
        <f t="shared" si="409"/>
        <v>#VALUE!</v>
      </c>
      <c r="F656" s="328" t="str">
        <f t="shared" si="415"/>
        <v/>
      </c>
      <c r="G656" s="328" t="str">
        <f t="shared" si="416"/>
        <v/>
      </c>
      <c r="H656" s="313"/>
      <c r="I656" s="328" t="str">
        <f t="shared" si="417"/>
        <v/>
      </c>
      <c r="J656" s="328">
        <f t="shared" si="410"/>
        <v>850</v>
      </c>
      <c r="K656" s="335" t="str">
        <f t="shared" si="418"/>
        <v/>
      </c>
      <c r="L656" s="323" t="str">
        <f t="shared" si="419"/>
        <v/>
      </c>
      <c r="M656" s="323" t="str">
        <f t="shared" si="420"/>
        <v/>
      </c>
      <c r="N656" s="328" t="str">
        <f t="shared" si="421"/>
        <v/>
      </c>
      <c r="O656" s="328" t="str">
        <f t="shared" si="422"/>
        <v/>
      </c>
      <c r="P656" s="332"/>
      <c r="Q656" s="328"/>
      <c r="R656" s="277" t="str">
        <f>IF(H656&gt;0, rate1(1,$L$52,$L$51,$L$54,L656,$L$53,$L$50,P656),"")</f>
        <v/>
      </c>
      <c r="S656" s="323"/>
      <c r="T656" s="323"/>
      <c r="U656" s="328"/>
      <c r="V656" s="336"/>
      <c r="W656" s="328"/>
      <c r="X656" s="328"/>
      <c r="Y656" s="328"/>
      <c r="Z656" s="108" t="str">
        <f>IF(H656&gt;0, rate1(1,$L$52,$L$51,$L$54,U656,$L$53,$L$50,Y656),"")</f>
        <v/>
      </c>
      <c r="AA656" s="336" t="str">
        <f t="shared" si="423"/>
        <v/>
      </c>
      <c r="AB656" s="336" t="str">
        <f t="shared" si="424"/>
        <v/>
      </c>
      <c r="AC656" s="328" t="str">
        <f t="shared" si="425"/>
        <v/>
      </c>
      <c r="AD656" s="328" t="str">
        <f t="shared" si="426"/>
        <v/>
      </c>
      <c r="AE656" s="328" t="str">
        <f t="shared" si="427"/>
        <v/>
      </c>
      <c r="AF656" s="328" t="str">
        <f t="shared" si="428"/>
        <v/>
      </c>
      <c r="AG656" s="328" t="str">
        <f t="shared" si="429"/>
        <v/>
      </c>
      <c r="AH656" s="328" t="str">
        <f t="shared" si="430"/>
        <v/>
      </c>
      <c r="AI656" s="328" t="str">
        <f t="shared" si="431"/>
        <v/>
      </c>
      <c r="AJ656" s="328" t="str">
        <f t="shared" si="432"/>
        <v/>
      </c>
      <c r="AK656" s="337" t="str">
        <f t="shared" si="433"/>
        <v/>
      </c>
      <c r="AL656" s="42" t="str">
        <f t="shared" si="411"/>
        <v/>
      </c>
    </row>
    <row r="657" spans="2:38" ht="15" x14ac:dyDescent="0.15">
      <c r="B657" s="328" t="str">
        <f t="shared" si="412"/>
        <v/>
      </c>
      <c r="C657" s="328" t="str">
        <f t="shared" si="413"/>
        <v/>
      </c>
      <c r="D657" s="328" t="str">
        <f t="shared" si="414"/>
        <v/>
      </c>
      <c r="E657" s="328" t="e">
        <f t="shared" si="409"/>
        <v>#VALUE!</v>
      </c>
      <c r="F657" s="328" t="str">
        <f t="shared" si="415"/>
        <v/>
      </c>
      <c r="G657" s="328" t="str">
        <f t="shared" si="416"/>
        <v/>
      </c>
      <c r="H657" s="313"/>
      <c r="I657" s="328" t="str">
        <f t="shared" si="417"/>
        <v/>
      </c>
      <c r="J657" s="328">
        <f t="shared" si="410"/>
        <v>850</v>
      </c>
      <c r="K657" s="335" t="str">
        <f t="shared" si="418"/>
        <v/>
      </c>
      <c r="L657" s="323" t="str">
        <f t="shared" si="419"/>
        <v/>
      </c>
      <c r="M657" s="323" t="str">
        <f t="shared" si="420"/>
        <v/>
      </c>
      <c r="N657" s="328" t="str">
        <f t="shared" si="421"/>
        <v/>
      </c>
      <c r="O657" s="328" t="str">
        <f t="shared" si="422"/>
        <v/>
      </c>
      <c r="P657" s="332"/>
      <c r="Q657" s="328"/>
      <c r="R657" s="277" t="str">
        <f>IF(H657&gt;0, rate1(1,$L$52,$L$51,$L$54,L657,$L$53,$L$50,P657),"")</f>
        <v/>
      </c>
      <c r="S657" s="323"/>
      <c r="T657" s="323"/>
      <c r="U657" s="328"/>
      <c r="V657" s="336"/>
      <c r="W657" s="328"/>
      <c r="X657" s="328"/>
      <c r="Y657" s="328"/>
      <c r="Z657" s="108" t="str">
        <f>IF(H657&gt;0, rate1(1,$L$52,$L$51,$L$54,U657,$L$53,$L$50,Y657),"")</f>
        <v/>
      </c>
      <c r="AA657" s="336" t="str">
        <f t="shared" si="423"/>
        <v/>
      </c>
      <c r="AB657" s="336" t="str">
        <f t="shared" si="424"/>
        <v/>
      </c>
      <c r="AC657" s="328" t="str">
        <f t="shared" si="425"/>
        <v/>
      </c>
      <c r="AD657" s="328" t="str">
        <f t="shared" si="426"/>
        <v/>
      </c>
      <c r="AE657" s="328" t="str">
        <f t="shared" si="427"/>
        <v/>
      </c>
      <c r="AF657" s="328" t="str">
        <f t="shared" si="428"/>
        <v/>
      </c>
      <c r="AG657" s="328" t="str">
        <f t="shared" si="429"/>
        <v/>
      </c>
      <c r="AH657" s="328" t="str">
        <f t="shared" si="430"/>
        <v/>
      </c>
      <c r="AI657" s="328" t="str">
        <f t="shared" si="431"/>
        <v/>
      </c>
      <c r="AJ657" s="328" t="str">
        <f t="shared" si="432"/>
        <v/>
      </c>
      <c r="AK657" s="337" t="str">
        <f t="shared" si="433"/>
        <v/>
      </c>
      <c r="AL657" s="42" t="str">
        <f t="shared" si="411"/>
        <v/>
      </c>
    </row>
    <row r="658" spans="2:38" ht="15" x14ac:dyDescent="0.15">
      <c r="B658" s="328" t="str">
        <f t="shared" si="412"/>
        <v/>
      </c>
      <c r="C658" s="328" t="str">
        <f t="shared" si="413"/>
        <v/>
      </c>
      <c r="D658" s="328" t="str">
        <f t="shared" si="414"/>
        <v/>
      </c>
      <c r="E658" s="328" t="e">
        <f t="shared" si="409"/>
        <v>#VALUE!</v>
      </c>
      <c r="F658" s="328" t="str">
        <f t="shared" si="415"/>
        <v/>
      </c>
      <c r="G658" s="328" t="str">
        <f t="shared" si="416"/>
        <v/>
      </c>
      <c r="H658" s="313"/>
      <c r="I658" s="328" t="str">
        <f t="shared" si="417"/>
        <v/>
      </c>
      <c r="J658" s="328">
        <f t="shared" si="410"/>
        <v>850</v>
      </c>
      <c r="K658" s="335" t="str">
        <f t="shared" si="418"/>
        <v/>
      </c>
      <c r="L658" s="323" t="str">
        <f t="shared" si="419"/>
        <v/>
      </c>
      <c r="M658" s="323" t="str">
        <f t="shared" si="420"/>
        <v/>
      </c>
      <c r="N658" s="328" t="str">
        <f t="shared" si="421"/>
        <v/>
      </c>
      <c r="O658" s="328" t="str">
        <f t="shared" si="422"/>
        <v/>
      </c>
      <c r="P658" s="332"/>
      <c r="Q658" s="328"/>
      <c r="R658" s="277" t="str">
        <f>IF(H658&gt;0, rate1(1,$L$52,$L$51,$L$54,L658,$L$53,$L$50,P658),"")</f>
        <v/>
      </c>
      <c r="S658" s="323"/>
      <c r="T658" s="323"/>
      <c r="U658" s="328"/>
      <c r="V658" s="336"/>
      <c r="W658" s="328"/>
      <c r="X658" s="328"/>
      <c r="Y658" s="328"/>
      <c r="Z658" s="108" t="str">
        <f>IF(H658&gt;0, rate1(1,$L$52,$L$51,$L$54,U658,$L$53,$L$50,Y658),"")</f>
        <v/>
      </c>
      <c r="AA658" s="336" t="str">
        <f t="shared" si="423"/>
        <v/>
      </c>
      <c r="AB658" s="336" t="str">
        <f t="shared" si="424"/>
        <v/>
      </c>
      <c r="AC658" s="328" t="str">
        <f t="shared" si="425"/>
        <v/>
      </c>
      <c r="AD658" s="328" t="str">
        <f t="shared" si="426"/>
        <v/>
      </c>
      <c r="AE658" s="328" t="str">
        <f t="shared" si="427"/>
        <v/>
      </c>
      <c r="AF658" s="328" t="str">
        <f t="shared" si="428"/>
        <v/>
      </c>
      <c r="AG658" s="328" t="str">
        <f t="shared" si="429"/>
        <v/>
      </c>
      <c r="AH658" s="328" t="str">
        <f t="shared" si="430"/>
        <v/>
      </c>
      <c r="AI658" s="328" t="str">
        <f t="shared" si="431"/>
        <v/>
      </c>
      <c r="AJ658" s="328" t="str">
        <f t="shared" si="432"/>
        <v/>
      </c>
      <c r="AK658" s="337" t="str">
        <f t="shared" si="433"/>
        <v/>
      </c>
      <c r="AL658" s="42" t="str">
        <f t="shared" si="411"/>
        <v/>
      </c>
    </row>
    <row r="659" spans="2:38" ht="15" x14ac:dyDescent="0.15">
      <c r="B659" s="328" t="str">
        <f t="shared" si="412"/>
        <v/>
      </c>
      <c r="C659" s="328" t="str">
        <f t="shared" si="413"/>
        <v/>
      </c>
      <c r="D659" s="328" t="str">
        <f t="shared" si="414"/>
        <v/>
      </c>
      <c r="E659" s="328" t="e">
        <f t="shared" si="409"/>
        <v>#VALUE!</v>
      </c>
      <c r="F659" s="328" t="str">
        <f t="shared" si="415"/>
        <v/>
      </c>
      <c r="G659" s="328" t="str">
        <f t="shared" si="416"/>
        <v/>
      </c>
      <c r="H659" s="313"/>
      <c r="I659" s="328" t="str">
        <f t="shared" si="417"/>
        <v/>
      </c>
      <c r="J659" s="328">
        <f t="shared" si="410"/>
        <v>850</v>
      </c>
      <c r="K659" s="335" t="str">
        <f t="shared" si="418"/>
        <v/>
      </c>
      <c r="L659" s="323" t="str">
        <f t="shared" si="419"/>
        <v/>
      </c>
      <c r="M659" s="323" t="str">
        <f t="shared" si="420"/>
        <v/>
      </c>
      <c r="N659" s="328" t="str">
        <f t="shared" si="421"/>
        <v/>
      </c>
      <c r="O659" s="328" t="str">
        <f t="shared" si="422"/>
        <v/>
      </c>
      <c r="P659" s="332"/>
      <c r="Q659" s="328"/>
      <c r="R659" s="277" t="str">
        <f>IF(H659&gt;0, rate1(1,$L$52,$L$51,$L$54,L659,$L$53,$L$50,P659),"")</f>
        <v/>
      </c>
      <c r="S659" s="323"/>
      <c r="T659" s="323"/>
      <c r="U659" s="328"/>
      <c r="V659" s="336"/>
      <c r="W659" s="328"/>
      <c r="X659" s="328"/>
      <c r="Y659" s="328"/>
      <c r="Z659" s="108" t="str">
        <f>IF(H659&gt;0, rate1(1,$L$52,$L$51,$L$54,U659,$L$53,$L$50,Y659),"")</f>
        <v/>
      </c>
      <c r="AA659" s="336" t="str">
        <f t="shared" si="423"/>
        <v/>
      </c>
      <c r="AB659" s="336" t="str">
        <f t="shared" si="424"/>
        <v/>
      </c>
      <c r="AC659" s="328" t="str">
        <f t="shared" si="425"/>
        <v/>
      </c>
      <c r="AD659" s="328" t="str">
        <f t="shared" si="426"/>
        <v/>
      </c>
      <c r="AE659" s="328" t="str">
        <f t="shared" si="427"/>
        <v/>
      </c>
      <c r="AF659" s="328" t="str">
        <f t="shared" si="428"/>
        <v/>
      </c>
      <c r="AG659" s="328" t="str">
        <f t="shared" si="429"/>
        <v/>
      </c>
      <c r="AH659" s="328" t="str">
        <f t="shared" si="430"/>
        <v/>
      </c>
      <c r="AI659" s="328" t="str">
        <f t="shared" si="431"/>
        <v/>
      </c>
      <c r="AJ659" s="328" t="str">
        <f t="shared" si="432"/>
        <v/>
      </c>
      <c r="AK659" s="337" t="str">
        <f t="shared" si="433"/>
        <v/>
      </c>
      <c r="AL659" s="42" t="str">
        <f t="shared" si="411"/>
        <v/>
      </c>
    </row>
    <row r="660" spans="2:38" ht="15" x14ac:dyDescent="0.15">
      <c r="B660" s="328" t="str">
        <f t="shared" si="412"/>
        <v/>
      </c>
      <c r="C660" s="328" t="str">
        <f t="shared" si="413"/>
        <v/>
      </c>
      <c r="D660" s="328" t="str">
        <f t="shared" si="414"/>
        <v/>
      </c>
      <c r="E660" s="328" t="e">
        <f t="shared" si="409"/>
        <v>#VALUE!</v>
      </c>
      <c r="F660" s="328" t="str">
        <f t="shared" si="415"/>
        <v/>
      </c>
      <c r="G660" s="328" t="str">
        <f t="shared" si="416"/>
        <v/>
      </c>
      <c r="H660" s="313"/>
      <c r="I660" s="328" t="str">
        <f t="shared" si="417"/>
        <v/>
      </c>
      <c r="J660" s="328">
        <f t="shared" si="410"/>
        <v>850</v>
      </c>
      <c r="K660" s="335" t="str">
        <f t="shared" si="418"/>
        <v/>
      </c>
      <c r="L660" s="323" t="str">
        <f t="shared" si="419"/>
        <v/>
      </c>
      <c r="M660" s="323" t="str">
        <f t="shared" si="420"/>
        <v/>
      </c>
      <c r="N660" s="328" t="str">
        <f t="shared" si="421"/>
        <v/>
      </c>
      <c r="O660" s="328" t="str">
        <f t="shared" si="422"/>
        <v/>
      </c>
      <c r="P660" s="332"/>
      <c r="Q660" s="328"/>
      <c r="R660" s="277" t="str">
        <f>IF(H660&gt;0, rate1(1,$L$52,$L$51,$L$54,L660,$L$53,$L$50,P660),"")</f>
        <v/>
      </c>
      <c r="S660" s="323"/>
      <c r="T660" s="323"/>
      <c r="U660" s="328"/>
      <c r="V660" s="336"/>
      <c r="W660" s="328"/>
      <c r="X660" s="328"/>
      <c r="Y660" s="328"/>
      <c r="Z660" s="108" t="str">
        <f>IF(H660&gt;0, rate1(1,$L$52,$L$51,$L$54,U660,$L$53,$L$50,Y660),"")</f>
        <v/>
      </c>
      <c r="AA660" s="336" t="str">
        <f t="shared" si="423"/>
        <v/>
      </c>
      <c r="AB660" s="336" t="str">
        <f t="shared" si="424"/>
        <v/>
      </c>
      <c r="AC660" s="328" t="str">
        <f t="shared" si="425"/>
        <v/>
      </c>
      <c r="AD660" s="328" t="str">
        <f t="shared" si="426"/>
        <v/>
      </c>
      <c r="AE660" s="328" t="str">
        <f t="shared" si="427"/>
        <v/>
      </c>
      <c r="AF660" s="328" t="str">
        <f t="shared" si="428"/>
        <v/>
      </c>
      <c r="AG660" s="328" t="str">
        <f t="shared" si="429"/>
        <v/>
      </c>
      <c r="AH660" s="328" t="str">
        <f t="shared" si="430"/>
        <v/>
      </c>
      <c r="AI660" s="328" t="str">
        <f t="shared" si="431"/>
        <v/>
      </c>
      <c r="AJ660" s="328" t="str">
        <f t="shared" si="432"/>
        <v/>
      </c>
      <c r="AK660" s="337" t="str">
        <f t="shared" si="433"/>
        <v/>
      </c>
      <c r="AL660" s="42" t="str">
        <f t="shared" si="411"/>
        <v/>
      </c>
    </row>
    <row r="661" spans="2:38" ht="15" x14ac:dyDescent="0.15">
      <c r="B661" s="328" t="str">
        <f t="shared" si="412"/>
        <v/>
      </c>
      <c r="C661" s="328" t="str">
        <f t="shared" si="413"/>
        <v/>
      </c>
      <c r="D661" s="328" t="str">
        <f t="shared" si="414"/>
        <v/>
      </c>
      <c r="E661" s="328" t="e">
        <f t="shared" si="409"/>
        <v>#VALUE!</v>
      </c>
      <c r="F661" s="328" t="str">
        <f t="shared" si="415"/>
        <v/>
      </c>
      <c r="G661" s="328" t="str">
        <f t="shared" si="416"/>
        <v/>
      </c>
      <c r="H661" s="313"/>
      <c r="I661" s="328" t="str">
        <f t="shared" si="417"/>
        <v/>
      </c>
      <c r="J661" s="328">
        <f t="shared" si="410"/>
        <v>850</v>
      </c>
      <c r="K661" s="335" t="str">
        <f t="shared" si="418"/>
        <v/>
      </c>
      <c r="L661" s="323" t="str">
        <f t="shared" si="419"/>
        <v/>
      </c>
      <c r="M661" s="323" t="str">
        <f t="shared" si="420"/>
        <v/>
      </c>
      <c r="N661" s="328" t="str">
        <f t="shared" si="421"/>
        <v/>
      </c>
      <c r="O661" s="328" t="str">
        <f t="shared" si="422"/>
        <v/>
      </c>
      <c r="P661" s="332"/>
      <c r="Q661" s="328"/>
      <c r="R661" s="277" t="str">
        <f>IF(H661&gt;0, rate1(1,$L$52,$L$51,$L$54,L661,$L$53,$L$50,P661),"")</f>
        <v/>
      </c>
      <c r="S661" s="323"/>
      <c r="T661" s="323"/>
      <c r="U661" s="328"/>
      <c r="V661" s="336"/>
      <c r="W661" s="328"/>
      <c r="X661" s="328"/>
      <c r="Y661" s="328"/>
      <c r="Z661" s="108" t="str">
        <f>IF(H661&gt;0, rate1(1,$L$52,$L$51,$L$54,U661,$L$53,$L$50,Y661),"")</f>
        <v/>
      </c>
      <c r="AA661" s="336" t="str">
        <f t="shared" si="423"/>
        <v/>
      </c>
      <c r="AB661" s="336" t="str">
        <f t="shared" si="424"/>
        <v/>
      </c>
      <c r="AC661" s="328" t="str">
        <f t="shared" si="425"/>
        <v/>
      </c>
      <c r="AD661" s="328" t="str">
        <f t="shared" si="426"/>
        <v/>
      </c>
      <c r="AE661" s="328" t="str">
        <f t="shared" si="427"/>
        <v/>
      </c>
      <c r="AF661" s="328" t="str">
        <f t="shared" si="428"/>
        <v/>
      </c>
      <c r="AG661" s="328" t="str">
        <f t="shared" si="429"/>
        <v/>
      </c>
      <c r="AH661" s="328" t="str">
        <f t="shared" si="430"/>
        <v/>
      </c>
      <c r="AI661" s="328" t="str">
        <f t="shared" si="431"/>
        <v/>
      </c>
      <c r="AJ661" s="328" t="str">
        <f t="shared" si="432"/>
        <v/>
      </c>
      <c r="AK661" s="337" t="str">
        <f t="shared" si="433"/>
        <v/>
      </c>
      <c r="AL661" s="42" t="str">
        <f t="shared" si="411"/>
        <v/>
      </c>
    </row>
    <row r="662" spans="2:38" ht="15" x14ac:dyDescent="0.15">
      <c r="B662" s="328" t="str">
        <f t="shared" si="412"/>
        <v/>
      </c>
      <c r="C662" s="328" t="str">
        <f t="shared" si="413"/>
        <v/>
      </c>
      <c r="D662" s="328" t="str">
        <f t="shared" si="414"/>
        <v/>
      </c>
      <c r="E662" s="328" t="e">
        <f t="shared" si="409"/>
        <v>#VALUE!</v>
      </c>
      <c r="F662" s="328" t="str">
        <f t="shared" si="415"/>
        <v/>
      </c>
      <c r="G662" s="328" t="str">
        <f t="shared" si="416"/>
        <v/>
      </c>
      <c r="H662" s="313"/>
      <c r="I662" s="328" t="str">
        <f t="shared" si="417"/>
        <v/>
      </c>
      <c r="J662" s="328">
        <f t="shared" si="410"/>
        <v>850</v>
      </c>
      <c r="K662" s="335" t="str">
        <f t="shared" si="418"/>
        <v/>
      </c>
      <c r="L662" s="323" t="str">
        <f t="shared" si="419"/>
        <v/>
      </c>
      <c r="M662" s="323" t="str">
        <f t="shared" si="420"/>
        <v/>
      </c>
      <c r="N662" s="328" t="str">
        <f t="shared" si="421"/>
        <v/>
      </c>
      <c r="O662" s="328" t="str">
        <f t="shared" si="422"/>
        <v/>
      </c>
      <c r="P662" s="332"/>
      <c r="Q662" s="328"/>
      <c r="R662" s="277" t="str">
        <f>IF(H662&gt;0, rate1(1,$L$52,$L$51,$L$54,L662,$L$53,$L$50,P662),"")</f>
        <v/>
      </c>
      <c r="S662" s="323"/>
      <c r="T662" s="323"/>
      <c r="U662" s="328"/>
      <c r="V662" s="336"/>
      <c r="W662" s="328"/>
      <c r="X662" s="328"/>
      <c r="Y662" s="328"/>
      <c r="Z662" s="108" t="str">
        <f>IF(H662&gt;0, rate1(1,$L$52,$L$51,$L$54,U662,$L$53,$L$50,Y662),"")</f>
        <v/>
      </c>
      <c r="AA662" s="336" t="str">
        <f t="shared" si="423"/>
        <v/>
      </c>
      <c r="AB662" s="336" t="str">
        <f t="shared" si="424"/>
        <v/>
      </c>
      <c r="AC662" s="328" t="str">
        <f t="shared" si="425"/>
        <v/>
      </c>
      <c r="AD662" s="328" t="str">
        <f t="shared" si="426"/>
        <v/>
      </c>
      <c r="AE662" s="328" t="str">
        <f t="shared" si="427"/>
        <v/>
      </c>
      <c r="AF662" s="328" t="str">
        <f t="shared" si="428"/>
        <v/>
      </c>
      <c r="AG662" s="328" t="str">
        <f t="shared" si="429"/>
        <v/>
      </c>
      <c r="AH662" s="328" t="str">
        <f t="shared" si="430"/>
        <v/>
      </c>
      <c r="AI662" s="328" t="str">
        <f t="shared" si="431"/>
        <v/>
      </c>
      <c r="AJ662" s="328" t="str">
        <f t="shared" si="432"/>
        <v/>
      </c>
      <c r="AK662" s="337" t="str">
        <f t="shared" si="433"/>
        <v/>
      </c>
      <c r="AL662" s="42" t="str">
        <f t="shared" si="411"/>
        <v/>
      </c>
    </row>
    <row r="663" spans="2:38" ht="15" x14ac:dyDescent="0.15">
      <c r="B663" s="328" t="str">
        <f t="shared" si="412"/>
        <v/>
      </c>
      <c r="C663" s="328" t="str">
        <f t="shared" si="413"/>
        <v/>
      </c>
      <c r="D663" s="328" t="str">
        <f t="shared" si="414"/>
        <v/>
      </c>
      <c r="E663" s="328" t="e">
        <f t="shared" si="409"/>
        <v>#VALUE!</v>
      </c>
      <c r="F663" s="328" t="str">
        <f t="shared" si="415"/>
        <v/>
      </c>
      <c r="G663" s="328" t="str">
        <f t="shared" si="416"/>
        <v/>
      </c>
      <c r="H663" s="313"/>
      <c r="I663" s="328" t="str">
        <f t="shared" si="417"/>
        <v/>
      </c>
      <c r="J663" s="328">
        <f t="shared" si="410"/>
        <v>850</v>
      </c>
      <c r="K663" s="335" t="str">
        <f t="shared" si="418"/>
        <v/>
      </c>
      <c r="L663" s="323" t="str">
        <f t="shared" si="419"/>
        <v/>
      </c>
      <c r="M663" s="323" t="str">
        <f t="shared" si="420"/>
        <v/>
      </c>
      <c r="N663" s="328" t="str">
        <f t="shared" si="421"/>
        <v/>
      </c>
      <c r="O663" s="328" t="str">
        <f t="shared" si="422"/>
        <v/>
      </c>
      <c r="P663" s="332"/>
      <c r="Q663" s="328"/>
      <c r="R663" s="277" t="str">
        <f>IF(H663&gt;0, rate1(1,$L$52,$L$51,$L$54,L663,$L$53,$L$50,P663),"")</f>
        <v/>
      </c>
      <c r="S663" s="323"/>
      <c r="T663" s="323"/>
      <c r="U663" s="328"/>
      <c r="V663" s="336"/>
      <c r="W663" s="328"/>
      <c r="X663" s="328"/>
      <c r="Y663" s="328"/>
      <c r="Z663" s="108" t="str">
        <f>IF(H663&gt;0, rate1(1,$L$52,$L$51,$L$54,U663,$L$53,$L$50,Y663),"")</f>
        <v/>
      </c>
      <c r="AA663" s="336" t="str">
        <f t="shared" si="423"/>
        <v/>
      </c>
      <c r="AB663" s="336" t="str">
        <f t="shared" si="424"/>
        <v/>
      </c>
      <c r="AC663" s="328" t="str">
        <f t="shared" si="425"/>
        <v/>
      </c>
      <c r="AD663" s="328" t="str">
        <f t="shared" si="426"/>
        <v/>
      </c>
      <c r="AE663" s="328" t="str">
        <f t="shared" si="427"/>
        <v/>
      </c>
      <c r="AF663" s="328" t="str">
        <f t="shared" si="428"/>
        <v/>
      </c>
      <c r="AG663" s="328" t="str">
        <f t="shared" si="429"/>
        <v/>
      </c>
      <c r="AH663" s="328" t="str">
        <f t="shared" si="430"/>
        <v/>
      </c>
      <c r="AI663" s="328" t="str">
        <f t="shared" si="431"/>
        <v/>
      </c>
      <c r="AJ663" s="328" t="str">
        <f t="shared" si="432"/>
        <v/>
      </c>
      <c r="AK663" s="337" t="str">
        <f t="shared" si="433"/>
        <v/>
      </c>
      <c r="AL663" s="42" t="str">
        <f t="shared" si="411"/>
        <v/>
      </c>
    </row>
    <row r="664" spans="2:38" ht="15" x14ac:dyDescent="0.15">
      <c r="B664" s="328" t="str">
        <f t="shared" si="412"/>
        <v/>
      </c>
      <c r="C664" s="328" t="str">
        <f t="shared" si="413"/>
        <v/>
      </c>
      <c r="D664" s="328" t="str">
        <f t="shared" si="414"/>
        <v/>
      </c>
      <c r="E664" s="328" t="e">
        <f t="shared" si="409"/>
        <v>#VALUE!</v>
      </c>
      <c r="F664" s="328" t="str">
        <f t="shared" si="415"/>
        <v/>
      </c>
      <c r="G664" s="328" t="str">
        <f t="shared" si="416"/>
        <v/>
      </c>
      <c r="H664" s="313"/>
      <c r="I664" s="328" t="str">
        <f t="shared" si="417"/>
        <v/>
      </c>
      <c r="J664" s="328">
        <f t="shared" si="410"/>
        <v>850</v>
      </c>
      <c r="K664" s="335" t="str">
        <f t="shared" si="418"/>
        <v/>
      </c>
      <c r="L664" s="323" t="str">
        <f t="shared" si="419"/>
        <v/>
      </c>
      <c r="M664" s="323" t="str">
        <f t="shared" si="420"/>
        <v/>
      </c>
      <c r="N664" s="328" t="str">
        <f t="shared" si="421"/>
        <v/>
      </c>
      <c r="O664" s="328" t="str">
        <f t="shared" si="422"/>
        <v/>
      </c>
      <c r="P664" s="332"/>
      <c r="Q664" s="328"/>
      <c r="R664" s="277" t="str">
        <f>IF(H664&gt;0, rate1(1,$L$52,$L$51,$L$54,L664,$L$53,$L$50,P664),"")</f>
        <v/>
      </c>
      <c r="S664" s="323"/>
      <c r="T664" s="323"/>
      <c r="U664" s="328"/>
      <c r="V664" s="336"/>
      <c r="W664" s="328"/>
      <c r="X664" s="328"/>
      <c r="Y664" s="328"/>
      <c r="Z664" s="108" t="str">
        <f>IF(H664&gt;0, rate1(1,$L$52,$L$51,$L$54,U664,$L$53,$L$50,Y664),"")</f>
        <v/>
      </c>
      <c r="AA664" s="336" t="str">
        <f t="shared" si="423"/>
        <v/>
      </c>
      <c r="AB664" s="336" t="str">
        <f t="shared" si="424"/>
        <v/>
      </c>
      <c r="AC664" s="328" t="str">
        <f t="shared" si="425"/>
        <v/>
      </c>
      <c r="AD664" s="328" t="str">
        <f t="shared" si="426"/>
        <v/>
      </c>
      <c r="AE664" s="328" t="str">
        <f t="shared" si="427"/>
        <v/>
      </c>
      <c r="AF664" s="328" t="str">
        <f t="shared" si="428"/>
        <v/>
      </c>
      <c r="AG664" s="328" t="str">
        <f t="shared" si="429"/>
        <v/>
      </c>
      <c r="AH664" s="328" t="str">
        <f t="shared" si="430"/>
        <v/>
      </c>
      <c r="AI664" s="328" t="str">
        <f t="shared" si="431"/>
        <v/>
      </c>
      <c r="AJ664" s="328" t="str">
        <f t="shared" si="432"/>
        <v/>
      </c>
      <c r="AK664" s="337" t="str">
        <f t="shared" si="433"/>
        <v/>
      </c>
      <c r="AL664" s="42" t="str">
        <f t="shared" si="411"/>
        <v/>
      </c>
    </row>
    <row r="665" spans="2:38" ht="15" x14ac:dyDescent="0.15">
      <c r="B665" s="328" t="str">
        <f t="shared" si="412"/>
        <v/>
      </c>
      <c r="C665" s="328" t="str">
        <f t="shared" si="413"/>
        <v/>
      </c>
      <c r="D665" s="328" t="str">
        <f t="shared" si="414"/>
        <v/>
      </c>
      <c r="E665" s="328" t="e">
        <f t="shared" si="409"/>
        <v>#VALUE!</v>
      </c>
      <c r="F665" s="328" t="str">
        <f t="shared" si="415"/>
        <v/>
      </c>
      <c r="G665" s="328" t="str">
        <f t="shared" si="416"/>
        <v/>
      </c>
      <c r="H665" s="313"/>
      <c r="I665" s="328" t="str">
        <f t="shared" si="417"/>
        <v/>
      </c>
      <c r="J665" s="328">
        <f t="shared" si="410"/>
        <v>850</v>
      </c>
      <c r="K665" s="335" t="str">
        <f t="shared" si="418"/>
        <v/>
      </c>
      <c r="L665" s="323" t="str">
        <f t="shared" si="419"/>
        <v/>
      </c>
      <c r="M665" s="323" t="str">
        <f t="shared" si="420"/>
        <v/>
      </c>
      <c r="N665" s="328" t="str">
        <f t="shared" si="421"/>
        <v/>
      </c>
      <c r="O665" s="328" t="str">
        <f t="shared" si="422"/>
        <v/>
      </c>
      <c r="P665" s="332"/>
      <c r="Q665" s="328"/>
      <c r="R665" s="277" t="str">
        <f>IF(H665&gt;0, rate1(1,$L$52,$L$51,$L$54,L665,$L$53,$L$50,P665),"")</f>
        <v/>
      </c>
      <c r="S665" s="323"/>
      <c r="T665" s="323"/>
      <c r="U665" s="328"/>
      <c r="V665" s="336"/>
      <c r="W665" s="328"/>
      <c r="X665" s="328"/>
      <c r="Y665" s="328"/>
      <c r="Z665" s="108" t="str">
        <f>IF(H665&gt;0, rate1(1,$L$52,$L$51,$L$54,U665,$L$53,$L$50,Y665),"")</f>
        <v/>
      </c>
      <c r="AA665" s="336" t="str">
        <f t="shared" si="423"/>
        <v/>
      </c>
      <c r="AB665" s="336" t="str">
        <f t="shared" si="424"/>
        <v/>
      </c>
      <c r="AC665" s="328" t="str">
        <f t="shared" si="425"/>
        <v/>
      </c>
      <c r="AD665" s="328" t="str">
        <f t="shared" si="426"/>
        <v/>
      </c>
      <c r="AE665" s="328" t="str">
        <f t="shared" si="427"/>
        <v/>
      </c>
      <c r="AF665" s="328" t="str">
        <f t="shared" si="428"/>
        <v/>
      </c>
      <c r="AG665" s="328" t="str">
        <f t="shared" si="429"/>
        <v/>
      </c>
      <c r="AH665" s="328" t="str">
        <f t="shared" si="430"/>
        <v/>
      </c>
      <c r="AI665" s="328" t="str">
        <f t="shared" si="431"/>
        <v/>
      </c>
      <c r="AJ665" s="328" t="str">
        <f t="shared" si="432"/>
        <v/>
      </c>
      <c r="AK665" s="337" t="str">
        <f t="shared" si="433"/>
        <v/>
      </c>
      <c r="AL665" s="42" t="str">
        <f t="shared" si="411"/>
        <v/>
      </c>
    </row>
    <row r="666" spans="2:38" ht="15" x14ac:dyDescent="0.15">
      <c r="B666" s="328" t="str">
        <f t="shared" si="412"/>
        <v/>
      </c>
      <c r="C666" s="328" t="str">
        <f t="shared" si="413"/>
        <v/>
      </c>
      <c r="D666" s="328" t="str">
        <f t="shared" si="414"/>
        <v/>
      </c>
      <c r="E666" s="328" t="e">
        <f t="shared" si="409"/>
        <v>#VALUE!</v>
      </c>
      <c r="F666" s="328" t="str">
        <f t="shared" si="415"/>
        <v/>
      </c>
      <c r="G666" s="328" t="str">
        <f t="shared" si="416"/>
        <v/>
      </c>
      <c r="H666" s="313"/>
      <c r="I666" s="328" t="str">
        <f t="shared" si="417"/>
        <v/>
      </c>
      <c r="J666" s="328">
        <f t="shared" si="410"/>
        <v>850</v>
      </c>
      <c r="K666" s="335" t="str">
        <f t="shared" si="418"/>
        <v/>
      </c>
      <c r="L666" s="323" t="str">
        <f t="shared" si="419"/>
        <v/>
      </c>
      <c r="M666" s="323" t="str">
        <f t="shared" si="420"/>
        <v/>
      </c>
      <c r="N666" s="328" t="str">
        <f t="shared" si="421"/>
        <v/>
      </c>
      <c r="O666" s="328" t="str">
        <f t="shared" si="422"/>
        <v/>
      </c>
      <c r="P666" s="332"/>
      <c r="Q666" s="328"/>
      <c r="R666" s="277" t="str">
        <f>IF(H666&gt;0, rate1(1,$L$52,$L$51,$L$54,L666,$L$53,$L$50,P666),"")</f>
        <v/>
      </c>
      <c r="S666" s="323"/>
      <c r="T666" s="323"/>
      <c r="U666" s="328"/>
      <c r="V666" s="336"/>
      <c r="W666" s="328"/>
      <c r="X666" s="328"/>
      <c r="Y666" s="328"/>
      <c r="Z666" s="108" t="str">
        <f>IF(H666&gt;0, rate1(1,$L$52,$L$51,$L$54,U666,$L$53,$L$50,Y666),"")</f>
        <v/>
      </c>
      <c r="AA666" s="336" t="str">
        <f t="shared" si="423"/>
        <v/>
      </c>
      <c r="AB666" s="336" t="str">
        <f t="shared" si="424"/>
        <v/>
      </c>
      <c r="AC666" s="328" t="str">
        <f t="shared" si="425"/>
        <v/>
      </c>
      <c r="AD666" s="328" t="str">
        <f t="shared" si="426"/>
        <v/>
      </c>
      <c r="AE666" s="328" t="str">
        <f t="shared" si="427"/>
        <v/>
      </c>
      <c r="AF666" s="328" t="str">
        <f t="shared" si="428"/>
        <v/>
      </c>
      <c r="AG666" s="328" t="str">
        <f t="shared" si="429"/>
        <v/>
      </c>
      <c r="AH666" s="328" t="str">
        <f t="shared" si="430"/>
        <v/>
      </c>
      <c r="AI666" s="328" t="str">
        <f t="shared" si="431"/>
        <v/>
      </c>
      <c r="AJ666" s="328" t="str">
        <f t="shared" si="432"/>
        <v/>
      </c>
      <c r="AK666" s="337" t="str">
        <f t="shared" si="433"/>
        <v/>
      </c>
      <c r="AL666" s="42" t="str">
        <f t="shared" si="411"/>
        <v/>
      </c>
    </row>
    <row r="667" spans="2:38" ht="15" x14ac:dyDescent="0.15">
      <c r="B667" s="328" t="str">
        <f t="shared" si="412"/>
        <v/>
      </c>
      <c r="C667" s="328" t="str">
        <f t="shared" si="413"/>
        <v/>
      </c>
      <c r="D667" s="328" t="str">
        <f t="shared" si="414"/>
        <v/>
      </c>
      <c r="E667" s="328" t="e">
        <f t="shared" si="409"/>
        <v>#VALUE!</v>
      </c>
      <c r="F667" s="328" t="str">
        <f t="shared" si="415"/>
        <v/>
      </c>
      <c r="G667" s="328" t="str">
        <f t="shared" si="416"/>
        <v/>
      </c>
      <c r="H667" s="313"/>
      <c r="I667" s="328" t="str">
        <f t="shared" si="417"/>
        <v/>
      </c>
      <c r="J667" s="328">
        <f t="shared" si="410"/>
        <v>850</v>
      </c>
      <c r="K667" s="335" t="str">
        <f t="shared" si="418"/>
        <v/>
      </c>
      <c r="L667" s="323" t="str">
        <f t="shared" si="419"/>
        <v/>
      </c>
      <c r="M667" s="323" t="str">
        <f t="shared" si="420"/>
        <v/>
      </c>
      <c r="N667" s="328" t="str">
        <f t="shared" si="421"/>
        <v/>
      </c>
      <c r="O667" s="328" t="str">
        <f t="shared" si="422"/>
        <v/>
      </c>
      <c r="P667" s="332"/>
      <c r="Q667" s="328"/>
      <c r="R667" s="277" t="str">
        <f>IF(H667&gt;0, rate1(1,$L$52,$L$51,$L$54,L667,$L$53,$L$50,P667),"")</f>
        <v/>
      </c>
      <c r="S667" s="323"/>
      <c r="T667" s="323"/>
      <c r="U667" s="328"/>
      <c r="V667" s="336"/>
      <c r="W667" s="328"/>
      <c r="X667" s="328"/>
      <c r="Y667" s="328"/>
      <c r="Z667" s="108" t="str">
        <f>IF(H667&gt;0, rate1(1,$L$52,$L$51,$L$54,U667,$L$53,$L$50,Y667),"")</f>
        <v/>
      </c>
      <c r="AA667" s="336" t="str">
        <f t="shared" si="423"/>
        <v/>
      </c>
      <c r="AB667" s="336" t="str">
        <f t="shared" si="424"/>
        <v/>
      </c>
      <c r="AC667" s="328" t="str">
        <f t="shared" si="425"/>
        <v/>
      </c>
      <c r="AD667" s="328" t="str">
        <f t="shared" si="426"/>
        <v/>
      </c>
      <c r="AE667" s="328" t="str">
        <f t="shared" si="427"/>
        <v/>
      </c>
      <c r="AF667" s="328" t="str">
        <f t="shared" si="428"/>
        <v/>
      </c>
      <c r="AG667" s="328" t="str">
        <f t="shared" si="429"/>
        <v/>
      </c>
      <c r="AH667" s="328" t="str">
        <f t="shared" si="430"/>
        <v/>
      </c>
      <c r="AI667" s="328" t="str">
        <f t="shared" si="431"/>
        <v/>
      </c>
      <c r="AJ667" s="328" t="str">
        <f t="shared" si="432"/>
        <v/>
      </c>
      <c r="AK667" s="337" t="str">
        <f t="shared" si="433"/>
        <v/>
      </c>
      <c r="AL667" s="42" t="str">
        <f t="shared" si="411"/>
        <v/>
      </c>
    </row>
    <row r="668" spans="2:38" ht="15" x14ac:dyDescent="0.15">
      <c r="B668" s="328" t="str">
        <f t="shared" si="412"/>
        <v/>
      </c>
      <c r="C668" s="328" t="str">
        <f t="shared" si="413"/>
        <v/>
      </c>
      <c r="D668" s="328" t="str">
        <f t="shared" si="414"/>
        <v/>
      </c>
      <c r="E668" s="328" t="e">
        <f t="shared" si="409"/>
        <v>#VALUE!</v>
      </c>
      <c r="F668" s="328" t="str">
        <f t="shared" si="415"/>
        <v/>
      </c>
      <c r="G668" s="328" t="str">
        <f t="shared" si="416"/>
        <v/>
      </c>
      <c r="H668" s="313"/>
      <c r="I668" s="328" t="str">
        <f t="shared" si="417"/>
        <v/>
      </c>
      <c r="J668" s="328">
        <f t="shared" si="410"/>
        <v>850</v>
      </c>
      <c r="K668" s="335" t="str">
        <f t="shared" si="418"/>
        <v/>
      </c>
      <c r="L668" s="323" t="str">
        <f t="shared" si="419"/>
        <v/>
      </c>
      <c r="M668" s="323" t="str">
        <f t="shared" si="420"/>
        <v/>
      </c>
      <c r="N668" s="328" t="str">
        <f t="shared" si="421"/>
        <v/>
      </c>
      <c r="O668" s="328" t="str">
        <f t="shared" si="422"/>
        <v/>
      </c>
      <c r="P668" s="332"/>
      <c r="Q668" s="328"/>
      <c r="R668" s="277" t="str">
        <f>IF(H668&gt;0, rate1(1,$L$52,$L$51,$L$54,L668,$L$53,$L$50,P668),"")</f>
        <v/>
      </c>
      <c r="S668" s="323"/>
      <c r="T668" s="323"/>
      <c r="U668" s="328"/>
      <c r="V668" s="336"/>
      <c r="W668" s="328"/>
      <c r="X668" s="328"/>
      <c r="Y668" s="328"/>
      <c r="Z668" s="108" t="str">
        <f>IF(H668&gt;0, rate1(1,$L$52,$L$51,$L$54,U668,$L$53,$L$50,Y668),"")</f>
        <v/>
      </c>
      <c r="AA668" s="336" t="str">
        <f t="shared" si="423"/>
        <v/>
      </c>
      <c r="AB668" s="336" t="str">
        <f t="shared" si="424"/>
        <v/>
      </c>
      <c r="AC668" s="328" t="str">
        <f t="shared" si="425"/>
        <v/>
      </c>
      <c r="AD668" s="328" t="str">
        <f t="shared" si="426"/>
        <v/>
      </c>
      <c r="AE668" s="328" t="str">
        <f t="shared" si="427"/>
        <v/>
      </c>
      <c r="AF668" s="328" t="str">
        <f t="shared" si="428"/>
        <v/>
      </c>
      <c r="AG668" s="328" t="str">
        <f t="shared" si="429"/>
        <v/>
      </c>
      <c r="AH668" s="328" t="str">
        <f t="shared" si="430"/>
        <v/>
      </c>
      <c r="AI668" s="328" t="str">
        <f t="shared" si="431"/>
        <v/>
      </c>
      <c r="AJ668" s="328" t="str">
        <f t="shared" si="432"/>
        <v/>
      </c>
      <c r="AK668" s="337" t="str">
        <f t="shared" si="433"/>
        <v/>
      </c>
      <c r="AL668" s="42" t="str">
        <f t="shared" si="411"/>
        <v/>
      </c>
    </row>
    <row r="669" spans="2:38" ht="15" x14ac:dyDescent="0.15">
      <c r="B669" s="328" t="str">
        <f t="shared" si="412"/>
        <v/>
      </c>
      <c r="C669" s="328" t="str">
        <f t="shared" si="413"/>
        <v/>
      </c>
      <c r="D669" s="328" t="str">
        <f t="shared" si="414"/>
        <v/>
      </c>
      <c r="E669" s="328" t="e">
        <f t="shared" si="409"/>
        <v>#VALUE!</v>
      </c>
      <c r="F669" s="328" t="str">
        <f t="shared" si="415"/>
        <v/>
      </c>
      <c r="G669" s="328" t="str">
        <f t="shared" si="416"/>
        <v/>
      </c>
      <c r="H669" s="313"/>
      <c r="I669" s="328" t="str">
        <f t="shared" si="417"/>
        <v/>
      </c>
      <c r="J669" s="328">
        <f t="shared" si="410"/>
        <v>850</v>
      </c>
      <c r="K669" s="335" t="str">
        <f t="shared" si="418"/>
        <v/>
      </c>
      <c r="L669" s="323" t="str">
        <f t="shared" si="419"/>
        <v/>
      </c>
      <c r="M669" s="323" t="str">
        <f t="shared" si="420"/>
        <v/>
      </c>
      <c r="N669" s="328" t="str">
        <f t="shared" si="421"/>
        <v/>
      </c>
      <c r="O669" s="328" t="str">
        <f t="shared" si="422"/>
        <v/>
      </c>
      <c r="P669" s="332"/>
      <c r="Q669" s="328"/>
      <c r="R669" s="277" t="str">
        <f>IF(H669&gt;0, rate1(1,$L$52,$L$51,$L$54,L669,$L$53,$L$50,P669),"")</f>
        <v/>
      </c>
      <c r="S669" s="323"/>
      <c r="T669" s="323"/>
      <c r="U669" s="328"/>
      <c r="V669" s="336"/>
      <c r="W669" s="328"/>
      <c r="X669" s="328"/>
      <c r="Y669" s="328"/>
      <c r="Z669" s="108" t="str">
        <f>IF(H669&gt;0, rate1(1,$L$52,$L$51,$L$54,U669,$L$53,$L$50,Y669),"")</f>
        <v/>
      </c>
      <c r="AA669" s="336" t="str">
        <f t="shared" si="423"/>
        <v/>
      </c>
      <c r="AB669" s="336" t="str">
        <f t="shared" si="424"/>
        <v/>
      </c>
      <c r="AC669" s="328" t="str">
        <f t="shared" si="425"/>
        <v/>
      </c>
      <c r="AD669" s="328" t="str">
        <f t="shared" si="426"/>
        <v/>
      </c>
      <c r="AE669" s="328" t="str">
        <f t="shared" si="427"/>
        <v/>
      </c>
      <c r="AF669" s="328" t="str">
        <f t="shared" si="428"/>
        <v/>
      </c>
      <c r="AG669" s="328" t="str">
        <f t="shared" si="429"/>
        <v/>
      </c>
      <c r="AH669" s="328" t="str">
        <f t="shared" si="430"/>
        <v/>
      </c>
      <c r="AI669" s="328" t="str">
        <f t="shared" si="431"/>
        <v/>
      </c>
      <c r="AJ669" s="328" t="str">
        <f t="shared" si="432"/>
        <v/>
      </c>
      <c r="AK669" s="337" t="str">
        <f t="shared" si="433"/>
        <v/>
      </c>
      <c r="AL669" s="42" t="str">
        <f t="shared" si="411"/>
        <v/>
      </c>
    </row>
    <row r="670" spans="2:38" ht="15" x14ac:dyDescent="0.15">
      <c r="B670" s="328" t="str">
        <f t="shared" si="412"/>
        <v/>
      </c>
      <c r="C670" s="328" t="str">
        <f t="shared" si="413"/>
        <v/>
      </c>
      <c r="D670" s="328" t="str">
        <f t="shared" si="414"/>
        <v/>
      </c>
      <c r="E670" s="328" t="e">
        <f t="shared" si="409"/>
        <v>#VALUE!</v>
      </c>
      <c r="F670" s="328" t="str">
        <f t="shared" si="415"/>
        <v/>
      </c>
      <c r="G670" s="328" t="str">
        <f t="shared" si="416"/>
        <v/>
      </c>
      <c r="H670" s="313"/>
      <c r="I670" s="328" t="str">
        <f t="shared" si="417"/>
        <v/>
      </c>
      <c r="J670" s="328">
        <f t="shared" si="410"/>
        <v>850</v>
      </c>
      <c r="K670" s="335" t="str">
        <f t="shared" si="418"/>
        <v/>
      </c>
      <c r="L670" s="323" t="str">
        <f t="shared" si="419"/>
        <v/>
      </c>
      <c r="M670" s="323" t="str">
        <f t="shared" si="420"/>
        <v/>
      </c>
      <c r="N670" s="328" t="str">
        <f t="shared" si="421"/>
        <v/>
      </c>
      <c r="O670" s="328" t="str">
        <f t="shared" si="422"/>
        <v/>
      </c>
      <c r="P670" s="332"/>
      <c r="Q670" s="328"/>
      <c r="R670" s="277" t="str">
        <f>IF(H670&gt;0, rate1(1,$L$52,$L$51,$L$54,L670,$L$53,$L$50,P670),"")</f>
        <v/>
      </c>
      <c r="S670" s="323"/>
      <c r="T670" s="323"/>
      <c r="U670" s="328"/>
      <c r="V670" s="336"/>
      <c r="W670" s="328"/>
      <c r="X670" s="328"/>
      <c r="Y670" s="328"/>
      <c r="Z670" s="108" t="str">
        <f>IF(H670&gt;0, rate1(1,$L$52,$L$51,$L$54,U670,$L$53,$L$50,Y670),"")</f>
        <v/>
      </c>
      <c r="AA670" s="336" t="str">
        <f t="shared" si="423"/>
        <v/>
      </c>
      <c r="AB670" s="336" t="str">
        <f t="shared" si="424"/>
        <v/>
      </c>
      <c r="AC670" s="328" t="str">
        <f t="shared" si="425"/>
        <v/>
      </c>
      <c r="AD670" s="328" t="str">
        <f t="shared" si="426"/>
        <v/>
      </c>
      <c r="AE670" s="328" t="str">
        <f t="shared" si="427"/>
        <v/>
      </c>
      <c r="AF670" s="328" t="str">
        <f t="shared" si="428"/>
        <v/>
      </c>
      <c r="AG670" s="328" t="str">
        <f t="shared" si="429"/>
        <v/>
      </c>
      <c r="AH670" s="328" t="str">
        <f t="shared" si="430"/>
        <v/>
      </c>
      <c r="AI670" s="328" t="str">
        <f t="shared" si="431"/>
        <v/>
      </c>
      <c r="AJ670" s="328" t="str">
        <f t="shared" si="432"/>
        <v/>
      </c>
      <c r="AK670" s="337" t="str">
        <f t="shared" si="433"/>
        <v/>
      </c>
      <c r="AL670" s="42" t="str">
        <f t="shared" si="411"/>
        <v/>
      </c>
    </row>
    <row r="671" spans="2:38" ht="15" x14ac:dyDescent="0.15">
      <c r="B671" s="328" t="str">
        <f t="shared" si="412"/>
        <v/>
      </c>
      <c r="C671" s="328" t="str">
        <f t="shared" si="413"/>
        <v/>
      </c>
      <c r="D671" s="328" t="str">
        <f t="shared" si="414"/>
        <v/>
      </c>
      <c r="E671" s="328" t="e">
        <f t="shared" si="409"/>
        <v>#VALUE!</v>
      </c>
      <c r="F671" s="328" t="str">
        <f t="shared" si="415"/>
        <v/>
      </c>
      <c r="G671" s="328" t="str">
        <f t="shared" si="416"/>
        <v/>
      </c>
      <c r="H671" s="313"/>
      <c r="I671" s="328" t="str">
        <f t="shared" si="417"/>
        <v/>
      </c>
      <c r="J671" s="328">
        <f t="shared" si="410"/>
        <v>850</v>
      </c>
      <c r="K671" s="335" t="str">
        <f t="shared" si="418"/>
        <v/>
      </c>
      <c r="L671" s="323" t="str">
        <f t="shared" si="419"/>
        <v/>
      </c>
      <c r="M671" s="323" t="str">
        <f t="shared" si="420"/>
        <v/>
      </c>
      <c r="N671" s="328" t="str">
        <f t="shared" si="421"/>
        <v/>
      </c>
      <c r="O671" s="328" t="str">
        <f t="shared" si="422"/>
        <v/>
      </c>
      <c r="P671" s="332"/>
      <c r="Q671" s="328"/>
      <c r="R671" s="277" t="str">
        <f>IF(H671&gt;0, rate1(1,$L$52,$L$51,$L$54,L671,$L$53,$L$50,P671),"")</f>
        <v/>
      </c>
      <c r="S671" s="323"/>
      <c r="T671" s="323"/>
      <c r="U671" s="328"/>
      <c r="V671" s="336"/>
      <c r="W671" s="328"/>
      <c r="X671" s="328"/>
      <c r="Y671" s="328"/>
      <c r="Z671" s="108" t="str">
        <f>IF(H671&gt;0, rate1(1,$L$52,$L$51,$L$54,U671,$L$53,$L$50,Y671),"")</f>
        <v/>
      </c>
      <c r="AA671" s="336" t="str">
        <f t="shared" si="423"/>
        <v/>
      </c>
      <c r="AB671" s="336" t="str">
        <f t="shared" si="424"/>
        <v/>
      </c>
      <c r="AC671" s="328" t="str">
        <f t="shared" si="425"/>
        <v/>
      </c>
      <c r="AD671" s="328" t="str">
        <f t="shared" si="426"/>
        <v/>
      </c>
      <c r="AE671" s="328" t="str">
        <f t="shared" si="427"/>
        <v/>
      </c>
      <c r="AF671" s="328" t="str">
        <f t="shared" si="428"/>
        <v/>
      </c>
      <c r="AG671" s="328" t="str">
        <f t="shared" si="429"/>
        <v/>
      </c>
      <c r="AH671" s="328" t="str">
        <f t="shared" si="430"/>
        <v/>
      </c>
      <c r="AI671" s="328" t="str">
        <f t="shared" si="431"/>
        <v/>
      </c>
      <c r="AJ671" s="328" t="str">
        <f t="shared" si="432"/>
        <v/>
      </c>
      <c r="AK671" s="337" t="str">
        <f t="shared" si="433"/>
        <v/>
      </c>
      <c r="AL671" s="42" t="str">
        <f t="shared" si="411"/>
        <v/>
      </c>
    </row>
    <row r="672" spans="2:38" ht="15" x14ac:dyDescent="0.15">
      <c r="B672" s="328" t="str">
        <f t="shared" si="412"/>
        <v/>
      </c>
      <c r="C672" s="328" t="str">
        <f t="shared" si="413"/>
        <v/>
      </c>
      <c r="D672" s="328" t="str">
        <f t="shared" si="414"/>
        <v/>
      </c>
      <c r="E672" s="328" t="e">
        <f t="shared" si="409"/>
        <v>#VALUE!</v>
      </c>
      <c r="F672" s="328" t="str">
        <f t="shared" si="415"/>
        <v/>
      </c>
      <c r="G672" s="328" t="str">
        <f t="shared" si="416"/>
        <v/>
      </c>
      <c r="H672" s="313"/>
      <c r="I672" s="328" t="str">
        <f t="shared" si="417"/>
        <v/>
      </c>
      <c r="J672" s="328">
        <f t="shared" si="410"/>
        <v>850</v>
      </c>
      <c r="K672" s="335" t="str">
        <f t="shared" si="418"/>
        <v/>
      </c>
      <c r="L672" s="323" t="str">
        <f t="shared" si="419"/>
        <v/>
      </c>
      <c r="M672" s="323" t="str">
        <f t="shared" si="420"/>
        <v/>
      </c>
      <c r="N672" s="328" t="str">
        <f t="shared" si="421"/>
        <v/>
      </c>
      <c r="O672" s="328" t="str">
        <f t="shared" si="422"/>
        <v/>
      </c>
      <c r="P672" s="332"/>
      <c r="Q672" s="328"/>
      <c r="R672" s="277" t="str">
        <f>IF(H672&gt;0, rate1(1,$L$52,$L$51,$L$54,L672,$L$53,$L$50,P672),"")</f>
        <v/>
      </c>
      <c r="S672" s="323"/>
      <c r="T672" s="323"/>
      <c r="U672" s="328"/>
      <c r="V672" s="336"/>
      <c r="W672" s="328"/>
      <c r="X672" s="328"/>
      <c r="Y672" s="328"/>
      <c r="Z672" s="108" t="str">
        <f>IF(H672&gt;0, rate1(1,$L$52,$L$51,$L$54,U672,$L$53,$L$50,Y672),"")</f>
        <v/>
      </c>
      <c r="AA672" s="336" t="str">
        <f t="shared" si="423"/>
        <v/>
      </c>
      <c r="AB672" s="336" t="str">
        <f t="shared" si="424"/>
        <v/>
      </c>
      <c r="AC672" s="328" t="str">
        <f t="shared" si="425"/>
        <v/>
      </c>
      <c r="AD672" s="328" t="str">
        <f t="shared" si="426"/>
        <v/>
      </c>
      <c r="AE672" s="328" t="str">
        <f t="shared" si="427"/>
        <v/>
      </c>
      <c r="AF672" s="328" t="str">
        <f t="shared" si="428"/>
        <v/>
      </c>
      <c r="AG672" s="328" t="str">
        <f t="shared" si="429"/>
        <v/>
      </c>
      <c r="AH672" s="328" t="str">
        <f t="shared" si="430"/>
        <v/>
      </c>
      <c r="AI672" s="328" t="str">
        <f t="shared" si="431"/>
        <v/>
      </c>
      <c r="AJ672" s="328" t="str">
        <f t="shared" si="432"/>
        <v/>
      </c>
      <c r="AK672" s="337" t="str">
        <f t="shared" si="433"/>
        <v/>
      </c>
      <c r="AL672" s="42" t="str">
        <f t="shared" si="411"/>
        <v/>
      </c>
    </row>
    <row r="673" spans="2:38" ht="15" x14ac:dyDescent="0.15">
      <c r="B673" s="328" t="str">
        <f t="shared" si="412"/>
        <v/>
      </c>
      <c r="C673" s="328" t="str">
        <f t="shared" si="413"/>
        <v/>
      </c>
      <c r="D673" s="328" t="str">
        <f t="shared" si="414"/>
        <v/>
      </c>
      <c r="E673" s="328" t="e">
        <f t="shared" si="409"/>
        <v>#VALUE!</v>
      </c>
      <c r="F673" s="328" t="str">
        <f t="shared" si="415"/>
        <v/>
      </c>
      <c r="G673" s="328" t="str">
        <f t="shared" si="416"/>
        <v/>
      </c>
      <c r="H673" s="313"/>
      <c r="I673" s="328" t="str">
        <f t="shared" si="417"/>
        <v/>
      </c>
      <c r="J673" s="328">
        <f t="shared" si="410"/>
        <v>850</v>
      </c>
      <c r="K673" s="335" t="str">
        <f t="shared" si="418"/>
        <v/>
      </c>
      <c r="L673" s="323" t="str">
        <f t="shared" si="419"/>
        <v/>
      </c>
      <c r="M673" s="323" t="str">
        <f t="shared" si="420"/>
        <v/>
      </c>
      <c r="N673" s="328" t="str">
        <f t="shared" si="421"/>
        <v/>
      </c>
      <c r="O673" s="328" t="str">
        <f t="shared" si="422"/>
        <v/>
      </c>
      <c r="P673" s="332"/>
      <c r="Q673" s="328"/>
      <c r="R673" s="277" t="str">
        <f>IF(H673&gt;0, rate1(1,$L$52,$L$51,$L$54,L673,$L$53,$L$50,P673),"")</f>
        <v/>
      </c>
      <c r="S673" s="323"/>
      <c r="T673" s="323"/>
      <c r="U673" s="328"/>
      <c r="V673" s="336"/>
      <c r="W673" s="328"/>
      <c r="X673" s="328"/>
      <c r="Y673" s="328"/>
      <c r="Z673" s="108" t="str">
        <f>IF(H673&gt;0, rate1(1,$L$52,$L$51,$L$54,U673,$L$53,$L$50,Y673),"")</f>
        <v/>
      </c>
      <c r="AA673" s="336" t="str">
        <f t="shared" si="423"/>
        <v/>
      </c>
      <c r="AB673" s="336" t="str">
        <f t="shared" si="424"/>
        <v/>
      </c>
      <c r="AC673" s="328" t="str">
        <f t="shared" si="425"/>
        <v/>
      </c>
      <c r="AD673" s="328" t="str">
        <f t="shared" si="426"/>
        <v/>
      </c>
      <c r="AE673" s="328" t="str">
        <f t="shared" si="427"/>
        <v/>
      </c>
      <c r="AF673" s="328" t="str">
        <f t="shared" si="428"/>
        <v/>
      </c>
      <c r="AG673" s="328" t="str">
        <f t="shared" si="429"/>
        <v/>
      </c>
      <c r="AH673" s="328" t="str">
        <f t="shared" si="430"/>
        <v/>
      </c>
      <c r="AI673" s="328" t="str">
        <f t="shared" si="431"/>
        <v/>
      </c>
      <c r="AJ673" s="328" t="str">
        <f t="shared" si="432"/>
        <v/>
      </c>
      <c r="AK673" s="337" t="str">
        <f t="shared" si="433"/>
        <v/>
      </c>
      <c r="AL673" s="42" t="str">
        <f t="shared" si="411"/>
        <v/>
      </c>
    </row>
    <row r="674" spans="2:38" ht="15" x14ac:dyDescent="0.15">
      <c r="B674" s="328" t="str">
        <f t="shared" si="412"/>
        <v/>
      </c>
      <c r="C674" s="328" t="str">
        <f t="shared" si="413"/>
        <v/>
      </c>
      <c r="D674" s="328" t="str">
        <f t="shared" si="414"/>
        <v/>
      </c>
      <c r="E674" s="328" t="e">
        <f t="shared" si="409"/>
        <v>#VALUE!</v>
      </c>
      <c r="F674" s="328" t="str">
        <f t="shared" si="415"/>
        <v/>
      </c>
      <c r="G674" s="328" t="str">
        <f t="shared" si="416"/>
        <v/>
      </c>
      <c r="H674" s="313"/>
      <c r="I674" s="328" t="str">
        <f t="shared" si="417"/>
        <v/>
      </c>
      <c r="J674" s="328">
        <f t="shared" si="410"/>
        <v>850</v>
      </c>
      <c r="K674" s="335" t="str">
        <f t="shared" si="418"/>
        <v/>
      </c>
      <c r="L674" s="323" t="str">
        <f t="shared" si="419"/>
        <v/>
      </c>
      <c r="M674" s="323" t="str">
        <f t="shared" si="420"/>
        <v/>
      </c>
      <c r="N674" s="328" t="str">
        <f t="shared" si="421"/>
        <v/>
      </c>
      <c r="O674" s="328" t="str">
        <f t="shared" si="422"/>
        <v/>
      </c>
      <c r="P674" s="332"/>
      <c r="Q674" s="328"/>
      <c r="R674" s="277" t="str">
        <f>IF(H674&gt;0, rate1(1,$L$52,$L$51,$L$54,L674,$L$53,$L$50,P674),"")</f>
        <v/>
      </c>
      <c r="S674" s="323"/>
      <c r="T674" s="323"/>
      <c r="U674" s="328"/>
      <c r="V674" s="336"/>
      <c r="W674" s="328"/>
      <c r="X674" s="328"/>
      <c r="Y674" s="328"/>
      <c r="Z674" s="108" t="str">
        <f>IF(H674&gt;0, rate1(1,$L$52,$L$51,$L$54,U674,$L$53,$L$50,Y674),"")</f>
        <v/>
      </c>
      <c r="AA674" s="336" t="str">
        <f t="shared" si="423"/>
        <v/>
      </c>
      <c r="AB674" s="336" t="str">
        <f t="shared" si="424"/>
        <v/>
      </c>
      <c r="AC674" s="328" t="str">
        <f t="shared" si="425"/>
        <v/>
      </c>
      <c r="AD674" s="328" t="str">
        <f t="shared" si="426"/>
        <v/>
      </c>
      <c r="AE674" s="328" t="str">
        <f t="shared" si="427"/>
        <v/>
      </c>
      <c r="AF674" s="328" t="str">
        <f t="shared" si="428"/>
        <v/>
      </c>
      <c r="AG674" s="328" t="str">
        <f t="shared" si="429"/>
        <v/>
      </c>
      <c r="AH674" s="328" t="str">
        <f t="shared" si="430"/>
        <v/>
      </c>
      <c r="AI674" s="328" t="str">
        <f t="shared" si="431"/>
        <v/>
      </c>
      <c r="AJ674" s="328" t="str">
        <f t="shared" si="432"/>
        <v/>
      </c>
      <c r="AK674" s="337" t="str">
        <f t="shared" si="433"/>
        <v/>
      </c>
      <c r="AL674" s="42" t="str">
        <f t="shared" si="411"/>
        <v/>
      </c>
    </row>
    <row r="675" spans="2:38" ht="15" x14ac:dyDescent="0.15">
      <c r="B675" s="328" t="str">
        <f t="shared" si="412"/>
        <v/>
      </c>
      <c r="C675" s="328" t="str">
        <f t="shared" si="413"/>
        <v/>
      </c>
      <c r="D675" s="328" t="str">
        <f t="shared" si="414"/>
        <v/>
      </c>
      <c r="E675" s="328" t="e">
        <f t="shared" si="409"/>
        <v>#VALUE!</v>
      </c>
      <c r="F675" s="328" t="str">
        <f t="shared" si="415"/>
        <v/>
      </c>
      <c r="G675" s="328" t="str">
        <f t="shared" si="416"/>
        <v/>
      </c>
      <c r="H675" s="313"/>
      <c r="I675" s="328" t="str">
        <f t="shared" si="417"/>
        <v/>
      </c>
      <c r="J675" s="328">
        <f t="shared" si="410"/>
        <v>850</v>
      </c>
      <c r="K675" s="335" t="str">
        <f t="shared" si="418"/>
        <v/>
      </c>
      <c r="L675" s="323" t="str">
        <f t="shared" si="419"/>
        <v/>
      </c>
      <c r="M675" s="323" t="str">
        <f t="shared" si="420"/>
        <v/>
      </c>
      <c r="N675" s="328" t="str">
        <f t="shared" si="421"/>
        <v/>
      </c>
      <c r="O675" s="328" t="str">
        <f t="shared" si="422"/>
        <v/>
      </c>
      <c r="P675" s="332"/>
      <c r="Q675" s="328"/>
      <c r="R675" s="277" t="str">
        <f>IF(H675&gt;0, rate1(1,$L$52,$L$51,$L$54,L675,$L$53,$L$50,P675),"")</f>
        <v/>
      </c>
      <c r="S675" s="323"/>
      <c r="T675" s="323"/>
      <c r="U675" s="328"/>
      <c r="V675" s="336"/>
      <c r="W675" s="328"/>
      <c r="X675" s="328"/>
      <c r="Y675" s="328"/>
      <c r="Z675" s="108" t="str">
        <f>IF(H675&gt;0, rate1(1,$L$52,$L$51,$L$54,U675,$L$53,$L$50,Y675),"")</f>
        <v/>
      </c>
      <c r="AA675" s="336" t="str">
        <f t="shared" si="423"/>
        <v/>
      </c>
      <c r="AB675" s="336" t="str">
        <f t="shared" si="424"/>
        <v/>
      </c>
      <c r="AC675" s="328" t="str">
        <f t="shared" si="425"/>
        <v/>
      </c>
      <c r="AD675" s="328" t="str">
        <f t="shared" si="426"/>
        <v/>
      </c>
      <c r="AE675" s="328" t="str">
        <f t="shared" si="427"/>
        <v/>
      </c>
      <c r="AF675" s="328" t="str">
        <f t="shared" si="428"/>
        <v/>
      </c>
      <c r="AG675" s="328" t="str">
        <f t="shared" si="429"/>
        <v/>
      </c>
      <c r="AH675" s="328" t="str">
        <f t="shared" si="430"/>
        <v/>
      </c>
      <c r="AI675" s="328" t="str">
        <f t="shared" si="431"/>
        <v/>
      </c>
      <c r="AJ675" s="328" t="str">
        <f t="shared" si="432"/>
        <v/>
      </c>
      <c r="AK675" s="337" t="str">
        <f t="shared" si="433"/>
        <v/>
      </c>
      <c r="AL675" s="42" t="str">
        <f t="shared" si="411"/>
        <v/>
      </c>
    </row>
    <row r="676" spans="2:38" ht="15" x14ac:dyDescent="0.15">
      <c r="B676" s="328" t="str">
        <f t="shared" si="412"/>
        <v/>
      </c>
      <c r="C676" s="328" t="str">
        <f t="shared" si="413"/>
        <v/>
      </c>
      <c r="D676" s="328" t="str">
        <f t="shared" si="414"/>
        <v/>
      </c>
      <c r="E676" s="328" t="e">
        <f t="shared" si="409"/>
        <v>#VALUE!</v>
      </c>
      <c r="F676" s="328" t="str">
        <f t="shared" si="415"/>
        <v/>
      </c>
      <c r="G676" s="328" t="str">
        <f t="shared" si="416"/>
        <v/>
      </c>
      <c r="H676" s="313"/>
      <c r="I676" s="328" t="str">
        <f t="shared" si="417"/>
        <v/>
      </c>
      <c r="J676" s="328">
        <f t="shared" si="410"/>
        <v>850</v>
      </c>
      <c r="K676" s="335" t="str">
        <f t="shared" si="418"/>
        <v/>
      </c>
      <c r="L676" s="323" t="str">
        <f t="shared" si="419"/>
        <v/>
      </c>
      <c r="M676" s="323" t="str">
        <f t="shared" si="420"/>
        <v/>
      </c>
      <c r="N676" s="328" t="str">
        <f t="shared" si="421"/>
        <v/>
      </c>
      <c r="O676" s="328" t="str">
        <f t="shared" si="422"/>
        <v/>
      </c>
      <c r="P676" s="332"/>
      <c r="Q676" s="328"/>
      <c r="R676" s="277" t="str">
        <f>IF(H676&gt;0, rate1(1,$L$52,$L$51,$L$54,L676,$L$53,$L$50,P676),"")</f>
        <v/>
      </c>
      <c r="S676" s="323"/>
      <c r="T676" s="323"/>
      <c r="U676" s="328"/>
      <c r="V676" s="336"/>
      <c r="W676" s="328"/>
      <c r="X676" s="328"/>
      <c r="Y676" s="328"/>
      <c r="Z676" s="108" t="str">
        <f>IF(H676&gt;0, rate1(1,$L$52,$L$51,$L$54,U676,$L$53,$L$50,Y676),"")</f>
        <v/>
      </c>
      <c r="AA676" s="336" t="str">
        <f t="shared" si="423"/>
        <v/>
      </c>
      <c r="AB676" s="336" t="str">
        <f t="shared" si="424"/>
        <v/>
      </c>
      <c r="AC676" s="328" t="str">
        <f t="shared" si="425"/>
        <v/>
      </c>
      <c r="AD676" s="328" t="str">
        <f t="shared" si="426"/>
        <v/>
      </c>
      <c r="AE676" s="328" t="str">
        <f t="shared" si="427"/>
        <v/>
      </c>
      <c r="AF676" s="328" t="str">
        <f t="shared" si="428"/>
        <v/>
      </c>
      <c r="AG676" s="328" t="str">
        <f t="shared" si="429"/>
        <v/>
      </c>
      <c r="AH676" s="328" t="str">
        <f t="shared" si="430"/>
        <v/>
      </c>
      <c r="AI676" s="328" t="str">
        <f t="shared" si="431"/>
        <v/>
      </c>
      <c r="AJ676" s="328" t="str">
        <f t="shared" si="432"/>
        <v/>
      </c>
      <c r="AK676" s="337" t="str">
        <f t="shared" si="433"/>
        <v/>
      </c>
      <c r="AL676" s="42" t="str">
        <f t="shared" si="411"/>
        <v/>
      </c>
    </row>
    <row r="677" spans="2:38" ht="15" x14ac:dyDescent="0.15">
      <c r="B677" s="328" t="str">
        <f t="shared" si="412"/>
        <v/>
      </c>
      <c r="C677" s="328" t="str">
        <f t="shared" si="413"/>
        <v/>
      </c>
      <c r="D677" s="328" t="str">
        <f t="shared" si="414"/>
        <v/>
      </c>
      <c r="E677" s="328" t="e">
        <f t="shared" si="409"/>
        <v>#VALUE!</v>
      </c>
      <c r="F677" s="328" t="str">
        <f t="shared" si="415"/>
        <v/>
      </c>
      <c r="G677" s="328" t="str">
        <f t="shared" si="416"/>
        <v/>
      </c>
      <c r="H677" s="313"/>
      <c r="I677" s="328" t="str">
        <f t="shared" si="417"/>
        <v/>
      </c>
      <c r="J677" s="328">
        <f t="shared" si="410"/>
        <v>850</v>
      </c>
      <c r="K677" s="335" t="str">
        <f t="shared" si="418"/>
        <v/>
      </c>
      <c r="L677" s="323" t="str">
        <f t="shared" si="419"/>
        <v/>
      </c>
      <c r="M677" s="323" t="str">
        <f t="shared" si="420"/>
        <v/>
      </c>
      <c r="N677" s="328" t="str">
        <f t="shared" si="421"/>
        <v/>
      </c>
      <c r="O677" s="328" t="str">
        <f t="shared" si="422"/>
        <v/>
      </c>
      <c r="P677" s="332"/>
      <c r="Q677" s="328"/>
      <c r="R677" s="277" t="str">
        <f>IF(H677&gt;0, rate1(1,$L$52,$L$51,$L$54,L677,$L$53,$L$50,P677),"")</f>
        <v/>
      </c>
      <c r="S677" s="323"/>
      <c r="T677" s="323"/>
      <c r="U677" s="328"/>
      <c r="V677" s="336"/>
      <c r="W677" s="328"/>
      <c r="X677" s="328"/>
      <c r="Y677" s="328"/>
      <c r="Z677" s="108" t="str">
        <f>IF(H677&gt;0, rate1(1,$L$52,$L$51,$L$54,U677,$L$53,$L$50,Y677),"")</f>
        <v/>
      </c>
      <c r="AA677" s="336" t="str">
        <f t="shared" si="423"/>
        <v/>
      </c>
      <c r="AB677" s="336" t="str">
        <f t="shared" si="424"/>
        <v/>
      </c>
      <c r="AC677" s="328" t="str">
        <f t="shared" si="425"/>
        <v/>
      </c>
      <c r="AD677" s="328" t="str">
        <f t="shared" si="426"/>
        <v/>
      </c>
      <c r="AE677" s="328" t="str">
        <f t="shared" si="427"/>
        <v/>
      </c>
      <c r="AF677" s="328" t="str">
        <f t="shared" si="428"/>
        <v/>
      </c>
      <c r="AG677" s="328" t="str">
        <f t="shared" si="429"/>
        <v/>
      </c>
      <c r="AH677" s="328" t="str">
        <f t="shared" si="430"/>
        <v/>
      </c>
      <c r="AI677" s="328" t="str">
        <f t="shared" si="431"/>
        <v/>
      </c>
      <c r="AJ677" s="328" t="str">
        <f t="shared" si="432"/>
        <v/>
      </c>
      <c r="AK677" s="337" t="str">
        <f t="shared" si="433"/>
        <v/>
      </c>
      <c r="AL677" s="42" t="str">
        <f t="shared" si="411"/>
        <v/>
      </c>
    </row>
    <row r="678" spans="2:38" ht="15" x14ac:dyDescent="0.15">
      <c r="B678" s="328" t="str">
        <f t="shared" si="412"/>
        <v/>
      </c>
      <c r="C678" s="328" t="str">
        <f t="shared" si="413"/>
        <v/>
      </c>
      <c r="D678" s="328" t="str">
        <f t="shared" si="414"/>
        <v/>
      </c>
      <c r="E678" s="328" t="e">
        <f t="shared" si="409"/>
        <v>#VALUE!</v>
      </c>
      <c r="F678" s="328" t="str">
        <f t="shared" si="415"/>
        <v/>
      </c>
      <c r="G678" s="328" t="str">
        <f t="shared" si="416"/>
        <v/>
      </c>
      <c r="H678" s="313"/>
      <c r="I678" s="328" t="str">
        <f t="shared" si="417"/>
        <v/>
      </c>
      <c r="J678" s="328">
        <f t="shared" si="410"/>
        <v>850</v>
      </c>
      <c r="K678" s="335" t="str">
        <f t="shared" si="418"/>
        <v/>
      </c>
      <c r="L678" s="323" t="str">
        <f t="shared" si="419"/>
        <v/>
      </c>
      <c r="M678" s="323" t="str">
        <f t="shared" si="420"/>
        <v/>
      </c>
      <c r="N678" s="328" t="str">
        <f t="shared" si="421"/>
        <v/>
      </c>
      <c r="O678" s="328" t="str">
        <f t="shared" si="422"/>
        <v/>
      </c>
      <c r="P678" s="332"/>
      <c r="Q678" s="328"/>
      <c r="R678" s="277" t="str">
        <f>IF(H678&gt;0, rate1(1,$L$52,$L$51,$L$54,L678,$L$53,$L$50,P678),"")</f>
        <v/>
      </c>
      <c r="S678" s="323"/>
      <c r="T678" s="323"/>
      <c r="U678" s="328"/>
      <c r="V678" s="336"/>
      <c r="W678" s="328"/>
      <c r="X678" s="328"/>
      <c r="Y678" s="328"/>
      <c r="Z678" s="108" t="str">
        <f>IF(H678&gt;0, rate1(1,$L$52,$L$51,$L$54,U678,$L$53,$L$50,Y678),"")</f>
        <v/>
      </c>
      <c r="AA678" s="336" t="str">
        <f t="shared" si="423"/>
        <v/>
      </c>
      <c r="AB678" s="336" t="str">
        <f t="shared" si="424"/>
        <v/>
      </c>
      <c r="AC678" s="328" t="str">
        <f t="shared" si="425"/>
        <v/>
      </c>
      <c r="AD678" s="328" t="str">
        <f t="shared" si="426"/>
        <v/>
      </c>
      <c r="AE678" s="328" t="str">
        <f t="shared" si="427"/>
        <v/>
      </c>
      <c r="AF678" s="328" t="str">
        <f t="shared" si="428"/>
        <v/>
      </c>
      <c r="AG678" s="328" t="str">
        <f t="shared" si="429"/>
        <v/>
      </c>
      <c r="AH678" s="328" t="str">
        <f t="shared" si="430"/>
        <v/>
      </c>
      <c r="AI678" s="328" t="str">
        <f t="shared" si="431"/>
        <v/>
      </c>
      <c r="AJ678" s="328" t="str">
        <f t="shared" si="432"/>
        <v/>
      </c>
      <c r="AK678" s="337" t="str">
        <f t="shared" si="433"/>
        <v/>
      </c>
      <c r="AL678" s="42" t="str">
        <f t="shared" si="411"/>
        <v/>
      </c>
    </row>
    <row r="679" spans="2:38" ht="15" x14ac:dyDescent="0.15">
      <c r="B679" s="328" t="str">
        <f t="shared" si="412"/>
        <v/>
      </c>
      <c r="C679" s="328" t="str">
        <f t="shared" si="413"/>
        <v/>
      </c>
      <c r="D679" s="328" t="str">
        <f t="shared" si="414"/>
        <v/>
      </c>
      <c r="E679" s="328" t="e">
        <f t="shared" si="409"/>
        <v>#VALUE!</v>
      </c>
      <c r="F679" s="328" t="str">
        <f t="shared" si="415"/>
        <v/>
      </c>
      <c r="G679" s="328" t="str">
        <f t="shared" si="416"/>
        <v/>
      </c>
      <c r="H679" s="313"/>
      <c r="I679" s="328" t="str">
        <f t="shared" si="417"/>
        <v/>
      </c>
      <c r="J679" s="328">
        <f t="shared" si="410"/>
        <v>850</v>
      </c>
      <c r="K679" s="335" t="str">
        <f t="shared" si="418"/>
        <v/>
      </c>
      <c r="L679" s="323" t="str">
        <f t="shared" si="419"/>
        <v/>
      </c>
      <c r="M679" s="323" t="str">
        <f t="shared" si="420"/>
        <v/>
      </c>
      <c r="N679" s="328" t="str">
        <f t="shared" si="421"/>
        <v/>
      </c>
      <c r="O679" s="328" t="str">
        <f t="shared" si="422"/>
        <v/>
      </c>
      <c r="P679" s="332"/>
      <c r="Q679" s="328"/>
      <c r="R679" s="277" t="str">
        <f>IF(H679&gt;0, rate1(1,$L$52,$L$51,$L$54,L679,$L$53,$L$50,P679),"")</f>
        <v/>
      </c>
      <c r="S679" s="323"/>
      <c r="T679" s="323"/>
      <c r="U679" s="328"/>
      <c r="V679" s="336"/>
      <c r="W679" s="328"/>
      <c r="X679" s="328"/>
      <c r="Y679" s="328"/>
      <c r="Z679" s="108" t="str">
        <f>IF(H679&gt;0, rate1(1,$L$52,$L$51,$L$54,U679,$L$53,$L$50,Y679),"")</f>
        <v/>
      </c>
      <c r="AA679" s="336" t="str">
        <f t="shared" si="423"/>
        <v/>
      </c>
      <c r="AB679" s="336" t="str">
        <f t="shared" si="424"/>
        <v/>
      </c>
      <c r="AC679" s="328" t="str">
        <f t="shared" si="425"/>
        <v/>
      </c>
      <c r="AD679" s="328" t="str">
        <f t="shared" si="426"/>
        <v/>
      </c>
      <c r="AE679" s="328" t="str">
        <f t="shared" si="427"/>
        <v/>
      </c>
      <c r="AF679" s="328" t="str">
        <f t="shared" si="428"/>
        <v/>
      </c>
      <c r="AG679" s="328" t="str">
        <f t="shared" si="429"/>
        <v/>
      </c>
      <c r="AH679" s="328" t="str">
        <f t="shared" si="430"/>
        <v/>
      </c>
      <c r="AI679" s="328" t="str">
        <f t="shared" si="431"/>
        <v/>
      </c>
      <c r="AJ679" s="328" t="str">
        <f t="shared" si="432"/>
        <v/>
      </c>
      <c r="AK679" s="337" t="str">
        <f t="shared" si="433"/>
        <v/>
      </c>
      <c r="AL679" s="42" t="str">
        <f t="shared" si="411"/>
        <v/>
      </c>
    </row>
    <row r="680" spans="2:38" ht="15" x14ac:dyDescent="0.15">
      <c r="B680" s="328" t="str">
        <f t="shared" si="412"/>
        <v/>
      </c>
      <c r="C680" s="328" t="str">
        <f t="shared" si="413"/>
        <v/>
      </c>
      <c r="D680" s="328" t="str">
        <f t="shared" si="414"/>
        <v/>
      </c>
      <c r="E680" s="328" t="e">
        <f t="shared" si="409"/>
        <v>#VALUE!</v>
      </c>
      <c r="F680" s="328" t="str">
        <f t="shared" si="415"/>
        <v/>
      </c>
      <c r="G680" s="328" t="str">
        <f t="shared" si="416"/>
        <v/>
      </c>
      <c r="H680" s="313"/>
      <c r="I680" s="328" t="str">
        <f t="shared" si="417"/>
        <v/>
      </c>
      <c r="J680" s="328">
        <f t="shared" si="410"/>
        <v>850</v>
      </c>
      <c r="K680" s="335" t="str">
        <f t="shared" si="418"/>
        <v/>
      </c>
      <c r="L680" s="323" t="str">
        <f t="shared" si="419"/>
        <v/>
      </c>
      <c r="M680" s="323" t="str">
        <f t="shared" si="420"/>
        <v/>
      </c>
      <c r="N680" s="328" t="str">
        <f t="shared" si="421"/>
        <v/>
      </c>
      <c r="O680" s="328" t="str">
        <f t="shared" si="422"/>
        <v/>
      </c>
      <c r="P680" s="332"/>
      <c r="Q680" s="328"/>
      <c r="R680" s="277" t="str">
        <f>IF(H680&gt;0, rate1(1,$L$52,$L$51,$L$54,L680,$L$53,$L$50,P680),"")</f>
        <v/>
      </c>
      <c r="S680" s="323"/>
      <c r="T680" s="323"/>
      <c r="U680" s="328"/>
      <c r="V680" s="336"/>
      <c r="W680" s="328"/>
      <c r="X680" s="328"/>
      <c r="Y680" s="328"/>
      <c r="Z680" s="108" t="str">
        <f>IF(H680&gt;0, rate1(1,$L$52,$L$51,$L$54,U680,$L$53,$L$50,Y680),"")</f>
        <v/>
      </c>
      <c r="AA680" s="336" t="str">
        <f t="shared" si="423"/>
        <v/>
      </c>
      <c r="AB680" s="336" t="str">
        <f t="shared" si="424"/>
        <v/>
      </c>
      <c r="AC680" s="328" t="str">
        <f t="shared" si="425"/>
        <v/>
      </c>
      <c r="AD680" s="328" t="str">
        <f t="shared" si="426"/>
        <v/>
      </c>
      <c r="AE680" s="328" t="str">
        <f t="shared" si="427"/>
        <v/>
      </c>
      <c r="AF680" s="328" t="str">
        <f t="shared" si="428"/>
        <v/>
      </c>
      <c r="AG680" s="328" t="str">
        <f t="shared" si="429"/>
        <v/>
      </c>
      <c r="AH680" s="328" t="str">
        <f t="shared" si="430"/>
        <v/>
      </c>
      <c r="AI680" s="328" t="str">
        <f t="shared" si="431"/>
        <v/>
      </c>
      <c r="AJ680" s="328" t="str">
        <f t="shared" si="432"/>
        <v/>
      </c>
      <c r="AK680" s="337" t="str">
        <f t="shared" si="433"/>
        <v/>
      </c>
      <c r="AL680" s="42" t="str">
        <f t="shared" si="411"/>
        <v/>
      </c>
    </row>
    <row r="681" spans="2:38" ht="15" x14ac:dyDescent="0.15">
      <c r="B681" s="328" t="str">
        <f t="shared" si="412"/>
        <v/>
      </c>
      <c r="C681" s="328" t="str">
        <f t="shared" si="413"/>
        <v/>
      </c>
      <c r="D681" s="328" t="str">
        <f t="shared" si="414"/>
        <v/>
      </c>
      <c r="E681" s="328" t="e">
        <f t="shared" si="409"/>
        <v>#VALUE!</v>
      </c>
      <c r="F681" s="328" t="str">
        <f t="shared" si="415"/>
        <v/>
      </c>
      <c r="G681" s="328" t="str">
        <f t="shared" si="416"/>
        <v/>
      </c>
      <c r="H681" s="313"/>
      <c r="I681" s="328" t="str">
        <f t="shared" si="417"/>
        <v/>
      </c>
      <c r="J681" s="328">
        <f t="shared" si="410"/>
        <v>850</v>
      </c>
      <c r="K681" s="335" t="str">
        <f t="shared" si="418"/>
        <v/>
      </c>
      <c r="L681" s="323" t="str">
        <f t="shared" si="419"/>
        <v/>
      </c>
      <c r="M681" s="323" t="str">
        <f t="shared" si="420"/>
        <v/>
      </c>
      <c r="N681" s="328" t="str">
        <f t="shared" si="421"/>
        <v/>
      </c>
      <c r="O681" s="328" t="str">
        <f t="shared" si="422"/>
        <v/>
      </c>
      <c r="P681" s="332"/>
      <c r="Q681" s="328"/>
      <c r="R681" s="277" t="str">
        <f>IF(H681&gt;0, rate1(1,$L$52,$L$51,$L$54,L681,$L$53,$L$50,P681),"")</f>
        <v/>
      </c>
      <c r="S681" s="323"/>
      <c r="T681" s="323"/>
      <c r="U681" s="328"/>
      <c r="V681" s="336"/>
      <c r="W681" s="328"/>
      <c r="X681" s="328"/>
      <c r="Y681" s="328"/>
      <c r="Z681" s="108" t="str">
        <f>IF(H681&gt;0, rate1(1,$L$52,$L$51,$L$54,U681,$L$53,$L$50,Y681),"")</f>
        <v/>
      </c>
      <c r="AA681" s="336" t="str">
        <f t="shared" si="423"/>
        <v/>
      </c>
      <c r="AB681" s="336" t="str">
        <f t="shared" si="424"/>
        <v/>
      </c>
      <c r="AC681" s="328" t="str">
        <f t="shared" si="425"/>
        <v/>
      </c>
      <c r="AD681" s="328" t="str">
        <f t="shared" si="426"/>
        <v/>
      </c>
      <c r="AE681" s="328" t="str">
        <f t="shared" si="427"/>
        <v/>
      </c>
      <c r="AF681" s="328" t="str">
        <f t="shared" si="428"/>
        <v/>
      </c>
      <c r="AG681" s="328" t="str">
        <f t="shared" si="429"/>
        <v/>
      </c>
      <c r="AH681" s="328" t="str">
        <f t="shared" si="430"/>
        <v/>
      </c>
      <c r="AI681" s="328" t="str">
        <f t="shared" si="431"/>
        <v/>
      </c>
      <c r="AJ681" s="328" t="str">
        <f t="shared" si="432"/>
        <v/>
      </c>
      <c r="AK681" s="337" t="str">
        <f t="shared" si="433"/>
        <v/>
      </c>
      <c r="AL681" s="42" t="str">
        <f t="shared" si="411"/>
        <v/>
      </c>
    </row>
    <row r="682" spans="2:38" ht="15" x14ac:dyDescent="0.15">
      <c r="B682" s="328" t="str">
        <f t="shared" si="412"/>
        <v/>
      </c>
      <c r="C682" s="328" t="str">
        <f t="shared" si="413"/>
        <v/>
      </c>
      <c r="D682" s="328" t="str">
        <f t="shared" si="414"/>
        <v/>
      </c>
      <c r="E682" s="328" t="e">
        <f t="shared" si="409"/>
        <v>#VALUE!</v>
      </c>
      <c r="F682" s="328" t="str">
        <f t="shared" si="415"/>
        <v/>
      </c>
      <c r="G682" s="328" t="str">
        <f t="shared" si="416"/>
        <v/>
      </c>
      <c r="H682" s="313"/>
      <c r="I682" s="328" t="str">
        <f t="shared" si="417"/>
        <v/>
      </c>
      <c r="J682" s="328">
        <f t="shared" si="410"/>
        <v>850</v>
      </c>
      <c r="K682" s="335" t="str">
        <f t="shared" si="418"/>
        <v/>
      </c>
      <c r="L682" s="323" t="str">
        <f t="shared" si="419"/>
        <v/>
      </c>
      <c r="M682" s="323" t="str">
        <f t="shared" si="420"/>
        <v/>
      </c>
      <c r="N682" s="328" t="str">
        <f t="shared" si="421"/>
        <v/>
      </c>
      <c r="O682" s="328" t="str">
        <f t="shared" si="422"/>
        <v/>
      </c>
      <c r="P682" s="332"/>
      <c r="Q682" s="328"/>
      <c r="R682" s="277" t="str">
        <f>IF(H682&gt;0, rate1(1,$L$52,$L$51,$L$54,L682,$L$53,$L$50,P682),"")</f>
        <v/>
      </c>
      <c r="S682" s="323"/>
      <c r="T682" s="323"/>
      <c r="U682" s="328"/>
      <c r="V682" s="336"/>
      <c r="W682" s="328"/>
      <c r="X682" s="328"/>
      <c r="Y682" s="328"/>
      <c r="Z682" s="108" t="str">
        <f>IF(H682&gt;0, rate1(1,$L$52,$L$51,$L$54,U682,$L$53,$L$50,Y682),"")</f>
        <v/>
      </c>
      <c r="AA682" s="336" t="str">
        <f t="shared" si="423"/>
        <v/>
      </c>
      <c r="AB682" s="336" t="str">
        <f t="shared" si="424"/>
        <v/>
      </c>
      <c r="AC682" s="328" t="str">
        <f t="shared" si="425"/>
        <v/>
      </c>
      <c r="AD682" s="328" t="str">
        <f t="shared" si="426"/>
        <v/>
      </c>
      <c r="AE682" s="328" t="str">
        <f t="shared" si="427"/>
        <v/>
      </c>
      <c r="AF682" s="328" t="str">
        <f t="shared" si="428"/>
        <v/>
      </c>
      <c r="AG682" s="328" t="str">
        <f t="shared" si="429"/>
        <v/>
      </c>
      <c r="AH682" s="328" t="str">
        <f t="shared" si="430"/>
        <v/>
      </c>
      <c r="AI682" s="328" t="str">
        <f t="shared" si="431"/>
        <v/>
      </c>
      <c r="AJ682" s="328" t="str">
        <f t="shared" si="432"/>
        <v/>
      </c>
      <c r="AK682" s="337" t="str">
        <f t="shared" si="433"/>
        <v/>
      </c>
      <c r="AL682" s="42" t="str">
        <f t="shared" si="411"/>
        <v/>
      </c>
    </row>
    <row r="683" spans="2:38" ht="15" x14ac:dyDescent="0.15">
      <c r="B683" s="328" t="str">
        <f t="shared" si="412"/>
        <v/>
      </c>
      <c r="C683" s="328" t="str">
        <f t="shared" si="413"/>
        <v/>
      </c>
      <c r="D683" s="328" t="str">
        <f t="shared" si="414"/>
        <v/>
      </c>
      <c r="E683" s="328" t="e">
        <f t="shared" si="409"/>
        <v>#VALUE!</v>
      </c>
      <c r="F683" s="328" t="str">
        <f t="shared" si="415"/>
        <v/>
      </c>
      <c r="G683" s="328" t="str">
        <f t="shared" si="416"/>
        <v/>
      </c>
      <c r="H683" s="313"/>
      <c r="I683" s="328" t="str">
        <f t="shared" si="417"/>
        <v/>
      </c>
      <c r="J683" s="328">
        <f t="shared" si="410"/>
        <v>850</v>
      </c>
      <c r="K683" s="335" t="str">
        <f t="shared" si="418"/>
        <v/>
      </c>
      <c r="L683" s="323" t="str">
        <f t="shared" si="419"/>
        <v/>
      </c>
      <c r="M683" s="323" t="str">
        <f t="shared" si="420"/>
        <v/>
      </c>
      <c r="N683" s="328" t="str">
        <f t="shared" si="421"/>
        <v/>
      </c>
      <c r="O683" s="328" t="str">
        <f t="shared" si="422"/>
        <v/>
      </c>
      <c r="P683" s="332"/>
      <c r="Q683" s="328"/>
      <c r="R683" s="277" t="str">
        <f>IF(H683&gt;0, rate1(1,$L$52,$L$51,$L$54,L683,$L$53,$L$50,P683),"")</f>
        <v/>
      </c>
      <c r="S683" s="323"/>
      <c r="T683" s="323"/>
      <c r="U683" s="328"/>
      <c r="V683" s="336"/>
      <c r="W683" s="328"/>
      <c r="X683" s="328"/>
      <c r="Y683" s="328"/>
      <c r="Z683" s="108" t="str">
        <f>IF(H683&gt;0, rate1(1,$L$52,$L$51,$L$54,U683,$L$53,$L$50,Y683),"")</f>
        <v/>
      </c>
      <c r="AA683" s="336" t="str">
        <f t="shared" si="423"/>
        <v/>
      </c>
      <c r="AB683" s="336" t="str">
        <f t="shared" si="424"/>
        <v/>
      </c>
      <c r="AC683" s="328" t="str">
        <f t="shared" si="425"/>
        <v/>
      </c>
      <c r="AD683" s="328" t="str">
        <f t="shared" si="426"/>
        <v/>
      </c>
      <c r="AE683" s="328" t="str">
        <f t="shared" si="427"/>
        <v/>
      </c>
      <c r="AF683" s="328" t="str">
        <f t="shared" si="428"/>
        <v/>
      </c>
      <c r="AG683" s="328" t="str">
        <f t="shared" si="429"/>
        <v/>
      </c>
      <c r="AH683" s="328" t="str">
        <f t="shared" si="430"/>
        <v/>
      </c>
      <c r="AI683" s="328" t="str">
        <f t="shared" si="431"/>
        <v/>
      </c>
      <c r="AJ683" s="328" t="str">
        <f t="shared" si="432"/>
        <v/>
      </c>
      <c r="AK683" s="337" t="str">
        <f t="shared" si="433"/>
        <v/>
      </c>
      <c r="AL683" s="42" t="str">
        <f t="shared" si="411"/>
        <v/>
      </c>
    </row>
    <row r="684" spans="2:38" ht="15" x14ac:dyDescent="0.15">
      <c r="B684" s="328" t="str">
        <f t="shared" si="412"/>
        <v/>
      </c>
      <c r="C684" s="328" t="str">
        <f t="shared" si="413"/>
        <v/>
      </c>
      <c r="D684" s="328" t="str">
        <f t="shared" si="414"/>
        <v/>
      </c>
      <c r="E684" s="328" t="e">
        <f t="shared" si="409"/>
        <v>#VALUE!</v>
      </c>
      <c r="F684" s="328" t="str">
        <f t="shared" si="415"/>
        <v/>
      </c>
      <c r="G684" s="328" t="str">
        <f t="shared" si="416"/>
        <v/>
      </c>
      <c r="H684" s="313"/>
      <c r="I684" s="328" t="str">
        <f t="shared" si="417"/>
        <v/>
      </c>
      <c r="J684" s="328">
        <f t="shared" si="410"/>
        <v>850</v>
      </c>
      <c r="K684" s="335" t="str">
        <f t="shared" si="418"/>
        <v/>
      </c>
      <c r="L684" s="323" t="str">
        <f t="shared" si="419"/>
        <v/>
      </c>
      <c r="M684" s="323" t="str">
        <f t="shared" si="420"/>
        <v/>
      </c>
      <c r="N684" s="328" t="str">
        <f t="shared" si="421"/>
        <v/>
      </c>
      <c r="O684" s="328" t="str">
        <f t="shared" si="422"/>
        <v/>
      </c>
      <c r="P684" s="332"/>
      <c r="Q684" s="328"/>
      <c r="R684" s="277" t="str">
        <f>IF(H684&gt;0, rate1(1,$L$52,$L$51,$L$54,L684,$L$53,$L$50,P684),"")</f>
        <v/>
      </c>
      <c r="S684" s="323"/>
      <c r="T684" s="323"/>
      <c r="U684" s="328"/>
      <c r="V684" s="336"/>
      <c r="W684" s="328"/>
      <c r="X684" s="328"/>
      <c r="Y684" s="328"/>
      <c r="Z684" s="108" t="str">
        <f>IF(H684&gt;0, rate1(1,$L$52,$L$51,$L$54,U684,$L$53,$L$50,Y684),"")</f>
        <v/>
      </c>
      <c r="AA684" s="336" t="str">
        <f t="shared" si="423"/>
        <v/>
      </c>
      <c r="AB684" s="336" t="str">
        <f t="shared" si="424"/>
        <v/>
      </c>
      <c r="AC684" s="328" t="str">
        <f t="shared" si="425"/>
        <v/>
      </c>
      <c r="AD684" s="328" t="str">
        <f t="shared" si="426"/>
        <v/>
      </c>
      <c r="AE684" s="328" t="str">
        <f t="shared" si="427"/>
        <v/>
      </c>
      <c r="AF684" s="328" t="str">
        <f t="shared" si="428"/>
        <v/>
      </c>
      <c r="AG684" s="328" t="str">
        <f t="shared" si="429"/>
        <v/>
      </c>
      <c r="AH684" s="328" t="str">
        <f t="shared" si="430"/>
        <v/>
      </c>
      <c r="AI684" s="328" t="str">
        <f t="shared" si="431"/>
        <v/>
      </c>
      <c r="AJ684" s="328" t="str">
        <f t="shared" si="432"/>
        <v/>
      </c>
      <c r="AK684" s="337" t="str">
        <f t="shared" si="433"/>
        <v/>
      </c>
      <c r="AL684" s="42" t="str">
        <f t="shared" si="411"/>
        <v/>
      </c>
    </row>
    <row r="685" spans="2:38" ht="15" x14ac:dyDescent="0.15">
      <c r="B685" s="328" t="str">
        <f t="shared" si="412"/>
        <v/>
      </c>
      <c r="C685" s="328" t="str">
        <f t="shared" si="413"/>
        <v/>
      </c>
      <c r="D685" s="328" t="str">
        <f t="shared" si="414"/>
        <v/>
      </c>
      <c r="E685" s="328" t="e">
        <f t="shared" si="409"/>
        <v>#VALUE!</v>
      </c>
      <c r="F685" s="328" t="str">
        <f t="shared" si="415"/>
        <v/>
      </c>
      <c r="G685" s="328" t="str">
        <f t="shared" si="416"/>
        <v/>
      </c>
      <c r="H685" s="313"/>
      <c r="I685" s="328" t="str">
        <f t="shared" si="417"/>
        <v/>
      </c>
      <c r="J685" s="328">
        <f t="shared" si="410"/>
        <v>850</v>
      </c>
      <c r="K685" s="335" t="str">
        <f t="shared" si="418"/>
        <v/>
      </c>
      <c r="L685" s="323" t="str">
        <f t="shared" si="419"/>
        <v/>
      </c>
      <c r="M685" s="323" t="str">
        <f t="shared" si="420"/>
        <v/>
      </c>
      <c r="N685" s="328" t="str">
        <f t="shared" si="421"/>
        <v/>
      </c>
      <c r="O685" s="328" t="str">
        <f t="shared" si="422"/>
        <v/>
      </c>
      <c r="P685" s="332"/>
      <c r="Q685" s="328"/>
      <c r="R685" s="277" t="str">
        <f>IF(H685&gt;0, rate1(1,$L$52,$L$51,$L$54,L685,$L$53,$L$50,P685),"")</f>
        <v/>
      </c>
      <c r="S685" s="323"/>
      <c r="T685" s="323"/>
      <c r="U685" s="328"/>
      <c r="V685" s="336"/>
      <c r="W685" s="328"/>
      <c r="X685" s="328"/>
      <c r="Y685" s="328"/>
      <c r="Z685" s="108" t="str">
        <f>IF(H685&gt;0, rate1(1,$L$52,$L$51,$L$54,U685,$L$53,$L$50,Y685),"")</f>
        <v/>
      </c>
      <c r="AA685" s="336" t="str">
        <f t="shared" si="423"/>
        <v/>
      </c>
      <c r="AB685" s="336" t="str">
        <f t="shared" si="424"/>
        <v/>
      </c>
      <c r="AC685" s="328" t="str">
        <f t="shared" si="425"/>
        <v/>
      </c>
      <c r="AD685" s="328" t="str">
        <f t="shared" si="426"/>
        <v/>
      </c>
      <c r="AE685" s="328" t="str">
        <f t="shared" si="427"/>
        <v/>
      </c>
      <c r="AF685" s="328" t="str">
        <f t="shared" si="428"/>
        <v/>
      </c>
      <c r="AG685" s="328" t="str">
        <f t="shared" si="429"/>
        <v/>
      </c>
      <c r="AH685" s="328" t="str">
        <f t="shared" si="430"/>
        <v/>
      </c>
      <c r="AI685" s="328" t="str">
        <f t="shared" si="431"/>
        <v/>
      </c>
      <c r="AJ685" s="328" t="str">
        <f t="shared" si="432"/>
        <v/>
      </c>
      <c r="AK685" s="337" t="str">
        <f t="shared" si="433"/>
        <v/>
      </c>
      <c r="AL685" s="42" t="str">
        <f t="shared" si="411"/>
        <v/>
      </c>
    </row>
    <row r="686" spans="2:38" ht="15" x14ac:dyDescent="0.15">
      <c r="B686" s="328" t="str">
        <f t="shared" si="412"/>
        <v/>
      </c>
      <c r="C686" s="328" t="str">
        <f t="shared" si="413"/>
        <v/>
      </c>
      <c r="D686" s="328" t="str">
        <f t="shared" si="414"/>
        <v/>
      </c>
      <c r="E686" s="328" t="e">
        <f t="shared" si="409"/>
        <v>#VALUE!</v>
      </c>
      <c r="F686" s="328" t="str">
        <f t="shared" si="415"/>
        <v/>
      </c>
      <c r="G686" s="328" t="str">
        <f t="shared" si="416"/>
        <v/>
      </c>
      <c r="H686" s="313"/>
      <c r="I686" s="328" t="str">
        <f t="shared" si="417"/>
        <v/>
      </c>
      <c r="J686" s="328">
        <f t="shared" si="410"/>
        <v>850</v>
      </c>
      <c r="K686" s="335" t="str">
        <f t="shared" si="418"/>
        <v/>
      </c>
      <c r="L686" s="323" t="str">
        <f t="shared" si="419"/>
        <v/>
      </c>
      <c r="M686" s="323" t="str">
        <f t="shared" si="420"/>
        <v/>
      </c>
      <c r="N686" s="328" t="str">
        <f t="shared" si="421"/>
        <v/>
      </c>
      <c r="O686" s="328" t="str">
        <f t="shared" si="422"/>
        <v/>
      </c>
      <c r="P686" s="332"/>
      <c r="Q686" s="328"/>
      <c r="R686" s="277" t="str">
        <f>IF(H686&gt;0, rate1(1,$L$52,$L$51,$L$54,L686,$L$53,$L$50,P686),"")</f>
        <v/>
      </c>
      <c r="S686" s="323"/>
      <c r="T686" s="323"/>
      <c r="U686" s="328"/>
      <c r="V686" s="336"/>
      <c r="W686" s="328"/>
      <c r="X686" s="328"/>
      <c r="Y686" s="328"/>
      <c r="Z686" s="108" t="str">
        <f>IF(H686&gt;0, rate1(1,$L$52,$L$51,$L$54,U686,$L$53,$L$50,Y686),"")</f>
        <v/>
      </c>
      <c r="AA686" s="336" t="str">
        <f t="shared" si="423"/>
        <v/>
      </c>
      <c r="AB686" s="336" t="str">
        <f t="shared" si="424"/>
        <v/>
      </c>
      <c r="AC686" s="328" t="str">
        <f t="shared" si="425"/>
        <v/>
      </c>
      <c r="AD686" s="328" t="str">
        <f t="shared" si="426"/>
        <v/>
      </c>
      <c r="AE686" s="328" t="str">
        <f t="shared" si="427"/>
        <v/>
      </c>
      <c r="AF686" s="328" t="str">
        <f t="shared" si="428"/>
        <v/>
      </c>
      <c r="AG686" s="328" t="str">
        <f t="shared" si="429"/>
        <v/>
      </c>
      <c r="AH686" s="328" t="str">
        <f t="shared" si="430"/>
        <v/>
      </c>
      <c r="AI686" s="328" t="str">
        <f t="shared" si="431"/>
        <v/>
      </c>
      <c r="AJ686" s="328" t="str">
        <f t="shared" si="432"/>
        <v/>
      </c>
      <c r="AK686" s="337" t="str">
        <f t="shared" si="433"/>
        <v/>
      </c>
      <c r="AL686" s="42" t="str">
        <f t="shared" si="411"/>
        <v/>
      </c>
    </row>
    <row r="687" spans="2:38" ht="15" x14ac:dyDescent="0.15">
      <c r="B687" s="328" t="str">
        <f t="shared" si="412"/>
        <v/>
      </c>
      <c r="C687" s="328" t="str">
        <f t="shared" si="413"/>
        <v/>
      </c>
      <c r="D687" s="328" t="str">
        <f t="shared" si="414"/>
        <v/>
      </c>
      <c r="E687" s="328" t="e">
        <f t="shared" si="409"/>
        <v>#VALUE!</v>
      </c>
      <c r="F687" s="328" t="str">
        <f t="shared" si="415"/>
        <v/>
      </c>
      <c r="G687" s="328" t="str">
        <f t="shared" si="416"/>
        <v/>
      </c>
      <c r="H687" s="313"/>
      <c r="I687" s="328" t="str">
        <f t="shared" si="417"/>
        <v/>
      </c>
      <c r="J687" s="328">
        <f t="shared" si="410"/>
        <v>850</v>
      </c>
      <c r="K687" s="335" t="str">
        <f t="shared" si="418"/>
        <v/>
      </c>
      <c r="L687" s="323" t="str">
        <f t="shared" si="419"/>
        <v/>
      </c>
      <c r="M687" s="323" t="str">
        <f t="shared" si="420"/>
        <v/>
      </c>
      <c r="N687" s="328" t="str">
        <f t="shared" si="421"/>
        <v/>
      </c>
      <c r="O687" s="328" t="str">
        <f t="shared" si="422"/>
        <v/>
      </c>
      <c r="P687" s="332"/>
      <c r="Q687" s="328"/>
      <c r="R687" s="277" t="str">
        <f>IF(H687&gt;0, rate1(1,$L$52,$L$51,$L$54,L687,$L$53,$L$50,P687),"")</f>
        <v/>
      </c>
      <c r="S687" s="323"/>
      <c r="T687" s="323"/>
      <c r="U687" s="328"/>
      <c r="V687" s="336"/>
      <c r="W687" s="328"/>
      <c r="X687" s="328"/>
      <c r="Y687" s="328"/>
      <c r="Z687" s="108" t="str">
        <f>IF(H687&gt;0, rate1(1,$L$52,$L$51,$L$54,U687,$L$53,$L$50,Y687),"")</f>
        <v/>
      </c>
      <c r="AA687" s="336" t="str">
        <f t="shared" si="423"/>
        <v/>
      </c>
      <c r="AB687" s="336" t="str">
        <f t="shared" si="424"/>
        <v/>
      </c>
      <c r="AC687" s="328" t="str">
        <f t="shared" si="425"/>
        <v/>
      </c>
      <c r="AD687" s="328" t="str">
        <f t="shared" si="426"/>
        <v/>
      </c>
      <c r="AE687" s="328" t="str">
        <f t="shared" si="427"/>
        <v/>
      </c>
      <c r="AF687" s="328" t="str">
        <f t="shared" si="428"/>
        <v/>
      </c>
      <c r="AG687" s="328" t="str">
        <f t="shared" si="429"/>
        <v/>
      </c>
      <c r="AH687" s="328" t="str">
        <f t="shared" si="430"/>
        <v/>
      </c>
      <c r="AI687" s="328" t="str">
        <f t="shared" si="431"/>
        <v/>
      </c>
      <c r="AJ687" s="328" t="str">
        <f t="shared" si="432"/>
        <v/>
      </c>
      <c r="AK687" s="337" t="str">
        <f t="shared" si="433"/>
        <v/>
      </c>
      <c r="AL687" s="42" t="str">
        <f t="shared" si="411"/>
        <v/>
      </c>
    </row>
    <row r="688" spans="2:38" ht="15" x14ac:dyDescent="0.15">
      <c r="B688" s="328" t="str">
        <f t="shared" si="412"/>
        <v/>
      </c>
      <c r="C688" s="328" t="str">
        <f t="shared" si="413"/>
        <v/>
      </c>
      <c r="D688" s="328" t="str">
        <f t="shared" si="414"/>
        <v/>
      </c>
      <c r="E688" s="328" t="e">
        <f t="shared" si="409"/>
        <v>#VALUE!</v>
      </c>
      <c r="F688" s="328" t="str">
        <f t="shared" si="415"/>
        <v/>
      </c>
      <c r="G688" s="328" t="str">
        <f t="shared" si="416"/>
        <v/>
      </c>
      <c r="H688" s="313"/>
      <c r="I688" s="328" t="str">
        <f t="shared" si="417"/>
        <v/>
      </c>
      <c r="J688" s="328">
        <f t="shared" si="410"/>
        <v>850</v>
      </c>
      <c r="K688" s="335" t="str">
        <f t="shared" si="418"/>
        <v/>
      </c>
      <c r="L688" s="323" t="str">
        <f t="shared" si="419"/>
        <v/>
      </c>
      <c r="M688" s="323" t="str">
        <f t="shared" si="420"/>
        <v/>
      </c>
      <c r="N688" s="328" t="str">
        <f t="shared" si="421"/>
        <v/>
      </c>
      <c r="O688" s="328" t="str">
        <f t="shared" si="422"/>
        <v/>
      </c>
      <c r="P688" s="332"/>
      <c r="Q688" s="328"/>
      <c r="R688" s="277" t="str">
        <f>IF(H688&gt;0, rate1(1,$L$52,$L$51,$L$54,L688,$L$53,$L$50,P688),"")</f>
        <v/>
      </c>
      <c r="S688" s="323"/>
      <c r="T688" s="323"/>
      <c r="U688" s="328"/>
      <c r="V688" s="336"/>
      <c r="W688" s="328"/>
      <c r="X688" s="328"/>
      <c r="Y688" s="328"/>
      <c r="Z688" s="108" t="str">
        <f>IF(H688&gt;0, rate1(1,$L$52,$L$51,$L$54,U688,$L$53,$L$50,Y688),"")</f>
        <v/>
      </c>
      <c r="AA688" s="336" t="str">
        <f t="shared" si="423"/>
        <v/>
      </c>
      <c r="AB688" s="336" t="str">
        <f t="shared" si="424"/>
        <v/>
      </c>
      <c r="AC688" s="328" t="str">
        <f t="shared" si="425"/>
        <v/>
      </c>
      <c r="AD688" s="328" t="str">
        <f t="shared" si="426"/>
        <v/>
      </c>
      <c r="AE688" s="328" t="str">
        <f t="shared" si="427"/>
        <v/>
      </c>
      <c r="AF688" s="328" t="str">
        <f t="shared" si="428"/>
        <v/>
      </c>
      <c r="AG688" s="328" t="str">
        <f t="shared" si="429"/>
        <v/>
      </c>
      <c r="AH688" s="328" t="str">
        <f t="shared" si="430"/>
        <v/>
      </c>
      <c r="AI688" s="328" t="str">
        <f t="shared" si="431"/>
        <v/>
      </c>
      <c r="AJ688" s="328" t="str">
        <f t="shared" si="432"/>
        <v/>
      </c>
      <c r="AK688" s="337" t="str">
        <f t="shared" si="433"/>
        <v/>
      </c>
      <c r="AL688" s="42" t="str">
        <f t="shared" si="411"/>
        <v/>
      </c>
    </row>
    <row r="689" spans="2:38" ht="15" x14ac:dyDescent="0.15">
      <c r="B689" s="328" t="str">
        <f t="shared" si="412"/>
        <v/>
      </c>
      <c r="C689" s="328" t="str">
        <f t="shared" si="413"/>
        <v/>
      </c>
      <c r="D689" s="328" t="str">
        <f t="shared" si="414"/>
        <v/>
      </c>
      <c r="E689" s="328" t="e">
        <f t="shared" si="409"/>
        <v>#VALUE!</v>
      </c>
      <c r="F689" s="328" t="str">
        <f t="shared" si="415"/>
        <v/>
      </c>
      <c r="G689" s="328" t="str">
        <f t="shared" si="416"/>
        <v/>
      </c>
      <c r="H689" s="313"/>
      <c r="I689" s="328" t="str">
        <f t="shared" si="417"/>
        <v/>
      </c>
      <c r="J689" s="328">
        <f t="shared" si="410"/>
        <v>850</v>
      </c>
      <c r="K689" s="335" t="str">
        <f t="shared" si="418"/>
        <v/>
      </c>
      <c r="L689" s="323" t="str">
        <f t="shared" si="419"/>
        <v/>
      </c>
      <c r="M689" s="323" t="str">
        <f t="shared" si="420"/>
        <v/>
      </c>
      <c r="N689" s="328" t="str">
        <f t="shared" si="421"/>
        <v/>
      </c>
      <c r="O689" s="328" t="str">
        <f t="shared" si="422"/>
        <v/>
      </c>
      <c r="P689" s="332"/>
      <c r="Q689" s="328"/>
      <c r="R689" s="277" t="str">
        <f>IF(H689&gt;0, rate1(1,$L$52,$L$51,$L$54,L689,$L$53,$L$50,P689),"")</f>
        <v/>
      </c>
      <c r="S689" s="323"/>
      <c r="T689" s="323"/>
      <c r="U689" s="328"/>
      <c r="V689" s="336"/>
      <c r="W689" s="328"/>
      <c r="X689" s="328"/>
      <c r="Y689" s="328"/>
      <c r="Z689" s="108" t="str">
        <f>IF(H689&gt;0, rate1(1,$L$52,$L$51,$L$54,U689,$L$53,$L$50,Y689),"")</f>
        <v/>
      </c>
      <c r="AA689" s="336" t="str">
        <f t="shared" si="423"/>
        <v/>
      </c>
      <c r="AB689" s="336" t="str">
        <f t="shared" si="424"/>
        <v/>
      </c>
      <c r="AC689" s="328" t="str">
        <f t="shared" si="425"/>
        <v/>
      </c>
      <c r="AD689" s="328" t="str">
        <f t="shared" si="426"/>
        <v/>
      </c>
      <c r="AE689" s="328" t="str">
        <f t="shared" si="427"/>
        <v/>
      </c>
      <c r="AF689" s="328" t="str">
        <f t="shared" si="428"/>
        <v/>
      </c>
      <c r="AG689" s="328" t="str">
        <f t="shared" si="429"/>
        <v/>
      </c>
      <c r="AH689" s="328" t="str">
        <f t="shared" si="430"/>
        <v/>
      </c>
      <c r="AI689" s="328" t="str">
        <f t="shared" si="431"/>
        <v/>
      </c>
      <c r="AJ689" s="328" t="str">
        <f t="shared" si="432"/>
        <v/>
      </c>
      <c r="AK689" s="337" t="str">
        <f t="shared" si="433"/>
        <v/>
      </c>
      <c r="AL689" s="42" t="str">
        <f t="shared" si="411"/>
        <v/>
      </c>
    </row>
    <row r="690" spans="2:38" ht="15" x14ac:dyDescent="0.15">
      <c r="B690" s="328" t="str">
        <f t="shared" si="412"/>
        <v/>
      </c>
      <c r="C690" s="328" t="str">
        <f t="shared" si="413"/>
        <v/>
      </c>
      <c r="D690" s="328" t="str">
        <f t="shared" si="414"/>
        <v/>
      </c>
      <c r="E690" s="328" t="e">
        <f t="shared" si="409"/>
        <v>#VALUE!</v>
      </c>
      <c r="F690" s="328" t="str">
        <f t="shared" si="415"/>
        <v/>
      </c>
      <c r="G690" s="328" t="str">
        <f t="shared" si="416"/>
        <v/>
      </c>
      <c r="H690" s="313"/>
      <c r="I690" s="328" t="str">
        <f t="shared" si="417"/>
        <v/>
      </c>
      <c r="J690" s="328">
        <f t="shared" si="410"/>
        <v>850</v>
      </c>
      <c r="K690" s="335" t="str">
        <f t="shared" si="418"/>
        <v/>
      </c>
      <c r="L690" s="323" t="str">
        <f t="shared" si="419"/>
        <v/>
      </c>
      <c r="M690" s="323" t="str">
        <f t="shared" si="420"/>
        <v/>
      </c>
      <c r="N690" s="328" t="str">
        <f t="shared" si="421"/>
        <v/>
      </c>
      <c r="O690" s="328" t="str">
        <f t="shared" si="422"/>
        <v/>
      </c>
      <c r="P690" s="332"/>
      <c r="Q690" s="328"/>
      <c r="R690" s="277" t="str">
        <f>IF(H690&gt;0, rate1(1,$L$52,$L$51,$L$54,L690,$L$53,$L$50,P690),"")</f>
        <v/>
      </c>
      <c r="S690" s="323"/>
      <c r="T690" s="323"/>
      <c r="U690" s="328"/>
      <c r="V690" s="336"/>
      <c r="W690" s="328"/>
      <c r="X690" s="328"/>
      <c r="Y690" s="328"/>
      <c r="Z690" s="108" t="str">
        <f>IF(H690&gt;0, rate1(1,$L$52,$L$51,$L$54,U690,$L$53,$L$50,Y690),"")</f>
        <v/>
      </c>
      <c r="AA690" s="336" t="str">
        <f t="shared" si="423"/>
        <v/>
      </c>
      <c r="AB690" s="336" t="str">
        <f t="shared" si="424"/>
        <v/>
      </c>
      <c r="AC690" s="328" t="str">
        <f t="shared" si="425"/>
        <v/>
      </c>
      <c r="AD690" s="328" t="str">
        <f t="shared" si="426"/>
        <v/>
      </c>
      <c r="AE690" s="328" t="str">
        <f t="shared" si="427"/>
        <v/>
      </c>
      <c r="AF690" s="328" t="str">
        <f t="shared" si="428"/>
        <v/>
      </c>
      <c r="AG690" s="328" t="str">
        <f t="shared" si="429"/>
        <v/>
      </c>
      <c r="AH690" s="328" t="str">
        <f t="shared" si="430"/>
        <v/>
      </c>
      <c r="AI690" s="328" t="str">
        <f t="shared" si="431"/>
        <v/>
      </c>
      <c r="AJ690" s="328" t="str">
        <f t="shared" si="432"/>
        <v/>
      </c>
      <c r="AK690" s="337" t="str">
        <f t="shared" si="433"/>
        <v/>
      </c>
      <c r="AL690" s="42" t="str">
        <f t="shared" si="411"/>
        <v/>
      </c>
    </row>
    <row r="691" spans="2:38" ht="15" x14ac:dyDescent="0.15">
      <c r="B691" s="328" t="str">
        <f t="shared" si="412"/>
        <v/>
      </c>
      <c r="C691" s="328" t="str">
        <f t="shared" si="413"/>
        <v/>
      </c>
      <c r="D691" s="328" t="str">
        <f t="shared" si="414"/>
        <v/>
      </c>
      <c r="E691" s="328" t="e">
        <f t="shared" si="409"/>
        <v>#VALUE!</v>
      </c>
      <c r="F691" s="328" t="str">
        <f t="shared" si="415"/>
        <v/>
      </c>
      <c r="G691" s="328" t="str">
        <f t="shared" si="416"/>
        <v/>
      </c>
      <c r="H691" s="313"/>
      <c r="I691" s="328" t="str">
        <f t="shared" si="417"/>
        <v/>
      </c>
      <c r="J691" s="328">
        <f t="shared" si="410"/>
        <v>850</v>
      </c>
      <c r="K691" s="335" t="str">
        <f t="shared" si="418"/>
        <v/>
      </c>
      <c r="L691" s="323" t="str">
        <f t="shared" si="419"/>
        <v/>
      </c>
      <c r="M691" s="323" t="str">
        <f t="shared" si="420"/>
        <v/>
      </c>
      <c r="N691" s="328" t="str">
        <f t="shared" si="421"/>
        <v/>
      </c>
      <c r="O691" s="328" t="str">
        <f t="shared" si="422"/>
        <v/>
      </c>
      <c r="P691" s="332"/>
      <c r="Q691" s="328"/>
      <c r="R691" s="277" t="str">
        <f>IF(H691&gt;0, rate1(1,$L$52,$L$51,$L$54,L691,$L$53,$L$50,P691),"")</f>
        <v/>
      </c>
      <c r="S691" s="323"/>
      <c r="T691" s="323"/>
      <c r="U691" s="328"/>
      <c r="V691" s="336"/>
      <c r="W691" s="328"/>
      <c r="X691" s="328"/>
      <c r="Y691" s="328"/>
      <c r="Z691" s="108" t="str">
        <f>IF(H691&gt;0, rate1(1,$L$52,$L$51,$L$54,U691,$L$53,$L$50,Y691),"")</f>
        <v/>
      </c>
      <c r="AA691" s="336" t="str">
        <f t="shared" si="423"/>
        <v/>
      </c>
      <c r="AB691" s="336" t="str">
        <f t="shared" si="424"/>
        <v/>
      </c>
      <c r="AC691" s="328" t="str">
        <f t="shared" si="425"/>
        <v/>
      </c>
      <c r="AD691" s="328" t="str">
        <f t="shared" si="426"/>
        <v/>
      </c>
      <c r="AE691" s="328" t="str">
        <f t="shared" si="427"/>
        <v/>
      </c>
      <c r="AF691" s="328" t="str">
        <f t="shared" si="428"/>
        <v/>
      </c>
      <c r="AG691" s="328" t="str">
        <f t="shared" si="429"/>
        <v/>
      </c>
      <c r="AH691" s="328" t="str">
        <f t="shared" si="430"/>
        <v/>
      </c>
      <c r="AI691" s="328" t="str">
        <f t="shared" si="431"/>
        <v/>
      </c>
      <c r="AJ691" s="328" t="str">
        <f t="shared" si="432"/>
        <v/>
      </c>
      <c r="AK691" s="337" t="str">
        <f t="shared" si="433"/>
        <v/>
      </c>
      <c r="AL691" s="42" t="str">
        <f t="shared" si="411"/>
        <v/>
      </c>
    </row>
    <row r="692" spans="2:38" ht="15" x14ac:dyDescent="0.15">
      <c r="B692" s="328" t="str">
        <f t="shared" si="412"/>
        <v/>
      </c>
      <c r="C692" s="328" t="str">
        <f t="shared" si="413"/>
        <v/>
      </c>
      <c r="D692" s="328" t="str">
        <f t="shared" si="414"/>
        <v/>
      </c>
      <c r="E692" s="328" t="e">
        <f t="shared" si="409"/>
        <v>#VALUE!</v>
      </c>
      <c r="F692" s="328" t="str">
        <f t="shared" si="415"/>
        <v/>
      </c>
      <c r="G692" s="328" t="str">
        <f t="shared" si="416"/>
        <v/>
      </c>
      <c r="H692" s="313"/>
      <c r="I692" s="328" t="str">
        <f t="shared" si="417"/>
        <v/>
      </c>
      <c r="J692" s="328">
        <f t="shared" si="410"/>
        <v>850</v>
      </c>
      <c r="K692" s="335" t="str">
        <f t="shared" si="418"/>
        <v/>
      </c>
      <c r="L692" s="323" t="str">
        <f t="shared" si="419"/>
        <v/>
      </c>
      <c r="M692" s="323" t="str">
        <f t="shared" si="420"/>
        <v/>
      </c>
      <c r="N692" s="328" t="str">
        <f t="shared" si="421"/>
        <v/>
      </c>
      <c r="O692" s="328" t="str">
        <f t="shared" si="422"/>
        <v/>
      </c>
      <c r="P692" s="332"/>
      <c r="Q692" s="328"/>
      <c r="R692" s="277" t="str">
        <f>IF(H692&gt;0, rate1(1,$L$52,$L$51,$L$54,L692,$L$53,$L$50,P692),"")</f>
        <v/>
      </c>
      <c r="S692" s="323"/>
      <c r="T692" s="323"/>
      <c r="U692" s="328"/>
      <c r="V692" s="336"/>
      <c r="W692" s="328"/>
      <c r="X692" s="328"/>
      <c r="Y692" s="328"/>
      <c r="Z692" s="108" t="str">
        <f>IF(H692&gt;0, rate1(1,$L$52,$L$51,$L$54,U692,$L$53,$L$50,Y692),"")</f>
        <v/>
      </c>
      <c r="AA692" s="336" t="str">
        <f t="shared" si="423"/>
        <v/>
      </c>
      <c r="AB692" s="336" t="str">
        <f t="shared" si="424"/>
        <v/>
      </c>
      <c r="AC692" s="328" t="str">
        <f t="shared" si="425"/>
        <v/>
      </c>
      <c r="AD692" s="328" t="str">
        <f t="shared" si="426"/>
        <v/>
      </c>
      <c r="AE692" s="328" t="str">
        <f t="shared" si="427"/>
        <v/>
      </c>
      <c r="AF692" s="328" t="str">
        <f t="shared" si="428"/>
        <v/>
      </c>
      <c r="AG692" s="328" t="str">
        <f t="shared" si="429"/>
        <v/>
      </c>
      <c r="AH692" s="328" t="str">
        <f t="shared" si="430"/>
        <v/>
      </c>
      <c r="AI692" s="328" t="str">
        <f t="shared" si="431"/>
        <v/>
      </c>
      <c r="AJ692" s="328" t="str">
        <f t="shared" si="432"/>
        <v/>
      </c>
      <c r="AK692" s="337" t="str">
        <f t="shared" si="433"/>
        <v/>
      </c>
      <c r="AL692" s="42" t="str">
        <f t="shared" si="411"/>
        <v/>
      </c>
    </row>
    <row r="693" spans="2:38" ht="15" x14ac:dyDescent="0.15">
      <c r="B693" s="328" t="str">
        <f t="shared" si="412"/>
        <v/>
      </c>
      <c r="C693" s="328" t="str">
        <f t="shared" si="413"/>
        <v/>
      </c>
      <c r="D693" s="328" t="str">
        <f t="shared" si="414"/>
        <v/>
      </c>
      <c r="E693" s="328" t="e">
        <f t="shared" si="409"/>
        <v>#VALUE!</v>
      </c>
      <c r="F693" s="328" t="str">
        <f t="shared" si="415"/>
        <v/>
      </c>
      <c r="G693" s="328" t="str">
        <f t="shared" si="416"/>
        <v/>
      </c>
      <c r="H693" s="313"/>
      <c r="I693" s="328" t="str">
        <f t="shared" si="417"/>
        <v/>
      </c>
      <c r="J693" s="328">
        <f t="shared" si="410"/>
        <v>850</v>
      </c>
      <c r="K693" s="335" t="str">
        <f t="shared" si="418"/>
        <v/>
      </c>
      <c r="L693" s="323" t="str">
        <f t="shared" si="419"/>
        <v/>
      </c>
      <c r="M693" s="323" t="str">
        <f t="shared" si="420"/>
        <v/>
      </c>
      <c r="N693" s="328" t="str">
        <f t="shared" si="421"/>
        <v/>
      </c>
      <c r="O693" s="328" t="str">
        <f t="shared" si="422"/>
        <v/>
      </c>
      <c r="P693" s="332"/>
      <c r="Q693" s="328"/>
      <c r="R693" s="277" t="str">
        <f>IF(H693&gt;0, rate1(1,$L$52,$L$51,$L$54,L693,$L$53,$L$50,P693),"")</f>
        <v/>
      </c>
      <c r="S693" s="323"/>
      <c r="T693" s="323"/>
      <c r="U693" s="328"/>
      <c r="V693" s="336"/>
      <c r="W693" s="328"/>
      <c r="X693" s="328"/>
      <c r="Y693" s="328"/>
      <c r="Z693" s="108" t="str">
        <f>IF(H693&gt;0, rate1(1,$L$52,$L$51,$L$54,U693,$L$53,$L$50,Y693),"")</f>
        <v/>
      </c>
      <c r="AA693" s="336" t="str">
        <f t="shared" si="423"/>
        <v/>
      </c>
      <c r="AB693" s="336" t="str">
        <f t="shared" si="424"/>
        <v/>
      </c>
      <c r="AC693" s="328" t="str">
        <f t="shared" si="425"/>
        <v/>
      </c>
      <c r="AD693" s="328" t="str">
        <f t="shared" si="426"/>
        <v/>
      </c>
      <c r="AE693" s="328" t="str">
        <f t="shared" si="427"/>
        <v/>
      </c>
      <c r="AF693" s="328" t="str">
        <f t="shared" si="428"/>
        <v/>
      </c>
      <c r="AG693" s="328" t="str">
        <f t="shared" si="429"/>
        <v/>
      </c>
      <c r="AH693" s="328" t="str">
        <f t="shared" si="430"/>
        <v/>
      </c>
      <c r="AI693" s="328" t="str">
        <f t="shared" si="431"/>
        <v/>
      </c>
      <c r="AJ693" s="328" t="str">
        <f t="shared" si="432"/>
        <v/>
      </c>
      <c r="AK693" s="337" t="str">
        <f t="shared" si="433"/>
        <v/>
      </c>
      <c r="AL693" s="42" t="str">
        <f t="shared" si="411"/>
        <v/>
      </c>
    </row>
    <row r="694" spans="2:38" ht="15" x14ac:dyDescent="0.15">
      <c r="B694" s="328" t="str">
        <f t="shared" si="412"/>
        <v/>
      </c>
      <c r="C694" s="328" t="str">
        <f t="shared" si="413"/>
        <v/>
      </c>
      <c r="D694" s="328" t="str">
        <f t="shared" si="414"/>
        <v/>
      </c>
      <c r="E694" s="328" t="e">
        <f t="shared" si="409"/>
        <v>#VALUE!</v>
      </c>
      <c r="F694" s="328" t="str">
        <f t="shared" si="415"/>
        <v/>
      </c>
      <c r="G694" s="328" t="str">
        <f t="shared" si="416"/>
        <v/>
      </c>
      <c r="H694" s="313"/>
      <c r="I694" s="328" t="str">
        <f t="shared" si="417"/>
        <v/>
      </c>
      <c r="J694" s="328">
        <f t="shared" si="410"/>
        <v>850</v>
      </c>
      <c r="K694" s="335" t="str">
        <f t="shared" si="418"/>
        <v/>
      </c>
      <c r="L694" s="323" t="str">
        <f t="shared" si="419"/>
        <v/>
      </c>
      <c r="M694" s="323" t="str">
        <f t="shared" si="420"/>
        <v/>
      </c>
      <c r="N694" s="328" t="str">
        <f t="shared" si="421"/>
        <v/>
      </c>
      <c r="O694" s="328" t="str">
        <f t="shared" si="422"/>
        <v/>
      </c>
      <c r="P694" s="332"/>
      <c r="Q694" s="328"/>
      <c r="R694" s="277" t="str">
        <f>IF(H694&gt;0, rate1(1,$L$52,$L$51,$L$54,L694,$L$53,$L$50,P694),"")</f>
        <v/>
      </c>
      <c r="S694" s="323"/>
      <c r="T694" s="323"/>
      <c r="U694" s="328"/>
      <c r="V694" s="336"/>
      <c r="W694" s="328"/>
      <c r="X694" s="328"/>
      <c r="Y694" s="328"/>
      <c r="Z694" s="108" t="str">
        <f>IF(H694&gt;0, rate1(1,$L$52,$L$51,$L$54,U694,$L$53,$L$50,Y694),"")</f>
        <v/>
      </c>
      <c r="AA694" s="336" t="str">
        <f t="shared" si="423"/>
        <v/>
      </c>
      <c r="AB694" s="336" t="str">
        <f t="shared" si="424"/>
        <v/>
      </c>
      <c r="AC694" s="328" t="str">
        <f t="shared" si="425"/>
        <v/>
      </c>
      <c r="AD694" s="328" t="str">
        <f t="shared" si="426"/>
        <v/>
      </c>
      <c r="AE694" s="328" t="str">
        <f t="shared" si="427"/>
        <v/>
      </c>
      <c r="AF694" s="328" t="str">
        <f t="shared" si="428"/>
        <v/>
      </c>
      <c r="AG694" s="328" t="str">
        <f t="shared" si="429"/>
        <v/>
      </c>
      <c r="AH694" s="328" t="str">
        <f t="shared" si="430"/>
        <v/>
      </c>
      <c r="AI694" s="328" t="str">
        <f t="shared" si="431"/>
        <v/>
      </c>
      <c r="AJ694" s="328" t="str">
        <f t="shared" si="432"/>
        <v/>
      </c>
      <c r="AK694" s="337" t="str">
        <f t="shared" si="433"/>
        <v/>
      </c>
      <c r="AL694" s="42" t="str">
        <f t="shared" si="411"/>
        <v/>
      </c>
    </row>
    <row r="695" spans="2:38" ht="15" x14ac:dyDescent="0.15">
      <c r="B695" s="328" t="str">
        <f t="shared" si="412"/>
        <v/>
      </c>
      <c r="C695" s="328" t="str">
        <f t="shared" si="413"/>
        <v/>
      </c>
      <c r="D695" s="328" t="str">
        <f t="shared" si="414"/>
        <v/>
      </c>
      <c r="E695" s="328" t="e">
        <f t="shared" si="409"/>
        <v>#VALUE!</v>
      </c>
      <c r="F695" s="328" t="str">
        <f t="shared" si="415"/>
        <v/>
      </c>
      <c r="G695" s="328" t="str">
        <f t="shared" si="416"/>
        <v/>
      </c>
      <c r="H695" s="313"/>
      <c r="I695" s="328" t="str">
        <f t="shared" si="417"/>
        <v/>
      </c>
      <c r="J695" s="328">
        <f t="shared" si="410"/>
        <v>850</v>
      </c>
      <c r="K695" s="335" t="str">
        <f t="shared" si="418"/>
        <v/>
      </c>
      <c r="L695" s="323" t="str">
        <f t="shared" si="419"/>
        <v/>
      </c>
      <c r="M695" s="323" t="str">
        <f t="shared" si="420"/>
        <v/>
      </c>
      <c r="N695" s="328" t="str">
        <f t="shared" si="421"/>
        <v/>
      </c>
      <c r="O695" s="328" t="str">
        <f t="shared" si="422"/>
        <v/>
      </c>
      <c r="P695" s="332"/>
      <c r="Q695" s="328"/>
      <c r="R695" s="277" t="str">
        <f>IF(H695&gt;0, rate1(1,$L$52,$L$51,$L$54,L695,$L$53,$L$50,P695),"")</f>
        <v/>
      </c>
      <c r="S695" s="323"/>
      <c r="T695" s="323"/>
      <c r="U695" s="328"/>
      <c r="V695" s="336"/>
      <c r="W695" s="328"/>
      <c r="X695" s="328"/>
      <c r="Y695" s="328"/>
      <c r="Z695" s="108" t="str">
        <f>IF(H695&gt;0, rate1(1,$L$52,$L$51,$L$54,U695,$L$53,$L$50,Y695),"")</f>
        <v/>
      </c>
      <c r="AA695" s="336" t="str">
        <f t="shared" si="423"/>
        <v/>
      </c>
      <c r="AB695" s="336" t="str">
        <f t="shared" si="424"/>
        <v/>
      </c>
      <c r="AC695" s="328" t="str">
        <f t="shared" si="425"/>
        <v/>
      </c>
      <c r="AD695" s="328" t="str">
        <f t="shared" si="426"/>
        <v/>
      </c>
      <c r="AE695" s="328" t="str">
        <f t="shared" si="427"/>
        <v/>
      </c>
      <c r="AF695" s="328" t="str">
        <f t="shared" si="428"/>
        <v/>
      </c>
      <c r="AG695" s="328" t="str">
        <f t="shared" si="429"/>
        <v/>
      </c>
      <c r="AH695" s="328" t="str">
        <f t="shared" si="430"/>
        <v/>
      </c>
      <c r="AI695" s="328" t="str">
        <f t="shared" si="431"/>
        <v/>
      </c>
      <c r="AJ695" s="328" t="str">
        <f t="shared" si="432"/>
        <v/>
      </c>
      <c r="AK695" s="337" t="str">
        <f t="shared" si="433"/>
        <v/>
      </c>
      <c r="AL695" s="42" t="str">
        <f t="shared" si="411"/>
        <v/>
      </c>
    </row>
    <row r="696" spans="2:38" ht="15" x14ac:dyDescent="0.15">
      <c r="B696" s="328" t="str">
        <f t="shared" si="412"/>
        <v/>
      </c>
      <c r="C696" s="328" t="str">
        <f t="shared" si="413"/>
        <v/>
      </c>
      <c r="D696" s="328" t="str">
        <f t="shared" si="414"/>
        <v/>
      </c>
      <c r="E696" s="328" t="e">
        <f t="shared" si="409"/>
        <v>#VALUE!</v>
      </c>
      <c r="F696" s="328" t="str">
        <f t="shared" si="415"/>
        <v/>
      </c>
      <c r="G696" s="328" t="str">
        <f t="shared" si="416"/>
        <v/>
      </c>
      <c r="H696" s="313"/>
      <c r="I696" s="328" t="str">
        <f t="shared" si="417"/>
        <v/>
      </c>
      <c r="J696" s="328">
        <f t="shared" si="410"/>
        <v>850</v>
      </c>
      <c r="K696" s="335" t="str">
        <f t="shared" si="418"/>
        <v/>
      </c>
      <c r="L696" s="323" t="str">
        <f t="shared" si="419"/>
        <v/>
      </c>
      <c r="M696" s="323" t="str">
        <f t="shared" si="420"/>
        <v/>
      </c>
      <c r="N696" s="328" t="str">
        <f t="shared" si="421"/>
        <v/>
      </c>
      <c r="O696" s="328" t="str">
        <f t="shared" si="422"/>
        <v/>
      </c>
      <c r="P696" s="332"/>
      <c r="Q696" s="328"/>
      <c r="R696" s="277" t="str">
        <f>IF(H696&gt;0, rate1(1,$L$52,$L$51,$L$54,L696,$L$53,$L$50,P696),"")</f>
        <v/>
      </c>
      <c r="S696" s="323"/>
      <c r="T696" s="323"/>
      <c r="U696" s="328"/>
      <c r="V696" s="336"/>
      <c r="W696" s="328"/>
      <c r="X696" s="328"/>
      <c r="Y696" s="328"/>
      <c r="Z696" s="108" t="str">
        <f>IF(H696&gt;0, rate1(1,$L$52,$L$51,$L$54,U696,$L$53,$L$50,Y696),"")</f>
        <v/>
      </c>
      <c r="AA696" s="336" t="str">
        <f t="shared" si="423"/>
        <v/>
      </c>
      <c r="AB696" s="336" t="str">
        <f t="shared" si="424"/>
        <v/>
      </c>
      <c r="AC696" s="328" t="str">
        <f t="shared" si="425"/>
        <v/>
      </c>
      <c r="AD696" s="328" t="str">
        <f t="shared" si="426"/>
        <v/>
      </c>
      <c r="AE696" s="328" t="str">
        <f t="shared" si="427"/>
        <v/>
      </c>
      <c r="AF696" s="328" t="str">
        <f t="shared" si="428"/>
        <v/>
      </c>
      <c r="AG696" s="328" t="str">
        <f t="shared" si="429"/>
        <v/>
      </c>
      <c r="AH696" s="328" t="str">
        <f t="shared" si="430"/>
        <v/>
      </c>
      <c r="AI696" s="328" t="str">
        <f t="shared" si="431"/>
        <v/>
      </c>
      <c r="AJ696" s="328" t="str">
        <f t="shared" si="432"/>
        <v/>
      </c>
      <c r="AK696" s="337" t="str">
        <f t="shared" si="433"/>
        <v/>
      </c>
      <c r="AL696" s="42" t="str">
        <f t="shared" si="411"/>
        <v/>
      </c>
    </row>
    <row r="697" spans="2:38" ht="15" x14ac:dyDescent="0.15">
      <c r="B697" s="328" t="str">
        <f t="shared" si="412"/>
        <v/>
      </c>
      <c r="C697" s="328" t="str">
        <f t="shared" si="413"/>
        <v/>
      </c>
      <c r="D697" s="328" t="str">
        <f t="shared" si="414"/>
        <v/>
      </c>
      <c r="E697" s="328" t="e">
        <f t="shared" si="409"/>
        <v>#VALUE!</v>
      </c>
      <c r="F697" s="328" t="str">
        <f t="shared" si="415"/>
        <v/>
      </c>
      <c r="G697" s="328" t="str">
        <f t="shared" si="416"/>
        <v/>
      </c>
      <c r="H697" s="313"/>
      <c r="I697" s="328" t="str">
        <f t="shared" si="417"/>
        <v/>
      </c>
      <c r="J697" s="328">
        <f t="shared" si="410"/>
        <v>850</v>
      </c>
      <c r="K697" s="335" t="str">
        <f t="shared" si="418"/>
        <v/>
      </c>
      <c r="L697" s="323" t="str">
        <f t="shared" si="419"/>
        <v/>
      </c>
      <c r="M697" s="323" t="str">
        <f t="shared" si="420"/>
        <v/>
      </c>
      <c r="N697" s="328" t="str">
        <f t="shared" si="421"/>
        <v/>
      </c>
      <c r="O697" s="328" t="str">
        <f t="shared" si="422"/>
        <v/>
      </c>
      <c r="P697" s="332"/>
      <c r="Q697" s="328"/>
      <c r="R697" s="277" t="str">
        <f>IF(H697&gt;0, rate1(1,$L$52,$L$51,$L$54,L697,$L$53,$L$50,P697),"")</f>
        <v/>
      </c>
      <c r="S697" s="323"/>
      <c r="T697" s="323"/>
      <c r="U697" s="328"/>
      <c r="V697" s="336"/>
      <c r="W697" s="328"/>
      <c r="X697" s="328"/>
      <c r="Y697" s="328"/>
      <c r="Z697" s="108" t="str">
        <f>IF(H697&gt;0, rate1(1,$L$52,$L$51,$L$54,U697,$L$53,$L$50,Y697),"")</f>
        <v/>
      </c>
      <c r="AA697" s="336" t="str">
        <f t="shared" si="423"/>
        <v/>
      </c>
      <c r="AB697" s="336" t="str">
        <f t="shared" si="424"/>
        <v/>
      </c>
      <c r="AC697" s="328" t="str">
        <f t="shared" si="425"/>
        <v/>
      </c>
      <c r="AD697" s="328" t="str">
        <f t="shared" si="426"/>
        <v/>
      </c>
      <c r="AE697" s="328" t="str">
        <f t="shared" si="427"/>
        <v/>
      </c>
      <c r="AF697" s="328" t="str">
        <f t="shared" si="428"/>
        <v/>
      </c>
      <c r="AG697" s="328" t="str">
        <f t="shared" si="429"/>
        <v/>
      </c>
      <c r="AH697" s="328" t="str">
        <f t="shared" si="430"/>
        <v/>
      </c>
      <c r="AI697" s="328" t="str">
        <f t="shared" si="431"/>
        <v/>
      </c>
      <c r="AJ697" s="328" t="str">
        <f t="shared" si="432"/>
        <v/>
      </c>
      <c r="AK697" s="337" t="str">
        <f t="shared" si="433"/>
        <v/>
      </c>
      <c r="AL697" s="42" t="str">
        <f t="shared" si="411"/>
        <v/>
      </c>
    </row>
    <row r="698" spans="2:38" ht="15" x14ac:dyDescent="0.15">
      <c r="B698" s="328" t="str">
        <f t="shared" si="412"/>
        <v/>
      </c>
      <c r="C698" s="328" t="str">
        <f t="shared" si="413"/>
        <v/>
      </c>
      <c r="D698" s="328" t="str">
        <f t="shared" si="414"/>
        <v/>
      </c>
      <c r="E698" s="328" t="e">
        <f t="shared" si="409"/>
        <v>#VALUE!</v>
      </c>
      <c r="F698" s="328" t="str">
        <f t="shared" si="415"/>
        <v/>
      </c>
      <c r="G698" s="328" t="str">
        <f t="shared" si="416"/>
        <v/>
      </c>
      <c r="H698" s="313"/>
      <c r="I698" s="328" t="str">
        <f t="shared" si="417"/>
        <v/>
      </c>
      <c r="J698" s="328">
        <f t="shared" si="410"/>
        <v>850</v>
      </c>
      <c r="K698" s="335" t="str">
        <f t="shared" si="418"/>
        <v/>
      </c>
      <c r="L698" s="323" t="str">
        <f t="shared" si="419"/>
        <v/>
      </c>
      <c r="M698" s="323" t="str">
        <f t="shared" si="420"/>
        <v/>
      </c>
      <c r="N698" s="328" t="str">
        <f t="shared" si="421"/>
        <v/>
      </c>
      <c r="O698" s="328" t="str">
        <f t="shared" si="422"/>
        <v/>
      </c>
      <c r="P698" s="332"/>
      <c r="Q698" s="328"/>
      <c r="R698" s="277" t="str">
        <f>IF(H698&gt;0, rate1(1,$L$52,$L$51,$L$54,L698,$L$53,$L$50,P698),"")</f>
        <v/>
      </c>
      <c r="S698" s="323"/>
      <c r="T698" s="323"/>
      <c r="U698" s="328"/>
      <c r="V698" s="336"/>
      <c r="W698" s="328"/>
      <c r="X698" s="328"/>
      <c r="Y698" s="328"/>
      <c r="Z698" s="108" t="str">
        <f>IF(H698&gt;0, rate1(1,$L$52,$L$51,$L$54,U698,$L$53,$L$50,Y698),"")</f>
        <v/>
      </c>
      <c r="AA698" s="336" t="str">
        <f t="shared" si="423"/>
        <v/>
      </c>
      <c r="AB698" s="336" t="str">
        <f t="shared" si="424"/>
        <v/>
      </c>
      <c r="AC698" s="328" t="str">
        <f t="shared" si="425"/>
        <v/>
      </c>
      <c r="AD698" s="328" t="str">
        <f t="shared" si="426"/>
        <v/>
      </c>
      <c r="AE698" s="328" t="str">
        <f t="shared" si="427"/>
        <v/>
      </c>
      <c r="AF698" s="328" t="str">
        <f t="shared" si="428"/>
        <v/>
      </c>
      <c r="AG698" s="328" t="str">
        <f t="shared" si="429"/>
        <v/>
      </c>
      <c r="AH698" s="328" t="str">
        <f t="shared" si="430"/>
        <v/>
      </c>
      <c r="AI698" s="328" t="str">
        <f t="shared" si="431"/>
        <v/>
      </c>
      <c r="AJ698" s="328" t="str">
        <f t="shared" si="432"/>
        <v/>
      </c>
      <c r="AK698" s="337" t="str">
        <f t="shared" si="433"/>
        <v/>
      </c>
      <c r="AL698" s="42" t="str">
        <f t="shared" si="411"/>
        <v/>
      </c>
    </row>
    <row r="699" spans="2:38" ht="15" x14ac:dyDescent="0.15">
      <c r="B699" s="328" t="str">
        <f t="shared" si="412"/>
        <v/>
      </c>
      <c r="C699" s="328" t="str">
        <f t="shared" si="413"/>
        <v/>
      </c>
      <c r="D699" s="328" t="str">
        <f t="shared" si="414"/>
        <v/>
      </c>
      <c r="E699" s="328" t="e">
        <f t="shared" si="409"/>
        <v>#VALUE!</v>
      </c>
      <c r="F699" s="328" t="str">
        <f t="shared" si="415"/>
        <v/>
      </c>
      <c r="G699" s="328" t="str">
        <f t="shared" si="416"/>
        <v/>
      </c>
      <c r="H699" s="313"/>
      <c r="I699" s="328" t="str">
        <f t="shared" si="417"/>
        <v/>
      </c>
      <c r="J699" s="328">
        <f t="shared" si="410"/>
        <v>850</v>
      </c>
      <c r="K699" s="335" t="str">
        <f t="shared" si="418"/>
        <v/>
      </c>
      <c r="L699" s="323" t="str">
        <f t="shared" si="419"/>
        <v/>
      </c>
      <c r="M699" s="323" t="str">
        <f t="shared" si="420"/>
        <v/>
      </c>
      <c r="N699" s="328" t="str">
        <f t="shared" si="421"/>
        <v/>
      </c>
      <c r="O699" s="328" t="str">
        <f t="shared" si="422"/>
        <v/>
      </c>
      <c r="P699" s="332"/>
      <c r="Q699" s="328"/>
      <c r="R699" s="277" t="str">
        <f>IF(H699&gt;0, rate1(1,$L$52,$L$51,$L$54,L699,$L$53,$L$50,P699),"")</f>
        <v/>
      </c>
      <c r="S699" s="323"/>
      <c r="T699" s="323"/>
      <c r="U699" s="328"/>
      <c r="V699" s="336"/>
      <c r="W699" s="328"/>
      <c r="X699" s="328"/>
      <c r="Y699" s="328"/>
      <c r="Z699" s="108" t="str">
        <f>IF(H699&gt;0, rate1(1,$L$52,$L$51,$L$54,U699,$L$53,$L$50,Y699),"")</f>
        <v/>
      </c>
      <c r="AA699" s="336" t="str">
        <f t="shared" si="423"/>
        <v/>
      </c>
      <c r="AB699" s="336" t="str">
        <f t="shared" si="424"/>
        <v/>
      </c>
      <c r="AC699" s="328" t="str">
        <f t="shared" si="425"/>
        <v/>
      </c>
      <c r="AD699" s="328" t="str">
        <f t="shared" si="426"/>
        <v/>
      </c>
      <c r="AE699" s="328" t="str">
        <f t="shared" si="427"/>
        <v/>
      </c>
      <c r="AF699" s="328" t="str">
        <f t="shared" si="428"/>
        <v/>
      </c>
      <c r="AG699" s="328" t="str">
        <f t="shared" si="429"/>
        <v/>
      </c>
      <c r="AH699" s="328" t="str">
        <f t="shared" si="430"/>
        <v/>
      </c>
      <c r="AI699" s="328" t="str">
        <f t="shared" si="431"/>
        <v/>
      </c>
      <c r="AJ699" s="328" t="str">
        <f t="shared" si="432"/>
        <v/>
      </c>
      <c r="AK699" s="337" t="str">
        <f t="shared" si="433"/>
        <v/>
      </c>
      <c r="AL699" s="42" t="str">
        <f t="shared" si="411"/>
        <v/>
      </c>
    </row>
    <row r="700" spans="2:38" ht="15" x14ac:dyDescent="0.15">
      <c r="B700" s="328" t="str">
        <f t="shared" si="412"/>
        <v/>
      </c>
      <c r="C700" s="328" t="str">
        <f t="shared" si="413"/>
        <v/>
      </c>
      <c r="D700" s="328" t="str">
        <f t="shared" si="414"/>
        <v/>
      </c>
      <c r="E700" s="328" t="e">
        <f t="shared" si="409"/>
        <v>#VALUE!</v>
      </c>
      <c r="F700" s="328" t="str">
        <f t="shared" si="415"/>
        <v/>
      </c>
      <c r="G700" s="328" t="str">
        <f t="shared" si="416"/>
        <v/>
      </c>
      <c r="H700" s="313"/>
      <c r="I700" s="328" t="str">
        <f t="shared" si="417"/>
        <v/>
      </c>
      <c r="J700" s="328">
        <f t="shared" si="410"/>
        <v>850</v>
      </c>
      <c r="K700" s="335" t="str">
        <f t="shared" si="418"/>
        <v/>
      </c>
      <c r="L700" s="323" t="str">
        <f t="shared" si="419"/>
        <v/>
      </c>
      <c r="M700" s="323" t="str">
        <f t="shared" si="420"/>
        <v/>
      </c>
      <c r="N700" s="328" t="str">
        <f t="shared" si="421"/>
        <v/>
      </c>
      <c r="O700" s="328" t="str">
        <f t="shared" si="422"/>
        <v/>
      </c>
      <c r="P700" s="332"/>
      <c r="Q700" s="328"/>
      <c r="R700" s="277" t="str">
        <f>IF(H700&gt;0, rate1(1,$L$52,$L$51,$L$54,L700,$L$53,$L$50,P700),"")</f>
        <v/>
      </c>
      <c r="S700" s="323"/>
      <c r="T700" s="323"/>
      <c r="U700" s="328"/>
      <c r="V700" s="336"/>
      <c r="W700" s="328"/>
      <c r="X700" s="328"/>
      <c r="Y700" s="328"/>
      <c r="Z700" s="108" t="str">
        <f>IF(H700&gt;0, rate1(1,$L$52,$L$51,$L$54,U700,$L$53,$L$50,Y700),"")</f>
        <v/>
      </c>
      <c r="AA700" s="336" t="str">
        <f t="shared" si="423"/>
        <v/>
      </c>
      <c r="AB700" s="336" t="str">
        <f t="shared" si="424"/>
        <v/>
      </c>
      <c r="AC700" s="328" t="str">
        <f t="shared" si="425"/>
        <v/>
      </c>
      <c r="AD700" s="328" t="str">
        <f t="shared" si="426"/>
        <v/>
      </c>
      <c r="AE700" s="328" t="str">
        <f t="shared" si="427"/>
        <v/>
      </c>
      <c r="AF700" s="328" t="str">
        <f t="shared" si="428"/>
        <v/>
      </c>
      <c r="AG700" s="328" t="str">
        <f t="shared" si="429"/>
        <v/>
      </c>
      <c r="AH700" s="328" t="str">
        <f t="shared" si="430"/>
        <v/>
      </c>
      <c r="AI700" s="328" t="str">
        <f t="shared" si="431"/>
        <v/>
      </c>
      <c r="AJ700" s="328" t="str">
        <f t="shared" si="432"/>
        <v/>
      </c>
      <c r="AK700" s="337" t="str">
        <f t="shared" si="433"/>
        <v/>
      </c>
      <c r="AL700" s="42" t="str">
        <f t="shared" si="411"/>
        <v/>
      </c>
    </row>
    <row r="701" spans="2:38" ht="15" x14ac:dyDescent="0.15">
      <c r="B701" s="328" t="str">
        <f t="shared" si="412"/>
        <v/>
      </c>
      <c r="C701" s="328" t="str">
        <f t="shared" si="413"/>
        <v/>
      </c>
      <c r="D701" s="328" t="str">
        <f t="shared" si="414"/>
        <v/>
      </c>
      <c r="E701" s="328" t="e">
        <f t="shared" si="409"/>
        <v>#VALUE!</v>
      </c>
      <c r="F701" s="328" t="str">
        <f t="shared" si="415"/>
        <v/>
      </c>
      <c r="G701" s="328" t="str">
        <f t="shared" si="416"/>
        <v/>
      </c>
      <c r="H701" s="313"/>
      <c r="I701" s="328" t="str">
        <f t="shared" si="417"/>
        <v/>
      </c>
      <c r="J701" s="328">
        <f t="shared" si="410"/>
        <v>850</v>
      </c>
      <c r="K701" s="335" t="str">
        <f t="shared" si="418"/>
        <v/>
      </c>
      <c r="L701" s="323" t="str">
        <f t="shared" si="419"/>
        <v/>
      </c>
      <c r="M701" s="323" t="str">
        <f t="shared" si="420"/>
        <v/>
      </c>
      <c r="N701" s="328" t="str">
        <f t="shared" si="421"/>
        <v/>
      </c>
      <c r="O701" s="328" t="str">
        <f t="shared" si="422"/>
        <v/>
      </c>
      <c r="P701" s="332"/>
      <c r="Q701" s="328"/>
      <c r="R701" s="277" t="str">
        <f>IF(H701&gt;0, rate1(1,$L$52,$L$51,$L$54,L701,$L$53,$L$50,P701),"")</f>
        <v/>
      </c>
      <c r="S701" s="323"/>
      <c r="T701" s="323"/>
      <c r="U701" s="328"/>
      <c r="V701" s="336"/>
      <c r="W701" s="328"/>
      <c r="X701" s="328"/>
      <c r="Y701" s="328"/>
      <c r="Z701" s="108" t="str">
        <f>IF(H701&gt;0, rate1(1,$L$52,$L$51,$L$54,U701,$L$53,$L$50,Y701),"")</f>
        <v/>
      </c>
      <c r="AA701" s="336" t="str">
        <f t="shared" si="423"/>
        <v/>
      </c>
      <c r="AB701" s="336" t="str">
        <f t="shared" si="424"/>
        <v/>
      </c>
      <c r="AC701" s="328" t="str">
        <f t="shared" si="425"/>
        <v/>
      </c>
      <c r="AD701" s="328" t="str">
        <f t="shared" si="426"/>
        <v/>
      </c>
      <c r="AE701" s="328" t="str">
        <f t="shared" si="427"/>
        <v/>
      </c>
      <c r="AF701" s="328" t="str">
        <f t="shared" si="428"/>
        <v/>
      </c>
      <c r="AG701" s="328" t="str">
        <f t="shared" si="429"/>
        <v/>
      </c>
      <c r="AH701" s="328" t="str">
        <f t="shared" si="430"/>
        <v/>
      </c>
      <c r="AI701" s="328" t="str">
        <f t="shared" si="431"/>
        <v/>
      </c>
      <c r="AJ701" s="328" t="str">
        <f t="shared" si="432"/>
        <v/>
      </c>
      <c r="AK701" s="337" t="str">
        <f t="shared" si="433"/>
        <v/>
      </c>
      <c r="AL701" s="42" t="str">
        <f t="shared" si="411"/>
        <v/>
      </c>
    </row>
    <row r="702" spans="2:38" ht="15" x14ac:dyDescent="0.15">
      <c r="B702" s="328" t="str">
        <f t="shared" si="412"/>
        <v/>
      </c>
      <c r="C702" s="328" t="str">
        <f t="shared" si="413"/>
        <v/>
      </c>
      <c r="D702" s="328" t="str">
        <f t="shared" si="414"/>
        <v/>
      </c>
      <c r="E702" s="328" t="e">
        <f t="shared" ref="E702:E765" si="434">bb2wang($B$6,$H$12,C702,$H$8,$H$9,I702,$H$10,$H$11,$K$10,$K$11,$H$13)</f>
        <v>#VALUE!</v>
      </c>
      <c r="F702" s="328" t="str">
        <f t="shared" si="415"/>
        <v/>
      </c>
      <c r="G702" s="328" t="str">
        <f t="shared" si="416"/>
        <v/>
      </c>
      <c r="H702" s="313"/>
      <c r="I702" s="328" t="str">
        <f t="shared" si="417"/>
        <v/>
      </c>
      <c r="J702" s="328">
        <f t="shared" ref="J702:J765" si="435">$B$7</f>
        <v>850</v>
      </c>
      <c r="K702" s="335" t="str">
        <f t="shared" si="418"/>
        <v/>
      </c>
      <c r="L702" s="323" t="str">
        <f t="shared" si="419"/>
        <v/>
      </c>
      <c r="M702" s="323" t="str">
        <f t="shared" si="420"/>
        <v/>
      </c>
      <c r="N702" s="328" t="str">
        <f t="shared" si="421"/>
        <v/>
      </c>
      <c r="O702" s="328" t="str">
        <f t="shared" si="422"/>
        <v/>
      </c>
      <c r="P702" s="332"/>
      <c r="Q702" s="328"/>
      <c r="R702" s="277" t="str">
        <f>IF(H702&gt;0, rate1(1,$L$52,$L$51,$L$54,L702,$L$53,$L$50,P702),"")</f>
        <v/>
      </c>
      <c r="S702" s="323"/>
      <c r="T702" s="323"/>
      <c r="U702" s="328"/>
      <c r="V702" s="336"/>
      <c r="W702" s="328"/>
      <c r="X702" s="328"/>
      <c r="Y702" s="328"/>
      <c r="Z702" s="108" t="str">
        <f>IF(H702&gt;0, rate1(1,$L$52,$L$51,$L$54,U702,$L$53,$L$50,Y702),"")</f>
        <v/>
      </c>
      <c r="AA702" s="336" t="str">
        <f t="shared" si="423"/>
        <v/>
      </c>
      <c r="AB702" s="336" t="str">
        <f t="shared" si="424"/>
        <v/>
      </c>
      <c r="AC702" s="328" t="str">
        <f t="shared" si="425"/>
        <v/>
      </c>
      <c r="AD702" s="328" t="str">
        <f t="shared" si="426"/>
        <v/>
      </c>
      <c r="AE702" s="328" t="str">
        <f t="shared" si="427"/>
        <v/>
      </c>
      <c r="AF702" s="328" t="str">
        <f t="shared" si="428"/>
        <v/>
      </c>
      <c r="AG702" s="328" t="str">
        <f t="shared" si="429"/>
        <v/>
      </c>
      <c r="AH702" s="328" t="str">
        <f t="shared" si="430"/>
        <v/>
      </c>
      <c r="AI702" s="328" t="str">
        <f t="shared" si="431"/>
        <v/>
      </c>
      <c r="AJ702" s="328" t="str">
        <f t="shared" si="432"/>
        <v/>
      </c>
      <c r="AK702" s="337" t="str">
        <f t="shared" si="433"/>
        <v/>
      </c>
      <c r="AL702" s="42" t="str">
        <f t="shared" si="411"/>
        <v/>
      </c>
    </row>
    <row r="703" spans="2:38" ht="15" x14ac:dyDescent="0.15">
      <c r="B703" s="328" t="str">
        <f t="shared" si="412"/>
        <v/>
      </c>
      <c r="C703" s="328" t="str">
        <f t="shared" si="413"/>
        <v/>
      </c>
      <c r="D703" s="328" t="str">
        <f t="shared" si="414"/>
        <v/>
      </c>
      <c r="E703" s="328" t="e">
        <f t="shared" si="434"/>
        <v>#VALUE!</v>
      </c>
      <c r="F703" s="328" t="str">
        <f t="shared" si="415"/>
        <v/>
      </c>
      <c r="G703" s="328" t="str">
        <f t="shared" si="416"/>
        <v/>
      </c>
      <c r="H703" s="313"/>
      <c r="I703" s="328" t="str">
        <f t="shared" si="417"/>
        <v/>
      </c>
      <c r="J703" s="328">
        <f t="shared" si="435"/>
        <v>850</v>
      </c>
      <c r="K703" s="335" t="str">
        <f t="shared" si="418"/>
        <v/>
      </c>
      <c r="L703" s="323" t="str">
        <f t="shared" si="419"/>
        <v/>
      </c>
      <c r="M703" s="323" t="str">
        <f t="shared" si="420"/>
        <v/>
      </c>
      <c r="N703" s="328" t="str">
        <f t="shared" si="421"/>
        <v/>
      </c>
      <c r="O703" s="328" t="str">
        <f t="shared" si="422"/>
        <v/>
      </c>
      <c r="P703" s="332"/>
      <c r="Q703" s="328"/>
      <c r="R703" s="277" t="str">
        <f>IF(H703&gt;0, rate1(1,$L$52,$L$51,$L$54,L703,$L$53,$L$50,P703),"")</f>
        <v/>
      </c>
      <c r="S703" s="323"/>
      <c r="T703" s="323"/>
      <c r="U703" s="328"/>
      <c r="V703" s="336"/>
      <c r="W703" s="328"/>
      <c r="X703" s="328"/>
      <c r="Y703" s="328"/>
      <c r="Z703" s="108" t="str">
        <f>IF(H703&gt;0, rate1(1,$L$52,$L$51,$L$54,U703,$L$53,$L$50,Y703),"")</f>
        <v/>
      </c>
      <c r="AA703" s="336" t="str">
        <f t="shared" si="423"/>
        <v/>
      </c>
      <c r="AB703" s="336" t="str">
        <f t="shared" si="424"/>
        <v/>
      </c>
      <c r="AC703" s="328" t="str">
        <f t="shared" si="425"/>
        <v/>
      </c>
      <c r="AD703" s="328" t="str">
        <f t="shared" si="426"/>
        <v/>
      </c>
      <c r="AE703" s="328" t="str">
        <f t="shared" si="427"/>
        <v/>
      </c>
      <c r="AF703" s="328" t="str">
        <f t="shared" si="428"/>
        <v/>
      </c>
      <c r="AG703" s="328" t="str">
        <f t="shared" si="429"/>
        <v/>
      </c>
      <c r="AH703" s="328" t="str">
        <f t="shared" si="430"/>
        <v/>
      </c>
      <c r="AI703" s="328" t="str">
        <f t="shared" si="431"/>
        <v/>
      </c>
      <c r="AJ703" s="328" t="str">
        <f t="shared" si="432"/>
        <v/>
      </c>
      <c r="AK703" s="337" t="str">
        <f t="shared" si="433"/>
        <v/>
      </c>
      <c r="AL703" s="42" t="str">
        <f t="shared" si="411"/>
        <v/>
      </c>
    </row>
    <row r="704" spans="2:38" ht="15" x14ac:dyDescent="0.15">
      <c r="B704" s="328" t="str">
        <f t="shared" ref="B704:B767" si="436">IF(H704&gt;0, AF703,"")</f>
        <v/>
      </c>
      <c r="C704" s="328" t="str">
        <f t="shared" ref="C704:C767" si="437">IF(H704&gt;0, AG703,"")</f>
        <v/>
      </c>
      <c r="D704" s="328" t="str">
        <f t="shared" ref="D704:D767" si="438">IF(H704&gt;0, AH703,"")</f>
        <v/>
      </c>
      <c r="E704" s="328" t="e">
        <f t="shared" si="434"/>
        <v>#VALUE!</v>
      </c>
      <c r="F704" s="328" t="str">
        <f t="shared" ref="F704:F767" si="439">IF(H704&gt;0, (E704+E703)/2,"")</f>
        <v/>
      </c>
      <c r="G704" s="328" t="str">
        <f t="shared" ref="G704:G767" si="440">IF(H704&gt;0, F704*$S$53*$C$55*(B704-C704+N704)^1.5,"")</f>
        <v/>
      </c>
      <c r="H704" s="313"/>
      <c r="I704" s="328" t="str">
        <f t="shared" ref="I704:I767" si="441">IF(H704&gt;0, (B704-C704)*B$19,"")</f>
        <v/>
      </c>
      <c r="J704" s="328">
        <f t="shared" si="435"/>
        <v>850</v>
      </c>
      <c r="K704" s="335" t="str">
        <f t="shared" ref="K704:K767" si="442">IF(H704&gt;0, IF((1-S703-0.015)&gt;0,1,-1),"")</f>
        <v/>
      </c>
      <c r="L704" s="323" t="str">
        <f t="shared" ref="L704:L767" si="443">IF(H704&gt;0, D704+K704*H704,"")</f>
        <v/>
      </c>
      <c r="M704" s="323" t="str">
        <f t="shared" ref="M704:M767" si="444">IF(H704&gt;0, (D704+L704)/2,"")</f>
        <v/>
      </c>
      <c r="N704" s="328" t="str">
        <f t="shared" ref="N704:N767" si="445">IF(H704&gt;0, 2*($P$53*M704/$S$52/$S$51)^2-(B704-C704)*2,"")</f>
        <v/>
      </c>
      <c r="O704" s="328" t="str">
        <f t="shared" ref="O704:O767" si="446">IF(H704&gt;0, wh(B704,$F$51,$F$52,$F$53),"")</f>
        <v/>
      </c>
      <c r="P704" s="332"/>
      <c r="Q704" s="328"/>
      <c r="R704" s="277" t="str">
        <f>IF(H704&gt;0, rate1(1,$L$52,$L$51,$L$54,L704,$L$53,$L$50,P704),"")</f>
        <v/>
      </c>
      <c r="S704" s="323"/>
      <c r="T704" s="323"/>
      <c r="U704" s="328"/>
      <c r="V704" s="336"/>
      <c r="W704" s="328"/>
      <c r="X704" s="328"/>
      <c r="Y704" s="328"/>
      <c r="Z704" s="108" t="str">
        <f>IF(H704&gt;0, rate1(1,$L$52,$L$51,$L$54,U704,$L$53,$L$50,Y704),"")</f>
        <v/>
      </c>
      <c r="AA704" s="336" t="str">
        <f t="shared" ref="AA704:AA767" si="447">IF(H704&gt;0, X704/O704/Z704,"")</f>
        <v/>
      </c>
      <c r="AB704" s="336" t="str">
        <f t="shared" ref="AB704:AB767" si="448">IF(H704&gt;0, W704/(1-AA704),"")</f>
        <v/>
      </c>
      <c r="AC704" s="328" t="str">
        <f t="shared" ref="AC704:AC767" si="449">IF(H704&gt;0, delta_z(N704,S704,H704,AE703,AB704),"")</f>
        <v/>
      </c>
      <c r="AD704" s="328" t="str">
        <f t="shared" ref="AD704:AD767" si="450">IF(H704&gt;0, H704/AC704*K704,"")</f>
        <v/>
      </c>
      <c r="AE704" s="328" t="str">
        <f t="shared" ref="AE704:AE767" si="451">IF(H704&gt;0, (AD704-AD703)/(AC704+AC703)*2,"")</f>
        <v/>
      </c>
      <c r="AF704" s="328" t="str">
        <f t="shared" ref="AF704:AF767" si="452">IF(H704&gt;0, B704-(AC704-N704),"")</f>
        <v/>
      </c>
      <c r="AG704" s="328" t="str">
        <f t="shared" ref="AG704:AG767" si="453">IF(H704&gt;0, C704-AC704,"")</f>
        <v/>
      </c>
      <c r="AH704" s="328" t="str">
        <f t="shared" ref="AH704:AH767" si="454">IF(H704&gt;0, $S$54*$S$53*$C$55*SQRT(AF704-AG704),"")</f>
        <v/>
      </c>
      <c r="AI704" s="328" t="str">
        <f t="shared" ref="AI704:AI767" si="455">IF(H704&gt;0, AC704/R704*1000000,"")</f>
        <v/>
      </c>
      <c r="AJ704" s="328" t="str">
        <f t="shared" ref="AJ704:AJ767" si="456">IF(H704&gt;0, AJ703+AI704/3600,"")</f>
        <v/>
      </c>
      <c r="AK704" s="337" t="str">
        <f t="shared" ref="AK704:AK767" si="457">IF(H704&gt;0, AK703+AI703*G703/1000000,"")</f>
        <v/>
      </c>
      <c r="AL704" s="42" t="str">
        <f t="shared" ref="AL704:AL767" si="458">IF(H704&gt;0, AL703+AI703*J703/1000000,"")</f>
        <v/>
      </c>
    </row>
    <row r="705" spans="2:38" ht="15" x14ac:dyDescent="0.15">
      <c r="B705" s="328" t="str">
        <f t="shared" si="436"/>
        <v/>
      </c>
      <c r="C705" s="328" t="str">
        <f t="shared" si="437"/>
        <v/>
      </c>
      <c r="D705" s="328" t="str">
        <f t="shared" si="438"/>
        <v/>
      </c>
      <c r="E705" s="328" t="e">
        <f t="shared" si="434"/>
        <v>#VALUE!</v>
      </c>
      <c r="F705" s="328" t="str">
        <f t="shared" si="439"/>
        <v/>
      </c>
      <c r="G705" s="328" t="str">
        <f t="shared" si="440"/>
        <v/>
      </c>
      <c r="H705" s="313"/>
      <c r="I705" s="328" t="str">
        <f t="shared" si="441"/>
        <v/>
      </c>
      <c r="J705" s="328">
        <f t="shared" si="435"/>
        <v>850</v>
      </c>
      <c r="K705" s="335" t="str">
        <f t="shared" si="442"/>
        <v/>
      </c>
      <c r="L705" s="323" t="str">
        <f t="shared" si="443"/>
        <v/>
      </c>
      <c r="M705" s="323" t="str">
        <f t="shared" si="444"/>
        <v/>
      </c>
      <c r="N705" s="328" t="str">
        <f t="shared" si="445"/>
        <v/>
      </c>
      <c r="O705" s="328" t="str">
        <f t="shared" si="446"/>
        <v/>
      </c>
      <c r="P705" s="332"/>
      <c r="Q705" s="328"/>
      <c r="R705" s="277" t="str">
        <f>IF(H705&gt;0, rate1(1,$L$52,$L$51,$L$54,L705,$L$53,$L$50,P705),"")</f>
        <v/>
      </c>
      <c r="S705" s="323"/>
      <c r="T705" s="323"/>
      <c r="U705" s="328"/>
      <c r="V705" s="336"/>
      <c r="W705" s="328"/>
      <c r="X705" s="328"/>
      <c r="Y705" s="328"/>
      <c r="Z705" s="108" t="str">
        <f>IF(H705&gt;0, rate1(1,$L$52,$L$51,$L$54,U705,$L$53,$L$50,Y705),"")</f>
        <v/>
      </c>
      <c r="AA705" s="336" t="str">
        <f t="shared" si="447"/>
        <v/>
      </c>
      <c r="AB705" s="336" t="str">
        <f t="shared" si="448"/>
        <v/>
      </c>
      <c r="AC705" s="328" t="str">
        <f t="shared" si="449"/>
        <v/>
      </c>
      <c r="AD705" s="328" t="str">
        <f t="shared" si="450"/>
        <v/>
      </c>
      <c r="AE705" s="328" t="str">
        <f t="shared" si="451"/>
        <v/>
      </c>
      <c r="AF705" s="328" t="str">
        <f t="shared" si="452"/>
        <v/>
      </c>
      <c r="AG705" s="328" t="str">
        <f t="shared" si="453"/>
        <v/>
      </c>
      <c r="AH705" s="328" t="str">
        <f t="shared" si="454"/>
        <v/>
      </c>
      <c r="AI705" s="328" t="str">
        <f t="shared" si="455"/>
        <v/>
      </c>
      <c r="AJ705" s="328" t="str">
        <f t="shared" si="456"/>
        <v/>
      </c>
      <c r="AK705" s="337" t="str">
        <f t="shared" si="457"/>
        <v/>
      </c>
      <c r="AL705" s="42" t="str">
        <f t="shared" si="458"/>
        <v/>
      </c>
    </row>
    <row r="706" spans="2:38" ht="15" x14ac:dyDescent="0.15">
      <c r="B706" s="328" t="str">
        <f t="shared" si="436"/>
        <v/>
      </c>
      <c r="C706" s="328" t="str">
        <f t="shared" si="437"/>
        <v/>
      </c>
      <c r="D706" s="328" t="str">
        <f t="shared" si="438"/>
        <v/>
      </c>
      <c r="E706" s="328" t="e">
        <f t="shared" si="434"/>
        <v>#VALUE!</v>
      </c>
      <c r="F706" s="328" t="str">
        <f t="shared" si="439"/>
        <v/>
      </c>
      <c r="G706" s="328" t="str">
        <f t="shared" si="440"/>
        <v/>
      </c>
      <c r="H706" s="313"/>
      <c r="I706" s="328" t="str">
        <f t="shared" si="441"/>
        <v/>
      </c>
      <c r="J706" s="328">
        <f t="shared" si="435"/>
        <v>850</v>
      </c>
      <c r="K706" s="335" t="str">
        <f t="shared" si="442"/>
        <v/>
      </c>
      <c r="L706" s="323" t="str">
        <f t="shared" si="443"/>
        <v/>
      </c>
      <c r="M706" s="323" t="str">
        <f t="shared" si="444"/>
        <v/>
      </c>
      <c r="N706" s="328" t="str">
        <f t="shared" si="445"/>
        <v/>
      </c>
      <c r="O706" s="328" t="str">
        <f t="shared" si="446"/>
        <v/>
      </c>
      <c r="P706" s="332"/>
      <c r="Q706" s="328"/>
      <c r="R706" s="277" t="str">
        <f>IF(H706&gt;0, rate1(1,$L$52,$L$51,$L$54,L706,$L$53,$L$50,P706),"")</f>
        <v/>
      </c>
      <c r="S706" s="323"/>
      <c r="T706" s="323"/>
      <c r="U706" s="328"/>
      <c r="V706" s="336"/>
      <c r="W706" s="328"/>
      <c r="X706" s="328"/>
      <c r="Y706" s="328"/>
      <c r="Z706" s="108" t="str">
        <f>IF(H706&gt;0, rate1(1,$L$52,$L$51,$L$54,U706,$L$53,$L$50,Y706),"")</f>
        <v/>
      </c>
      <c r="AA706" s="336" t="str">
        <f t="shared" si="447"/>
        <v/>
      </c>
      <c r="AB706" s="336" t="str">
        <f t="shared" si="448"/>
        <v/>
      </c>
      <c r="AC706" s="328" t="str">
        <f t="shared" si="449"/>
        <v/>
      </c>
      <c r="AD706" s="328" t="str">
        <f t="shared" si="450"/>
        <v/>
      </c>
      <c r="AE706" s="328" t="str">
        <f t="shared" si="451"/>
        <v/>
      </c>
      <c r="AF706" s="328" t="str">
        <f t="shared" si="452"/>
        <v/>
      </c>
      <c r="AG706" s="328" t="str">
        <f t="shared" si="453"/>
        <v/>
      </c>
      <c r="AH706" s="328" t="str">
        <f t="shared" si="454"/>
        <v/>
      </c>
      <c r="AI706" s="328" t="str">
        <f t="shared" si="455"/>
        <v/>
      </c>
      <c r="AJ706" s="328" t="str">
        <f t="shared" si="456"/>
        <v/>
      </c>
      <c r="AK706" s="337" t="str">
        <f t="shared" si="457"/>
        <v/>
      </c>
      <c r="AL706" s="42" t="str">
        <f t="shared" si="458"/>
        <v/>
      </c>
    </row>
    <row r="707" spans="2:38" ht="15" x14ac:dyDescent="0.15">
      <c r="B707" s="328" t="str">
        <f t="shared" si="436"/>
        <v/>
      </c>
      <c r="C707" s="328" t="str">
        <f t="shared" si="437"/>
        <v/>
      </c>
      <c r="D707" s="328" t="str">
        <f t="shared" si="438"/>
        <v/>
      </c>
      <c r="E707" s="328" t="e">
        <f t="shared" si="434"/>
        <v>#VALUE!</v>
      </c>
      <c r="F707" s="328" t="str">
        <f t="shared" si="439"/>
        <v/>
      </c>
      <c r="G707" s="328" t="str">
        <f t="shared" si="440"/>
        <v/>
      </c>
      <c r="H707" s="313"/>
      <c r="I707" s="328" t="str">
        <f t="shared" si="441"/>
        <v/>
      </c>
      <c r="J707" s="328">
        <f t="shared" si="435"/>
        <v>850</v>
      </c>
      <c r="K707" s="335" t="str">
        <f t="shared" si="442"/>
        <v/>
      </c>
      <c r="L707" s="323" t="str">
        <f t="shared" si="443"/>
        <v/>
      </c>
      <c r="M707" s="323" t="str">
        <f t="shared" si="444"/>
        <v/>
      </c>
      <c r="N707" s="328" t="str">
        <f t="shared" si="445"/>
        <v/>
      </c>
      <c r="O707" s="328" t="str">
        <f t="shared" si="446"/>
        <v/>
      </c>
      <c r="P707" s="332"/>
      <c r="Q707" s="328"/>
      <c r="R707" s="277" t="str">
        <f>IF(H707&gt;0, rate1(1,$L$52,$L$51,$L$54,L707,$L$53,$L$50,P707),"")</f>
        <v/>
      </c>
      <c r="S707" s="323"/>
      <c r="T707" s="323"/>
      <c r="U707" s="328"/>
      <c r="V707" s="336"/>
      <c r="W707" s="328"/>
      <c r="X707" s="328"/>
      <c r="Y707" s="328"/>
      <c r="Z707" s="108" t="str">
        <f>IF(H707&gt;0, rate1(1,$L$52,$L$51,$L$54,U707,$L$53,$L$50,Y707),"")</f>
        <v/>
      </c>
      <c r="AA707" s="336" t="str">
        <f t="shared" si="447"/>
        <v/>
      </c>
      <c r="AB707" s="336" t="str">
        <f t="shared" si="448"/>
        <v/>
      </c>
      <c r="AC707" s="328" t="str">
        <f t="shared" si="449"/>
        <v/>
      </c>
      <c r="AD707" s="328" t="str">
        <f t="shared" si="450"/>
        <v/>
      </c>
      <c r="AE707" s="328" t="str">
        <f t="shared" si="451"/>
        <v/>
      </c>
      <c r="AF707" s="328" t="str">
        <f t="shared" si="452"/>
        <v/>
      </c>
      <c r="AG707" s="328" t="str">
        <f t="shared" si="453"/>
        <v/>
      </c>
      <c r="AH707" s="328" t="str">
        <f t="shared" si="454"/>
        <v/>
      </c>
      <c r="AI707" s="328" t="str">
        <f t="shared" si="455"/>
        <v/>
      </c>
      <c r="AJ707" s="328" t="str">
        <f t="shared" si="456"/>
        <v/>
      </c>
      <c r="AK707" s="337" t="str">
        <f t="shared" si="457"/>
        <v/>
      </c>
      <c r="AL707" s="42" t="str">
        <f t="shared" si="458"/>
        <v/>
      </c>
    </row>
    <row r="708" spans="2:38" ht="15" x14ac:dyDescent="0.15">
      <c r="B708" s="328" t="str">
        <f t="shared" si="436"/>
        <v/>
      </c>
      <c r="C708" s="328" t="str">
        <f t="shared" si="437"/>
        <v/>
      </c>
      <c r="D708" s="328" t="str">
        <f t="shared" si="438"/>
        <v/>
      </c>
      <c r="E708" s="328" t="e">
        <f t="shared" si="434"/>
        <v>#VALUE!</v>
      </c>
      <c r="F708" s="328" t="str">
        <f t="shared" si="439"/>
        <v/>
      </c>
      <c r="G708" s="328" t="str">
        <f t="shared" si="440"/>
        <v/>
      </c>
      <c r="H708" s="313"/>
      <c r="I708" s="328" t="str">
        <f t="shared" si="441"/>
        <v/>
      </c>
      <c r="J708" s="328">
        <f t="shared" si="435"/>
        <v>850</v>
      </c>
      <c r="K708" s="335" t="str">
        <f t="shared" si="442"/>
        <v/>
      </c>
      <c r="L708" s="323" t="str">
        <f t="shared" si="443"/>
        <v/>
      </c>
      <c r="M708" s="323" t="str">
        <f t="shared" si="444"/>
        <v/>
      </c>
      <c r="N708" s="328" t="str">
        <f t="shared" si="445"/>
        <v/>
      </c>
      <c r="O708" s="328" t="str">
        <f t="shared" si="446"/>
        <v/>
      </c>
      <c r="P708" s="332"/>
      <c r="Q708" s="328"/>
      <c r="R708" s="277" t="str">
        <f>IF(H708&gt;0, rate1(1,$L$52,$L$51,$L$54,L708,$L$53,$L$50,P708),"")</f>
        <v/>
      </c>
      <c r="S708" s="323"/>
      <c r="T708" s="323"/>
      <c r="U708" s="328"/>
      <c r="V708" s="336"/>
      <c r="W708" s="328"/>
      <c r="X708" s="328"/>
      <c r="Y708" s="328"/>
      <c r="Z708" s="108" t="str">
        <f>IF(H708&gt;0, rate1(1,$L$52,$L$51,$L$54,U708,$L$53,$L$50,Y708),"")</f>
        <v/>
      </c>
      <c r="AA708" s="336" t="str">
        <f t="shared" si="447"/>
        <v/>
      </c>
      <c r="AB708" s="336" t="str">
        <f t="shared" si="448"/>
        <v/>
      </c>
      <c r="AC708" s="328" t="str">
        <f t="shared" si="449"/>
        <v/>
      </c>
      <c r="AD708" s="328" t="str">
        <f t="shared" si="450"/>
        <v/>
      </c>
      <c r="AE708" s="328" t="str">
        <f t="shared" si="451"/>
        <v/>
      </c>
      <c r="AF708" s="328" t="str">
        <f t="shared" si="452"/>
        <v/>
      </c>
      <c r="AG708" s="328" t="str">
        <f t="shared" si="453"/>
        <v/>
      </c>
      <c r="AH708" s="328" t="str">
        <f t="shared" si="454"/>
        <v/>
      </c>
      <c r="AI708" s="328" t="str">
        <f t="shared" si="455"/>
        <v/>
      </c>
      <c r="AJ708" s="328" t="str">
        <f t="shared" si="456"/>
        <v/>
      </c>
      <c r="AK708" s="337" t="str">
        <f t="shared" si="457"/>
        <v/>
      </c>
      <c r="AL708" s="42" t="str">
        <f t="shared" si="458"/>
        <v/>
      </c>
    </row>
    <row r="709" spans="2:38" ht="15" x14ac:dyDescent="0.15">
      <c r="B709" s="328" t="str">
        <f t="shared" si="436"/>
        <v/>
      </c>
      <c r="C709" s="328" t="str">
        <f t="shared" si="437"/>
        <v/>
      </c>
      <c r="D709" s="328" t="str">
        <f t="shared" si="438"/>
        <v/>
      </c>
      <c r="E709" s="328" t="e">
        <f t="shared" si="434"/>
        <v>#VALUE!</v>
      </c>
      <c r="F709" s="328" t="str">
        <f t="shared" si="439"/>
        <v/>
      </c>
      <c r="G709" s="328" t="str">
        <f t="shared" si="440"/>
        <v/>
      </c>
      <c r="H709" s="313"/>
      <c r="I709" s="328" t="str">
        <f t="shared" si="441"/>
        <v/>
      </c>
      <c r="J709" s="328">
        <f t="shared" si="435"/>
        <v>850</v>
      </c>
      <c r="K709" s="335" t="str">
        <f t="shared" si="442"/>
        <v/>
      </c>
      <c r="L709" s="323" t="str">
        <f t="shared" si="443"/>
        <v/>
      </c>
      <c r="M709" s="323" t="str">
        <f t="shared" si="444"/>
        <v/>
      </c>
      <c r="N709" s="328" t="str">
        <f t="shared" si="445"/>
        <v/>
      </c>
      <c r="O709" s="328" t="str">
        <f t="shared" si="446"/>
        <v/>
      </c>
      <c r="P709" s="332"/>
      <c r="Q709" s="328"/>
      <c r="R709" s="277" t="str">
        <f>IF(H709&gt;0, rate1(1,$L$52,$L$51,$L$54,L709,$L$53,$L$50,P709),"")</f>
        <v/>
      </c>
      <c r="S709" s="323"/>
      <c r="T709" s="323"/>
      <c r="U709" s="328"/>
      <c r="V709" s="336"/>
      <c r="W709" s="328"/>
      <c r="X709" s="328"/>
      <c r="Y709" s="328"/>
      <c r="Z709" s="108" t="str">
        <f>IF(H709&gt;0, rate1(1,$L$52,$L$51,$L$54,U709,$L$53,$L$50,Y709),"")</f>
        <v/>
      </c>
      <c r="AA709" s="336" t="str">
        <f t="shared" si="447"/>
        <v/>
      </c>
      <c r="AB709" s="336" t="str">
        <f t="shared" si="448"/>
        <v/>
      </c>
      <c r="AC709" s="328" t="str">
        <f t="shared" si="449"/>
        <v/>
      </c>
      <c r="AD709" s="328" t="str">
        <f t="shared" si="450"/>
        <v/>
      </c>
      <c r="AE709" s="328" t="str">
        <f t="shared" si="451"/>
        <v/>
      </c>
      <c r="AF709" s="328" t="str">
        <f t="shared" si="452"/>
        <v/>
      </c>
      <c r="AG709" s="328" t="str">
        <f t="shared" si="453"/>
        <v/>
      </c>
      <c r="AH709" s="328" t="str">
        <f t="shared" si="454"/>
        <v/>
      </c>
      <c r="AI709" s="328" t="str">
        <f t="shared" si="455"/>
        <v/>
      </c>
      <c r="AJ709" s="328" t="str">
        <f t="shared" si="456"/>
        <v/>
      </c>
      <c r="AK709" s="337" t="str">
        <f t="shared" si="457"/>
        <v/>
      </c>
      <c r="AL709" s="42" t="str">
        <f t="shared" si="458"/>
        <v/>
      </c>
    </row>
    <row r="710" spans="2:38" ht="15" x14ac:dyDescent="0.15">
      <c r="B710" s="328" t="str">
        <f t="shared" si="436"/>
        <v/>
      </c>
      <c r="C710" s="328" t="str">
        <f t="shared" si="437"/>
        <v/>
      </c>
      <c r="D710" s="328" t="str">
        <f t="shared" si="438"/>
        <v/>
      </c>
      <c r="E710" s="328" t="e">
        <f t="shared" si="434"/>
        <v>#VALUE!</v>
      </c>
      <c r="F710" s="328" t="str">
        <f t="shared" si="439"/>
        <v/>
      </c>
      <c r="G710" s="328" t="str">
        <f t="shared" si="440"/>
        <v/>
      </c>
      <c r="H710" s="313"/>
      <c r="I710" s="328" t="str">
        <f t="shared" si="441"/>
        <v/>
      </c>
      <c r="J710" s="328">
        <f t="shared" si="435"/>
        <v>850</v>
      </c>
      <c r="K710" s="335" t="str">
        <f t="shared" si="442"/>
        <v/>
      </c>
      <c r="L710" s="323" t="str">
        <f t="shared" si="443"/>
        <v/>
      </c>
      <c r="M710" s="323" t="str">
        <f t="shared" si="444"/>
        <v/>
      </c>
      <c r="N710" s="328" t="str">
        <f t="shared" si="445"/>
        <v/>
      </c>
      <c r="O710" s="328" t="str">
        <f t="shared" si="446"/>
        <v/>
      </c>
      <c r="P710" s="332"/>
      <c r="Q710" s="328"/>
      <c r="R710" s="277" t="str">
        <f>IF(H710&gt;0, rate1(1,$L$52,$L$51,$L$54,L710,$L$53,$L$50,P710),"")</f>
        <v/>
      </c>
      <c r="S710" s="323"/>
      <c r="T710" s="323"/>
      <c r="U710" s="328"/>
      <c r="V710" s="336"/>
      <c r="W710" s="328"/>
      <c r="X710" s="328"/>
      <c r="Y710" s="328"/>
      <c r="Z710" s="108" t="str">
        <f>IF(H710&gt;0, rate1(1,$L$52,$L$51,$L$54,U710,$L$53,$L$50,Y710),"")</f>
        <v/>
      </c>
      <c r="AA710" s="336" t="str">
        <f t="shared" si="447"/>
        <v/>
      </c>
      <c r="AB710" s="336" t="str">
        <f t="shared" si="448"/>
        <v/>
      </c>
      <c r="AC710" s="328" t="str">
        <f t="shared" si="449"/>
        <v/>
      </c>
      <c r="AD710" s="328" t="str">
        <f t="shared" si="450"/>
        <v/>
      </c>
      <c r="AE710" s="328" t="str">
        <f t="shared" si="451"/>
        <v/>
      </c>
      <c r="AF710" s="328" t="str">
        <f t="shared" si="452"/>
        <v/>
      </c>
      <c r="AG710" s="328" t="str">
        <f t="shared" si="453"/>
        <v/>
      </c>
      <c r="AH710" s="328" t="str">
        <f t="shared" si="454"/>
        <v/>
      </c>
      <c r="AI710" s="328" t="str">
        <f t="shared" si="455"/>
        <v/>
      </c>
      <c r="AJ710" s="328" t="str">
        <f t="shared" si="456"/>
        <v/>
      </c>
      <c r="AK710" s="337" t="str">
        <f t="shared" si="457"/>
        <v/>
      </c>
      <c r="AL710" s="42" t="str">
        <f t="shared" si="458"/>
        <v/>
      </c>
    </row>
    <row r="711" spans="2:38" ht="15" x14ac:dyDescent="0.15">
      <c r="B711" s="328" t="str">
        <f t="shared" si="436"/>
        <v/>
      </c>
      <c r="C711" s="328" t="str">
        <f t="shared" si="437"/>
        <v/>
      </c>
      <c r="D711" s="328" t="str">
        <f t="shared" si="438"/>
        <v/>
      </c>
      <c r="E711" s="328" t="e">
        <f t="shared" si="434"/>
        <v>#VALUE!</v>
      </c>
      <c r="F711" s="328" t="str">
        <f t="shared" si="439"/>
        <v/>
      </c>
      <c r="G711" s="328" t="str">
        <f t="shared" si="440"/>
        <v/>
      </c>
      <c r="H711" s="313"/>
      <c r="I711" s="328" t="str">
        <f t="shared" si="441"/>
        <v/>
      </c>
      <c r="J711" s="328">
        <f t="shared" si="435"/>
        <v>850</v>
      </c>
      <c r="K711" s="335" t="str">
        <f t="shared" si="442"/>
        <v/>
      </c>
      <c r="L711" s="323" t="str">
        <f t="shared" si="443"/>
        <v/>
      </c>
      <c r="M711" s="323" t="str">
        <f t="shared" si="444"/>
        <v/>
      </c>
      <c r="N711" s="328" t="str">
        <f t="shared" si="445"/>
        <v/>
      </c>
      <c r="O711" s="328" t="str">
        <f t="shared" si="446"/>
        <v/>
      </c>
      <c r="P711" s="332"/>
      <c r="Q711" s="328"/>
      <c r="R711" s="277" t="str">
        <f>IF(H711&gt;0, rate1(1,$L$52,$L$51,$L$54,L711,$L$53,$L$50,P711),"")</f>
        <v/>
      </c>
      <c r="S711" s="323"/>
      <c r="T711" s="323"/>
      <c r="U711" s="328"/>
      <c r="V711" s="336"/>
      <c r="W711" s="328"/>
      <c r="X711" s="328"/>
      <c r="Y711" s="328"/>
      <c r="Z711" s="108" t="str">
        <f>IF(H711&gt;0, rate1(1,$L$52,$L$51,$L$54,U711,$L$53,$L$50,Y711),"")</f>
        <v/>
      </c>
      <c r="AA711" s="336" t="str">
        <f t="shared" si="447"/>
        <v/>
      </c>
      <c r="AB711" s="336" t="str">
        <f t="shared" si="448"/>
        <v/>
      </c>
      <c r="AC711" s="328" t="str">
        <f t="shared" si="449"/>
        <v/>
      </c>
      <c r="AD711" s="328" t="str">
        <f t="shared" si="450"/>
        <v/>
      </c>
      <c r="AE711" s="328" t="str">
        <f t="shared" si="451"/>
        <v/>
      </c>
      <c r="AF711" s="328" t="str">
        <f t="shared" si="452"/>
        <v/>
      </c>
      <c r="AG711" s="328" t="str">
        <f t="shared" si="453"/>
        <v/>
      </c>
      <c r="AH711" s="328" t="str">
        <f t="shared" si="454"/>
        <v/>
      </c>
      <c r="AI711" s="328" t="str">
        <f t="shared" si="455"/>
        <v/>
      </c>
      <c r="AJ711" s="328" t="str">
        <f t="shared" si="456"/>
        <v/>
      </c>
      <c r="AK711" s="337" t="str">
        <f t="shared" si="457"/>
        <v/>
      </c>
      <c r="AL711" s="42" t="str">
        <f t="shared" si="458"/>
        <v/>
      </c>
    </row>
    <row r="712" spans="2:38" ht="15" x14ac:dyDescent="0.15">
      <c r="B712" s="328" t="str">
        <f t="shared" si="436"/>
        <v/>
      </c>
      <c r="C712" s="328" t="str">
        <f t="shared" si="437"/>
        <v/>
      </c>
      <c r="D712" s="328" t="str">
        <f t="shared" si="438"/>
        <v/>
      </c>
      <c r="E712" s="328" t="e">
        <f t="shared" si="434"/>
        <v>#VALUE!</v>
      </c>
      <c r="F712" s="328" t="str">
        <f t="shared" si="439"/>
        <v/>
      </c>
      <c r="G712" s="328" t="str">
        <f t="shared" si="440"/>
        <v/>
      </c>
      <c r="H712" s="313"/>
      <c r="I712" s="328" t="str">
        <f t="shared" si="441"/>
        <v/>
      </c>
      <c r="J712" s="328">
        <f t="shared" si="435"/>
        <v>850</v>
      </c>
      <c r="K712" s="335" t="str">
        <f t="shared" si="442"/>
        <v/>
      </c>
      <c r="L712" s="323" t="str">
        <f t="shared" si="443"/>
        <v/>
      </c>
      <c r="M712" s="323" t="str">
        <f t="shared" si="444"/>
        <v/>
      </c>
      <c r="N712" s="328" t="str">
        <f t="shared" si="445"/>
        <v/>
      </c>
      <c r="O712" s="328" t="str">
        <f t="shared" si="446"/>
        <v/>
      </c>
      <c r="P712" s="332"/>
      <c r="Q712" s="328"/>
      <c r="R712" s="277" t="str">
        <f>IF(H712&gt;0, rate1(1,$L$52,$L$51,$L$54,L712,$L$53,$L$50,P712),"")</f>
        <v/>
      </c>
      <c r="S712" s="323"/>
      <c r="T712" s="323"/>
      <c r="U712" s="328"/>
      <c r="V712" s="336"/>
      <c r="W712" s="328"/>
      <c r="X712" s="328"/>
      <c r="Y712" s="328"/>
      <c r="Z712" s="108" t="str">
        <f>IF(H712&gt;0, rate1(1,$L$52,$L$51,$L$54,U712,$L$53,$L$50,Y712),"")</f>
        <v/>
      </c>
      <c r="AA712" s="336" t="str">
        <f t="shared" si="447"/>
        <v/>
      </c>
      <c r="AB712" s="336" t="str">
        <f t="shared" si="448"/>
        <v/>
      </c>
      <c r="AC712" s="328" t="str">
        <f t="shared" si="449"/>
        <v/>
      </c>
      <c r="AD712" s="328" t="str">
        <f t="shared" si="450"/>
        <v/>
      </c>
      <c r="AE712" s="328" t="str">
        <f t="shared" si="451"/>
        <v/>
      </c>
      <c r="AF712" s="328" t="str">
        <f t="shared" si="452"/>
        <v/>
      </c>
      <c r="AG712" s="328" t="str">
        <f t="shared" si="453"/>
        <v/>
      </c>
      <c r="AH712" s="328" t="str">
        <f t="shared" si="454"/>
        <v/>
      </c>
      <c r="AI712" s="328" t="str">
        <f t="shared" si="455"/>
        <v/>
      </c>
      <c r="AJ712" s="328" t="str">
        <f t="shared" si="456"/>
        <v/>
      </c>
      <c r="AK712" s="337" t="str">
        <f t="shared" si="457"/>
        <v/>
      </c>
      <c r="AL712" s="42" t="str">
        <f t="shared" si="458"/>
        <v/>
      </c>
    </row>
    <row r="713" spans="2:38" ht="15" x14ac:dyDescent="0.15">
      <c r="B713" s="328" t="str">
        <f t="shared" si="436"/>
        <v/>
      </c>
      <c r="C713" s="328" t="str">
        <f t="shared" si="437"/>
        <v/>
      </c>
      <c r="D713" s="328" t="str">
        <f t="shared" si="438"/>
        <v/>
      </c>
      <c r="E713" s="328" t="e">
        <f t="shared" si="434"/>
        <v>#VALUE!</v>
      </c>
      <c r="F713" s="328" t="str">
        <f t="shared" si="439"/>
        <v/>
      </c>
      <c r="G713" s="328" t="str">
        <f t="shared" si="440"/>
        <v/>
      </c>
      <c r="H713" s="313"/>
      <c r="I713" s="328" t="str">
        <f t="shared" si="441"/>
        <v/>
      </c>
      <c r="J713" s="328">
        <f t="shared" si="435"/>
        <v>850</v>
      </c>
      <c r="K713" s="335" t="str">
        <f t="shared" si="442"/>
        <v/>
      </c>
      <c r="L713" s="323" t="str">
        <f t="shared" si="443"/>
        <v/>
      </c>
      <c r="M713" s="323" t="str">
        <f t="shared" si="444"/>
        <v/>
      </c>
      <c r="N713" s="328" t="str">
        <f t="shared" si="445"/>
        <v/>
      </c>
      <c r="O713" s="328" t="str">
        <f t="shared" si="446"/>
        <v/>
      </c>
      <c r="P713" s="332"/>
      <c r="Q713" s="328"/>
      <c r="R713" s="277" t="str">
        <f>IF(H713&gt;0, rate1(1,$L$52,$L$51,$L$54,L713,$L$53,$L$50,P713),"")</f>
        <v/>
      </c>
      <c r="S713" s="323"/>
      <c r="T713" s="323"/>
      <c r="U713" s="328"/>
      <c r="V713" s="336"/>
      <c r="W713" s="328"/>
      <c r="X713" s="328"/>
      <c r="Y713" s="328"/>
      <c r="Z713" s="108" t="str">
        <f>IF(H713&gt;0, rate1(1,$L$52,$L$51,$L$54,U713,$L$53,$L$50,Y713),"")</f>
        <v/>
      </c>
      <c r="AA713" s="336" t="str">
        <f t="shared" si="447"/>
        <v/>
      </c>
      <c r="AB713" s="336" t="str">
        <f t="shared" si="448"/>
        <v/>
      </c>
      <c r="AC713" s="328" t="str">
        <f t="shared" si="449"/>
        <v/>
      </c>
      <c r="AD713" s="328" t="str">
        <f t="shared" si="450"/>
        <v/>
      </c>
      <c r="AE713" s="328" t="str">
        <f t="shared" si="451"/>
        <v/>
      </c>
      <c r="AF713" s="328" t="str">
        <f t="shared" si="452"/>
        <v/>
      </c>
      <c r="AG713" s="328" t="str">
        <f t="shared" si="453"/>
        <v/>
      </c>
      <c r="AH713" s="328" t="str">
        <f t="shared" si="454"/>
        <v/>
      </c>
      <c r="AI713" s="328" t="str">
        <f t="shared" si="455"/>
        <v/>
      </c>
      <c r="AJ713" s="328" t="str">
        <f t="shared" si="456"/>
        <v/>
      </c>
      <c r="AK713" s="337" t="str">
        <f t="shared" si="457"/>
        <v/>
      </c>
      <c r="AL713" s="42" t="str">
        <f t="shared" si="458"/>
        <v/>
      </c>
    </row>
    <row r="714" spans="2:38" ht="15" x14ac:dyDescent="0.15">
      <c r="B714" s="328" t="str">
        <f t="shared" si="436"/>
        <v/>
      </c>
      <c r="C714" s="328" t="str">
        <f t="shared" si="437"/>
        <v/>
      </c>
      <c r="D714" s="328" t="str">
        <f t="shared" si="438"/>
        <v/>
      </c>
      <c r="E714" s="328" t="e">
        <f t="shared" si="434"/>
        <v>#VALUE!</v>
      </c>
      <c r="F714" s="328" t="str">
        <f t="shared" si="439"/>
        <v/>
      </c>
      <c r="G714" s="328" t="str">
        <f t="shared" si="440"/>
        <v/>
      </c>
      <c r="H714" s="313"/>
      <c r="I714" s="328" t="str">
        <f t="shared" si="441"/>
        <v/>
      </c>
      <c r="J714" s="328">
        <f t="shared" si="435"/>
        <v>850</v>
      </c>
      <c r="K714" s="335" t="str">
        <f t="shared" si="442"/>
        <v/>
      </c>
      <c r="L714" s="323" t="str">
        <f t="shared" si="443"/>
        <v/>
      </c>
      <c r="M714" s="323" t="str">
        <f t="shared" si="444"/>
        <v/>
      </c>
      <c r="N714" s="328" t="str">
        <f t="shared" si="445"/>
        <v/>
      </c>
      <c r="O714" s="328" t="str">
        <f t="shared" si="446"/>
        <v/>
      </c>
      <c r="P714" s="332"/>
      <c r="Q714" s="328"/>
      <c r="R714" s="277" t="str">
        <f>IF(H714&gt;0, rate1(1,$L$52,$L$51,$L$54,L714,$L$53,$L$50,P714),"")</f>
        <v/>
      </c>
      <c r="S714" s="323"/>
      <c r="T714" s="323"/>
      <c r="U714" s="328"/>
      <c r="V714" s="336"/>
      <c r="W714" s="328"/>
      <c r="X714" s="328"/>
      <c r="Y714" s="328"/>
      <c r="Z714" s="108" t="str">
        <f>IF(H714&gt;0, rate1(1,$L$52,$L$51,$L$54,U714,$L$53,$L$50,Y714),"")</f>
        <v/>
      </c>
      <c r="AA714" s="336" t="str">
        <f t="shared" si="447"/>
        <v/>
      </c>
      <c r="AB714" s="336" t="str">
        <f t="shared" si="448"/>
        <v/>
      </c>
      <c r="AC714" s="328" t="str">
        <f t="shared" si="449"/>
        <v/>
      </c>
      <c r="AD714" s="328" t="str">
        <f t="shared" si="450"/>
        <v/>
      </c>
      <c r="AE714" s="328" t="str">
        <f t="shared" si="451"/>
        <v/>
      </c>
      <c r="AF714" s="328" t="str">
        <f t="shared" si="452"/>
        <v/>
      </c>
      <c r="AG714" s="328" t="str">
        <f t="shared" si="453"/>
        <v/>
      </c>
      <c r="AH714" s="328" t="str">
        <f t="shared" si="454"/>
        <v/>
      </c>
      <c r="AI714" s="328" t="str">
        <f t="shared" si="455"/>
        <v/>
      </c>
      <c r="AJ714" s="328" t="str">
        <f t="shared" si="456"/>
        <v/>
      </c>
      <c r="AK714" s="337" t="str">
        <f t="shared" si="457"/>
        <v/>
      </c>
      <c r="AL714" s="42" t="str">
        <f t="shared" si="458"/>
        <v/>
      </c>
    </row>
    <row r="715" spans="2:38" ht="15" x14ac:dyDescent="0.15">
      <c r="B715" s="328" t="str">
        <f t="shared" si="436"/>
        <v/>
      </c>
      <c r="C715" s="328" t="str">
        <f t="shared" si="437"/>
        <v/>
      </c>
      <c r="D715" s="328" t="str">
        <f t="shared" si="438"/>
        <v/>
      </c>
      <c r="E715" s="328" t="e">
        <f t="shared" si="434"/>
        <v>#VALUE!</v>
      </c>
      <c r="F715" s="328" t="str">
        <f t="shared" si="439"/>
        <v/>
      </c>
      <c r="G715" s="328" t="str">
        <f t="shared" si="440"/>
        <v/>
      </c>
      <c r="H715" s="313"/>
      <c r="I715" s="328" t="str">
        <f t="shared" si="441"/>
        <v/>
      </c>
      <c r="J715" s="328">
        <f t="shared" si="435"/>
        <v>850</v>
      </c>
      <c r="K715" s="335" t="str">
        <f t="shared" si="442"/>
        <v/>
      </c>
      <c r="L715" s="323" t="str">
        <f t="shared" si="443"/>
        <v/>
      </c>
      <c r="M715" s="323" t="str">
        <f t="shared" si="444"/>
        <v/>
      </c>
      <c r="N715" s="328" t="str">
        <f t="shared" si="445"/>
        <v/>
      </c>
      <c r="O715" s="328" t="str">
        <f t="shared" si="446"/>
        <v/>
      </c>
      <c r="P715" s="332"/>
      <c r="Q715" s="328"/>
      <c r="R715" s="277" t="str">
        <f>IF(H715&gt;0, rate1(1,$L$52,$L$51,$L$54,L715,$L$53,$L$50,P715),"")</f>
        <v/>
      </c>
      <c r="S715" s="323"/>
      <c r="T715" s="323"/>
      <c r="U715" s="328"/>
      <c r="V715" s="336"/>
      <c r="W715" s="328"/>
      <c r="X715" s="328"/>
      <c r="Y715" s="328"/>
      <c r="Z715" s="108" t="str">
        <f>IF(H715&gt;0, rate1(1,$L$52,$L$51,$L$54,U715,$L$53,$L$50,Y715),"")</f>
        <v/>
      </c>
      <c r="AA715" s="336" t="str">
        <f t="shared" si="447"/>
        <v/>
      </c>
      <c r="AB715" s="336" t="str">
        <f t="shared" si="448"/>
        <v/>
      </c>
      <c r="AC715" s="328" t="str">
        <f t="shared" si="449"/>
        <v/>
      </c>
      <c r="AD715" s="328" t="str">
        <f t="shared" si="450"/>
        <v/>
      </c>
      <c r="AE715" s="328" t="str">
        <f t="shared" si="451"/>
        <v/>
      </c>
      <c r="AF715" s="328" t="str">
        <f t="shared" si="452"/>
        <v/>
      </c>
      <c r="AG715" s="328" t="str">
        <f t="shared" si="453"/>
        <v/>
      </c>
      <c r="AH715" s="328" t="str">
        <f t="shared" si="454"/>
        <v/>
      </c>
      <c r="AI715" s="328" t="str">
        <f t="shared" si="455"/>
        <v/>
      </c>
      <c r="AJ715" s="328" t="str">
        <f t="shared" si="456"/>
        <v/>
      </c>
      <c r="AK715" s="337" t="str">
        <f t="shared" si="457"/>
        <v/>
      </c>
      <c r="AL715" s="42" t="str">
        <f t="shared" si="458"/>
        <v/>
      </c>
    </row>
    <row r="716" spans="2:38" ht="15" x14ac:dyDescent="0.15">
      <c r="B716" s="328" t="str">
        <f t="shared" si="436"/>
        <v/>
      </c>
      <c r="C716" s="328" t="str">
        <f t="shared" si="437"/>
        <v/>
      </c>
      <c r="D716" s="328" t="str">
        <f t="shared" si="438"/>
        <v/>
      </c>
      <c r="E716" s="328" t="e">
        <f t="shared" si="434"/>
        <v>#VALUE!</v>
      </c>
      <c r="F716" s="328" t="str">
        <f t="shared" si="439"/>
        <v/>
      </c>
      <c r="G716" s="328" t="str">
        <f t="shared" si="440"/>
        <v/>
      </c>
      <c r="H716" s="313"/>
      <c r="I716" s="328" t="str">
        <f t="shared" si="441"/>
        <v/>
      </c>
      <c r="J716" s="328">
        <f t="shared" si="435"/>
        <v>850</v>
      </c>
      <c r="K716" s="335" t="str">
        <f t="shared" si="442"/>
        <v/>
      </c>
      <c r="L716" s="323" t="str">
        <f t="shared" si="443"/>
        <v/>
      </c>
      <c r="M716" s="323" t="str">
        <f t="shared" si="444"/>
        <v/>
      </c>
      <c r="N716" s="328" t="str">
        <f t="shared" si="445"/>
        <v/>
      </c>
      <c r="O716" s="328" t="str">
        <f t="shared" si="446"/>
        <v/>
      </c>
      <c r="P716" s="332"/>
      <c r="Q716" s="328"/>
      <c r="R716" s="277" t="str">
        <f>IF(H716&gt;0, rate1(1,$L$52,$L$51,$L$54,L716,$L$53,$L$50,P716),"")</f>
        <v/>
      </c>
      <c r="S716" s="323"/>
      <c r="T716" s="323"/>
      <c r="U716" s="328"/>
      <c r="V716" s="336"/>
      <c r="W716" s="328"/>
      <c r="X716" s="328"/>
      <c r="Y716" s="328"/>
      <c r="Z716" s="108" t="str">
        <f>IF(H716&gt;0, rate1(1,$L$52,$L$51,$L$54,U716,$L$53,$L$50,Y716),"")</f>
        <v/>
      </c>
      <c r="AA716" s="336" t="str">
        <f t="shared" si="447"/>
        <v/>
      </c>
      <c r="AB716" s="336" t="str">
        <f t="shared" si="448"/>
        <v/>
      </c>
      <c r="AC716" s="328" t="str">
        <f t="shared" si="449"/>
        <v/>
      </c>
      <c r="AD716" s="328" t="str">
        <f t="shared" si="450"/>
        <v/>
      </c>
      <c r="AE716" s="328" t="str">
        <f t="shared" si="451"/>
        <v/>
      </c>
      <c r="AF716" s="328" t="str">
        <f t="shared" si="452"/>
        <v/>
      </c>
      <c r="AG716" s="328" t="str">
        <f t="shared" si="453"/>
        <v/>
      </c>
      <c r="AH716" s="328" t="str">
        <f t="shared" si="454"/>
        <v/>
      </c>
      <c r="AI716" s="328" t="str">
        <f t="shared" si="455"/>
        <v/>
      </c>
      <c r="AJ716" s="328" t="str">
        <f t="shared" si="456"/>
        <v/>
      </c>
      <c r="AK716" s="337" t="str">
        <f t="shared" si="457"/>
        <v/>
      </c>
      <c r="AL716" s="42" t="str">
        <f t="shared" si="458"/>
        <v/>
      </c>
    </row>
    <row r="717" spans="2:38" ht="15" x14ac:dyDescent="0.15">
      <c r="B717" s="328" t="str">
        <f t="shared" si="436"/>
        <v/>
      </c>
      <c r="C717" s="328" t="str">
        <f t="shared" si="437"/>
        <v/>
      </c>
      <c r="D717" s="328" t="str">
        <f t="shared" si="438"/>
        <v/>
      </c>
      <c r="E717" s="328" t="e">
        <f t="shared" si="434"/>
        <v>#VALUE!</v>
      </c>
      <c r="F717" s="328" t="str">
        <f t="shared" si="439"/>
        <v/>
      </c>
      <c r="G717" s="328" t="str">
        <f t="shared" si="440"/>
        <v/>
      </c>
      <c r="H717" s="313"/>
      <c r="I717" s="328" t="str">
        <f t="shared" si="441"/>
        <v/>
      </c>
      <c r="J717" s="328">
        <f t="shared" si="435"/>
        <v>850</v>
      </c>
      <c r="K717" s="335" t="str">
        <f t="shared" si="442"/>
        <v/>
      </c>
      <c r="L717" s="323" t="str">
        <f t="shared" si="443"/>
        <v/>
      </c>
      <c r="M717" s="323" t="str">
        <f t="shared" si="444"/>
        <v/>
      </c>
      <c r="N717" s="328" t="str">
        <f t="shared" si="445"/>
        <v/>
      </c>
      <c r="O717" s="328" t="str">
        <f t="shared" si="446"/>
        <v/>
      </c>
      <c r="P717" s="332"/>
      <c r="Q717" s="328"/>
      <c r="R717" s="277" t="str">
        <f>IF(H717&gt;0, rate1(1,$L$52,$L$51,$L$54,L717,$L$53,$L$50,P717),"")</f>
        <v/>
      </c>
      <c r="S717" s="323"/>
      <c r="T717" s="323"/>
      <c r="U717" s="328"/>
      <c r="V717" s="336"/>
      <c r="W717" s="328"/>
      <c r="X717" s="328"/>
      <c r="Y717" s="328"/>
      <c r="Z717" s="108" t="str">
        <f>IF(H717&gt;0, rate1(1,$L$52,$L$51,$L$54,U717,$L$53,$L$50,Y717),"")</f>
        <v/>
      </c>
      <c r="AA717" s="336" t="str">
        <f t="shared" si="447"/>
        <v/>
      </c>
      <c r="AB717" s="336" t="str">
        <f t="shared" si="448"/>
        <v/>
      </c>
      <c r="AC717" s="328" t="str">
        <f t="shared" si="449"/>
        <v/>
      </c>
      <c r="AD717" s="328" t="str">
        <f t="shared" si="450"/>
        <v/>
      </c>
      <c r="AE717" s="328" t="str">
        <f t="shared" si="451"/>
        <v/>
      </c>
      <c r="AF717" s="328" t="str">
        <f t="shared" si="452"/>
        <v/>
      </c>
      <c r="AG717" s="328" t="str">
        <f t="shared" si="453"/>
        <v/>
      </c>
      <c r="AH717" s="328" t="str">
        <f t="shared" si="454"/>
        <v/>
      </c>
      <c r="AI717" s="328" t="str">
        <f t="shared" si="455"/>
        <v/>
      </c>
      <c r="AJ717" s="328" t="str">
        <f t="shared" si="456"/>
        <v/>
      </c>
      <c r="AK717" s="337" t="str">
        <f t="shared" si="457"/>
        <v/>
      </c>
      <c r="AL717" s="42" t="str">
        <f t="shared" si="458"/>
        <v/>
      </c>
    </row>
    <row r="718" spans="2:38" ht="15" x14ac:dyDescent="0.15">
      <c r="B718" s="328" t="str">
        <f t="shared" si="436"/>
        <v/>
      </c>
      <c r="C718" s="328" t="str">
        <f t="shared" si="437"/>
        <v/>
      </c>
      <c r="D718" s="328" t="str">
        <f t="shared" si="438"/>
        <v/>
      </c>
      <c r="E718" s="328" t="e">
        <f t="shared" si="434"/>
        <v>#VALUE!</v>
      </c>
      <c r="F718" s="328" t="str">
        <f t="shared" si="439"/>
        <v/>
      </c>
      <c r="G718" s="328" t="str">
        <f t="shared" si="440"/>
        <v/>
      </c>
      <c r="H718" s="313"/>
      <c r="I718" s="328" t="str">
        <f t="shared" si="441"/>
        <v/>
      </c>
      <c r="J718" s="328">
        <f t="shared" si="435"/>
        <v>850</v>
      </c>
      <c r="K718" s="335" t="str">
        <f t="shared" si="442"/>
        <v/>
      </c>
      <c r="L718" s="323" t="str">
        <f t="shared" si="443"/>
        <v/>
      </c>
      <c r="M718" s="323" t="str">
        <f t="shared" si="444"/>
        <v/>
      </c>
      <c r="N718" s="328" t="str">
        <f t="shared" si="445"/>
        <v/>
      </c>
      <c r="O718" s="328" t="str">
        <f t="shared" si="446"/>
        <v/>
      </c>
      <c r="P718" s="332"/>
      <c r="Q718" s="328"/>
      <c r="R718" s="277" t="str">
        <f>IF(H718&gt;0, rate1(1,$L$52,$L$51,$L$54,L718,$L$53,$L$50,P718),"")</f>
        <v/>
      </c>
      <c r="S718" s="323"/>
      <c r="T718" s="323"/>
      <c r="U718" s="328"/>
      <c r="V718" s="336"/>
      <c r="W718" s="328"/>
      <c r="X718" s="328"/>
      <c r="Y718" s="328"/>
      <c r="Z718" s="108" t="str">
        <f>IF(H718&gt;0, rate1(1,$L$52,$L$51,$L$54,U718,$L$53,$L$50,Y718),"")</f>
        <v/>
      </c>
      <c r="AA718" s="336" t="str">
        <f t="shared" si="447"/>
        <v/>
      </c>
      <c r="AB718" s="336" t="str">
        <f t="shared" si="448"/>
        <v/>
      </c>
      <c r="AC718" s="328" t="str">
        <f t="shared" si="449"/>
        <v/>
      </c>
      <c r="AD718" s="328" t="str">
        <f t="shared" si="450"/>
        <v/>
      </c>
      <c r="AE718" s="328" t="str">
        <f t="shared" si="451"/>
        <v/>
      </c>
      <c r="AF718" s="328" t="str">
        <f t="shared" si="452"/>
        <v/>
      </c>
      <c r="AG718" s="328" t="str">
        <f t="shared" si="453"/>
        <v/>
      </c>
      <c r="AH718" s="328" t="str">
        <f t="shared" si="454"/>
        <v/>
      </c>
      <c r="AI718" s="328" t="str">
        <f t="shared" si="455"/>
        <v/>
      </c>
      <c r="AJ718" s="328" t="str">
        <f t="shared" si="456"/>
        <v/>
      </c>
      <c r="AK718" s="337" t="str">
        <f t="shared" si="457"/>
        <v/>
      </c>
      <c r="AL718" s="42" t="str">
        <f t="shared" si="458"/>
        <v/>
      </c>
    </row>
    <row r="719" spans="2:38" ht="15" x14ac:dyDescent="0.15">
      <c r="B719" s="328" t="str">
        <f t="shared" si="436"/>
        <v/>
      </c>
      <c r="C719" s="328" t="str">
        <f t="shared" si="437"/>
        <v/>
      </c>
      <c r="D719" s="328" t="str">
        <f t="shared" si="438"/>
        <v/>
      </c>
      <c r="E719" s="328" t="e">
        <f t="shared" si="434"/>
        <v>#VALUE!</v>
      </c>
      <c r="F719" s="328" t="str">
        <f t="shared" si="439"/>
        <v/>
      </c>
      <c r="G719" s="328" t="str">
        <f t="shared" si="440"/>
        <v/>
      </c>
      <c r="H719" s="313"/>
      <c r="I719" s="328" t="str">
        <f t="shared" si="441"/>
        <v/>
      </c>
      <c r="J719" s="328">
        <f t="shared" si="435"/>
        <v>850</v>
      </c>
      <c r="K719" s="335" t="str">
        <f t="shared" si="442"/>
        <v/>
      </c>
      <c r="L719" s="323" t="str">
        <f t="shared" si="443"/>
        <v/>
      </c>
      <c r="M719" s="323" t="str">
        <f t="shared" si="444"/>
        <v/>
      </c>
      <c r="N719" s="328" t="str">
        <f t="shared" si="445"/>
        <v/>
      </c>
      <c r="O719" s="328" t="str">
        <f t="shared" si="446"/>
        <v/>
      </c>
      <c r="P719" s="332"/>
      <c r="Q719" s="328"/>
      <c r="R719" s="277" t="str">
        <f>IF(H719&gt;0, rate1(1,$L$52,$L$51,$L$54,L719,$L$53,$L$50,P719),"")</f>
        <v/>
      </c>
      <c r="S719" s="323"/>
      <c r="T719" s="323"/>
      <c r="U719" s="328"/>
      <c r="V719" s="336"/>
      <c r="W719" s="328"/>
      <c r="X719" s="328"/>
      <c r="Y719" s="328"/>
      <c r="Z719" s="108" t="str">
        <f>IF(H719&gt;0, rate1(1,$L$52,$L$51,$L$54,U719,$L$53,$L$50,Y719),"")</f>
        <v/>
      </c>
      <c r="AA719" s="336" t="str">
        <f t="shared" si="447"/>
        <v/>
      </c>
      <c r="AB719" s="336" t="str">
        <f t="shared" si="448"/>
        <v/>
      </c>
      <c r="AC719" s="328" t="str">
        <f t="shared" si="449"/>
        <v/>
      </c>
      <c r="AD719" s="328" t="str">
        <f t="shared" si="450"/>
        <v/>
      </c>
      <c r="AE719" s="328" t="str">
        <f t="shared" si="451"/>
        <v/>
      </c>
      <c r="AF719" s="328" t="str">
        <f t="shared" si="452"/>
        <v/>
      </c>
      <c r="AG719" s="328" t="str">
        <f t="shared" si="453"/>
        <v/>
      </c>
      <c r="AH719" s="328" t="str">
        <f t="shared" si="454"/>
        <v/>
      </c>
      <c r="AI719" s="328" t="str">
        <f t="shared" si="455"/>
        <v/>
      </c>
      <c r="AJ719" s="328" t="str">
        <f t="shared" si="456"/>
        <v/>
      </c>
      <c r="AK719" s="337" t="str">
        <f t="shared" si="457"/>
        <v/>
      </c>
      <c r="AL719" s="42" t="str">
        <f t="shared" si="458"/>
        <v/>
      </c>
    </row>
    <row r="720" spans="2:38" ht="15" x14ac:dyDescent="0.15">
      <c r="B720" s="328" t="str">
        <f t="shared" si="436"/>
        <v/>
      </c>
      <c r="C720" s="328" t="str">
        <f t="shared" si="437"/>
        <v/>
      </c>
      <c r="D720" s="328" t="str">
        <f t="shared" si="438"/>
        <v/>
      </c>
      <c r="E720" s="328" t="e">
        <f t="shared" si="434"/>
        <v>#VALUE!</v>
      </c>
      <c r="F720" s="328" t="str">
        <f t="shared" si="439"/>
        <v/>
      </c>
      <c r="G720" s="328" t="str">
        <f t="shared" si="440"/>
        <v/>
      </c>
      <c r="H720" s="313"/>
      <c r="I720" s="328" t="str">
        <f t="shared" si="441"/>
        <v/>
      </c>
      <c r="J720" s="328">
        <f t="shared" si="435"/>
        <v>850</v>
      </c>
      <c r="K720" s="335" t="str">
        <f t="shared" si="442"/>
        <v/>
      </c>
      <c r="L720" s="323" t="str">
        <f t="shared" si="443"/>
        <v/>
      </c>
      <c r="M720" s="323" t="str">
        <f t="shared" si="444"/>
        <v/>
      </c>
      <c r="N720" s="328" t="str">
        <f t="shared" si="445"/>
        <v/>
      </c>
      <c r="O720" s="328" t="str">
        <f t="shared" si="446"/>
        <v/>
      </c>
      <c r="P720" s="332"/>
      <c r="Q720" s="328"/>
      <c r="R720" s="277" t="str">
        <f>IF(H720&gt;0, rate1(1,$L$52,$L$51,$L$54,L720,$L$53,$L$50,P720),"")</f>
        <v/>
      </c>
      <c r="S720" s="323"/>
      <c r="T720" s="323"/>
      <c r="U720" s="328"/>
      <c r="V720" s="336"/>
      <c r="W720" s="328"/>
      <c r="X720" s="328"/>
      <c r="Y720" s="328"/>
      <c r="Z720" s="108" t="str">
        <f>IF(H720&gt;0, rate1(1,$L$52,$L$51,$L$54,U720,$L$53,$L$50,Y720),"")</f>
        <v/>
      </c>
      <c r="AA720" s="336" t="str">
        <f t="shared" si="447"/>
        <v/>
      </c>
      <c r="AB720" s="336" t="str">
        <f t="shared" si="448"/>
        <v/>
      </c>
      <c r="AC720" s="328" t="str">
        <f t="shared" si="449"/>
        <v/>
      </c>
      <c r="AD720" s="328" t="str">
        <f t="shared" si="450"/>
        <v/>
      </c>
      <c r="AE720" s="328" t="str">
        <f t="shared" si="451"/>
        <v/>
      </c>
      <c r="AF720" s="328" t="str">
        <f t="shared" si="452"/>
        <v/>
      </c>
      <c r="AG720" s="328" t="str">
        <f t="shared" si="453"/>
        <v/>
      </c>
      <c r="AH720" s="328" t="str">
        <f t="shared" si="454"/>
        <v/>
      </c>
      <c r="AI720" s="328" t="str">
        <f t="shared" si="455"/>
        <v/>
      </c>
      <c r="AJ720" s="328" t="str">
        <f t="shared" si="456"/>
        <v/>
      </c>
      <c r="AK720" s="337" t="str">
        <f t="shared" si="457"/>
        <v/>
      </c>
      <c r="AL720" s="42" t="str">
        <f t="shared" si="458"/>
        <v/>
      </c>
    </row>
    <row r="721" spans="2:38" ht="15" x14ac:dyDescent="0.15">
      <c r="B721" s="328" t="str">
        <f t="shared" si="436"/>
        <v/>
      </c>
      <c r="C721" s="328" t="str">
        <f t="shared" si="437"/>
        <v/>
      </c>
      <c r="D721" s="328" t="str">
        <f t="shared" si="438"/>
        <v/>
      </c>
      <c r="E721" s="328" t="e">
        <f t="shared" si="434"/>
        <v>#VALUE!</v>
      </c>
      <c r="F721" s="328" t="str">
        <f t="shared" si="439"/>
        <v/>
      </c>
      <c r="G721" s="328" t="str">
        <f t="shared" si="440"/>
        <v/>
      </c>
      <c r="H721" s="313"/>
      <c r="I721" s="328" t="str">
        <f t="shared" si="441"/>
        <v/>
      </c>
      <c r="J721" s="328">
        <f t="shared" si="435"/>
        <v>850</v>
      </c>
      <c r="K721" s="335" t="str">
        <f t="shared" si="442"/>
        <v/>
      </c>
      <c r="L721" s="323" t="str">
        <f t="shared" si="443"/>
        <v/>
      </c>
      <c r="M721" s="323" t="str">
        <f t="shared" si="444"/>
        <v/>
      </c>
      <c r="N721" s="328" t="str">
        <f t="shared" si="445"/>
        <v/>
      </c>
      <c r="O721" s="328" t="str">
        <f t="shared" si="446"/>
        <v/>
      </c>
      <c r="P721" s="332"/>
      <c r="Q721" s="328"/>
      <c r="R721" s="277" t="str">
        <f>IF(H721&gt;0, rate1(1,$L$52,$L$51,$L$54,L721,$L$53,$L$50,P721),"")</f>
        <v/>
      </c>
      <c r="S721" s="323"/>
      <c r="T721" s="323"/>
      <c r="U721" s="328"/>
      <c r="V721" s="336"/>
      <c r="W721" s="328"/>
      <c r="X721" s="328"/>
      <c r="Y721" s="328"/>
      <c r="Z721" s="108" t="str">
        <f>IF(H721&gt;0, rate1(1,$L$52,$L$51,$L$54,U721,$L$53,$L$50,Y721),"")</f>
        <v/>
      </c>
      <c r="AA721" s="336" t="str">
        <f t="shared" si="447"/>
        <v/>
      </c>
      <c r="AB721" s="336" t="str">
        <f t="shared" si="448"/>
        <v/>
      </c>
      <c r="AC721" s="328" t="str">
        <f t="shared" si="449"/>
        <v/>
      </c>
      <c r="AD721" s="328" t="str">
        <f t="shared" si="450"/>
        <v/>
      </c>
      <c r="AE721" s="328" t="str">
        <f t="shared" si="451"/>
        <v/>
      </c>
      <c r="AF721" s="328" t="str">
        <f t="shared" si="452"/>
        <v/>
      </c>
      <c r="AG721" s="328" t="str">
        <f t="shared" si="453"/>
        <v/>
      </c>
      <c r="AH721" s="328" t="str">
        <f t="shared" si="454"/>
        <v/>
      </c>
      <c r="AI721" s="328" t="str">
        <f t="shared" si="455"/>
        <v/>
      </c>
      <c r="AJ721" s="328" t="str">
        <f t="shared" si="456"/>
        <v/>
      </c>
      <c r="AK721" s="337" t="str">
        <f t="shared" si="457"/>
        <v/>
      </c>
      <c r="AL721" s="42" t="str">
        <f t="shared" si="458"/>
        <v/>
      </c>
    </row>
    <row r="722" spans="2:38" ht="15" x14ac:dyDescent="0.15">
      <c r="B722" s="328" t="str">
        <f t="shared" si="436"/>
        <v/>
      </c>
      <c r="C722" s="328" t="str">
        <f t="shared" si="437"/>
        <v/>
      </c>
      <c r="D722" s="328" t="str">
        <f t="shared" si="438"/>
        <v/>
      </c>
      <c r="E722" s="328" t="e">
        <f t="shared" si="434"/>
        <v>#VALUE!</v>
      </c>
      <c r="F722" s="328" t="str">
        <f t="shared" si="439"/>
        <v/>
      </c>
      <c r="G722" s="328" t="str">
        <f t="shared" si="440"/>
        <v/>
      </c>
      <c r="H722" s="313"/>
      <c r="I722" s="328" t="str">
        <f t="shared" si="441"/>
        <v/>
      </c>
      <c r="J722" s="328">
        <f t="shared" si="435"/>
        <v>850</v>
      </c>
      <c r="K722" s="335" t="str">
        <f t="shared" si="442"/>
        <v/>
      </c>
      <c r="L722" s="323" t="str">
        <f t="shared" si="443"/>
        <v/>
      </c>
      <c r="M722" s="323" t="str">
        <f t="shared" si="444"/>
        <v/>
      </c>
      <c r="N722" s="328" t="str">
        <f t="shared" si="445"/>
        <v/>
      </c>
      <c r="O722" s="328" t="str">
        <f t="shared" si="446"/>
        <v/>
      </c>
      <c r="P722" s="332"/>
      <c r="Q722" s="328"/>
      <c r="R722" s="277" t="str">
        <f>IF(H722&gt;0, rate1(1,$L$52,$L$51,$L$54,L722,$L$53,$L$50,P722),"")</f>
        <v/>
      </c>
      <c r="S722" s="323"/>
      <c r="T722" s="323"/>
      <c r="U722" s="328"/>
      <c r="V722" s="336"/>
      <c r="W722" s="328"/>
      <c r="X722" s="328"/>
      <c r="Y722" s="328"/>
      <c r="Z722" s="108" t="str">
        <f>IF(H722&gt;0, rate1(1,$L$52,$L$51,$L$54,U722,$L$53,$L$50,Y722),"")</f>
        <v/>
      </c>
      <c r="AA722" s="336" t="str">
        <f t="shared" si="447"/>
        <v/>
      </c>
      <c r="AB722" s="336" t="str">
        <f t="shared" si="448"/>
        <v/>
      </c>
      <c r="AC722" s="328" t="str">
        <f t="shared" si="449"/>
        <v/>
      </c>
      <c r="AD722" s="328" t="str">
        <f t="shared" si="450"/>
        <v/>
      </c>
      <c r="AE722" s="328" t="str">
        <f t="shared" si="451"/>
        <v/>
      </c>
      <c r="AF722" s="328" t="str">
        <f t="shared" si="452"/>
        <v/>
      </c>
      <c r="AG722" s="328" t="str">
        <f t="shared" si="453"/>
        <v/>
      </c>
      <c r="AH722" s="328" t="str">
        <f t="shared" si="454"/>
        <v/>
      </c>
      <c r="AI722" s="328" t="str">
        <f t="shared" si="455"/>
        <v/>
      </c>
      <c r="AJ722" s="328" t="str">
        <f t="shared" si="456"/>
        <v/>
      </c>
      <c r="AK722" s="337" t="str">
        <f t="shared" si="457"/>
        <v/>
      </c>
      <c r="AL722" s="42" t="str">
        <f t="shared" si="458"/>
        <v/>
      </c>
    </row>
    <row r="723" spans="2:38" ht="15" x14ac:dyDescent="0.15">
      <c r="B723" s="328" t="str">
        <f t="shared" si="436"/>
        <v/>
      </c>
      <c r="C723" s="328" t="str">
        <f t="shared" si="437"/>
        <v/>
      </c>
      <c r="D723" s="328" t="str">
        <f t="shared" si="438"/>
        <v/>
      </c>
      <c r="E723" s="328" t="e">
        <f t="shared" si="434"/>
        <v>#VALUE!</v>
      </c>
      <c r="F723" s="328" t="str">
        <f t="shared" si="439"/>
        <v/>
      </c>
      <c r="G723" s="328" t="str">
        <f t="shared" si="440"/>
        <v/>
      </c>
      <c r="H723" s="313"/>
      <c r="I723" s="328" t="str">
        <f t="shared" si="441"/>
        <v/>
      </c>
      <c r="J723" s="328">
        <f t="shared" si="435"/>
        <v>850</v>
      </c>
      <c r="K723" s="335" t="str">
        <f t="shared" si="442"/>
        <v/>
      </c>
      <c r="L723" s="323" t="str">
        <f t="shared" si="443"/>
        <v/>
      </c>
      <c r="M723" s="323" t="str">
        <f t="shared" si="444"/>
        <v/>
      </c>
      <c r="N723" s="328" t="str">
        <f t="shared" si="445"/>
        <v/>
      </c>
      <c r="O723" s="328" t="str">
        <f t="shared" si="446"/>
        <v/>
      </c>
      <c r="P723" s="332"/>
      <c r="Q723" s="328"/>
      <c r="R723" s="277" t="str">
        <f>IF(H723&gt;0, rate1(1,$L$52,$L$51,$L$54,L723,$L$53,$L$50,P723),"")</f>
        <v/>
      </c>
      <c r="S723" s="323"/>
      <c r="T723" s="323"/>
      <c r="U723" s="328"/>
      <c r="V723" s="336"/>
      <c r="W723" s="328"/>
      <c r="X723" s="328"/>
      <c r="Y723" s="328"/>
      <c r="Z723" s="108" t="str">
        <f>IF(H723&gt;0, rate1(1,$L$52,$L$51,$L$54,U723,$L$53,$L$50,Y723),"")</f>
        <v/>
      </c>
      <c r="AA723" s="336" t="str">
        <f t="shared" si="447"/>
        <v/>
      </c>
      <c r="AB723" s="336" t="str">
        <f t="shared" si="448"/>
        <v/>
      </c>
      <c r="AC723" s="328" t="str">
        <f t="shared" si="449"/>
        <v/>
      </c>
      <c r="AD723" s="328" t="str">
        <f t="shared" si="450"/>
        <v/>
      </c>
      <c r="AE723" s="328" t="str">
        <f t="shared" si="451"/>
        <v/>
      </c>
      <c r="AF723" s="328" t="str">
        <f t="shared" si="452"/>
        <v/>
      </c>
      <c r="AG723" s="328" t="str">
        <f t="shared" si="453"/>
        <v/>
      </c>
      <c r="AH723" s="328" t="str">
        <f t="shared" si="454"/>
        <v/>
      </c>
      <c r="AI723" s="328" t="str">
        <f t="shared" si="455"/>
        <v/>
      </c>
      <c r="AJ723" s="328" t="str">
        <f t="shared" si="456"/>
        <v/>
      </c>
      <c r="AK723" s="337" t="str">
        <f t="shared" si="457"/>
        <v/>
      </c>
      <c r="AL723" s="42" t="str">
        <f t="shared" si="458"/>
        <v/>
      </c>
    </row>
    <row r="724" spans="2:38" ht="15" x14ac:dyDescent="0.15">
      <c r="B724" s="328" t="str">
        <f t="shared" si="436"/>
        <v/>
      </c>
      <c r="C724" s="328" t="str">
        <f t="shared" si="437"/>
        <v/>
      </c>
      <c r="D724" s="328" t="str">
        <f t="shared" si="438"/>
        <v/>
      </c>
      <c r="E724" s="328" t="e">
        <f t="shared" si="434"/>
        <v>#VALUE!</v>
      </c>
      <c r="F724" s="328" t="str">
        <f t="shared" si="439"/>
        <v/>
      </c>
      <c r="G724" s="328" t="str">
        <f t="shared" si="440"/>
        <v/>
      </c>
      <c r="H724" s="313"/>
      <c r="I724" s="328" t="str">
        <f t="shared" si="441"/>
        <v/>
      </c>
      <c r="J724" s="328">
        <f t="shared" si="435"/>
        <v>850</v>
      </c>
      <c r="K724" s="335" t="str">
        <f t="shared" si="442"/>
        <v/>
      </c>
      <c r="L724" s="323" t="str">
        <f t="shared" si="443"/>
        <v/>
      </c>
      <c r="M724" s="323" t="str">
        <f t="shared" si="444"/>
        <v/>
      </c>
      <c r="N724" s="328" t="str">
        <f t="shared" si="445"/>
        <v/>
      </c>
      <c r="O724" s="328" t="str">
        <f t="shared" si="446"/>
        <v/>
      </c>
      <c r="P724" s="332"/>
      <c r="Q724" s="328"/>
      <c r="R724" s="277" t="str">
        <f>IF(H724&gt;0, rate1(1,$L$52,$L$51,$L$54,L724,$L$53,$L$50,P724),"")</f>
        <v/>
      </c>
      <c r="S724" s="323"/>
      <c r="T724" s="323"/>
      <c r="U724" s="328"/>
      <c r="V724" s="336"/>
      <c r="W724" s="328"/>
      <c r="X724" s="328"/>
      <c r="Y724" s="328"/>
      <c r="Z724" s="108" t="str">
        <f>IF(H724&gt;0, rate1(1,$L$52,$L$51,$L$54,U724,$L$53,$L$50,Y724),"")</f>
        <v/>
      </c>
      <c r="AA724" s="336" t="str">
        <f t="shared" si="447"/>
        <v/>
      </c>
      <c r="AB724" s="336" t="str">
        <f t="shared" si="448"/>
        <v/>
      </c>
      <c r="AC724" s="328" t="str">
        <f t="shared" si="449"/>
        <v/>
      </c>
      <c r="AD724" s="328" t="str">
        <f t="shared" si="450"/>
        <v/>
      </c>
      <c r="AE724" s="328" t="str">
        <f t="shared" si="451"/>
        <v/>
      </c>
      <c r="AF724" s="328" t="str">
        <f t="shared" si="452"/>
        <v/>
      </c>
      <c r="AG724" s="328" t="str">
        <f t="shared" si="453"/>
        <v/>
      </c>
      <c r="AH724" s="328" t="str">
        <f t="shared" si="454"/>
        <v/>
      </c>
      <c r="AI724" s="328" t="str">
        <f t="shared" si="455"/>
        <v/>
      </c>
      <c r="AJ724" s="328" t="str">
        <f t="shared" si="456"/>
        <v/>
      </c>
      <c r="AK724" s="337" t="str">
        <f t="shared" si="457"/>
        <v/>
      </c>
      <c r="AL724" s="42" t="str">
        <f t="shared" si="458"/>
        <v/>
      </c>
    </row>
    <row r="725" spans="2:38" ht="15" x14ac:dyDescent="0.15">
      <c r="B725" s="328" t="str">
        <f t="shared" si="436"/>
        <v/>
      </c>
      <c r="C725" s="328" t="str">
        <f t="shared" si="437"/>
        <v/>
      </c>
      <c r="D725" s="328" t="str">
        <f t="shared" si="438"/>
        <v/>
      </c>
      <c r="E725" s="328" t="e">
        <f t="shared" si="434"/>
        <v>#VALUE!</v>
      </c>
      <c r="F725" s="328" t="str">
        <f t="shared" si="439"/>
        <v/>
      </c>
      <c r="G725" s="328" t="str">
        <f t="shared" si="440"/>
        <v/>
      </c>
      <c r="H725" s="313"/>
      <c r="I725" s="328" t="str">
        <f t="shared" si="441"/>
        <v/>
      </c>
      <c r="J725" s="328">
        <f t="shared" si="435"/>
        <v>850</v>
      </c>
      <c r="K725" s="335" t="str">
        <f t="shared" si="442"/>
        <v/>
      </c>
      <c r="L725" s="323" t="str">
        <f t="shared" si="443"/>
        <v/>
      </c>
      <c r="M725" s="323" t="str">
        <f t="shared" si="444"/>
        <v/>
      </c>
      <c r="N725" s="328" t="str">
        <f t="shared" si="445"/>
        <v/>
      </c>
      <c r="O725" s="328" t="str">
        <f t="shared" si="446"/>
        <v/>
      </c>
      <c r="P725" s="332"/>
      <c r="Q725" s="328"/>
      <c r="R725" s="277" t="str">
        <f>IF(H725&gt;0, rate1(1,$L$52,$L$51,$L$54,L725,$L$53,$L$50,P725),"")</f>
        <v/>
      </c>
      <c r="S725" s="323"/>
      <c r="T725" s="323"/>
      <c r="U725" s="328"/>
      <c r="V725" s="336"/>
      <c r="W725" s="328"/>
      <c r="X725" s="328"/>
      <c r="Y725" s="328"/>
      <c r="Z725" s="108" t="str">
        <f>IF(H725&gt;0, rate1(1,$L$52,$L$51,$L$54,U725,$L$53,$L$50,Y725),"")</f>
        <v/>
      </c>
      <c r="AA725" s="336" t="str">
        <f t="shared" si="447"/>
        <v/>
      </c>
      <c r="AB725" s="336" t="str">
        <f t="shared" si="448"/>
        <v/>
      </c>
      <c r="AC725" s="328" t="str">
        <f t="shared" si="449"/>
        <v/>
      </c>
      <c r="AD725" s="328" t="str">
        <f t="shared" si="450"/>
        <v/>
      </c>
      <c r="AE725" s="328" t="str">
        <f t="shared" si="451"/>
        <v/>
      </c>
      <c r="AF725" s="328" t="str">
        <f t="shared" si="452"/>
        <v/>
      </c>
      <c r="AG725" s="328" t="str">
        <f t="shared" si="453"/>
        <v/>
      </c>
      <c r="AH725" s="328" t="str">
        <f t="shared" si="454"/>
        <v/>
      </c>
      <c r="AI725" s="328" t="str">
        <f t="shared" si="455"/>
        <v/>
      </c>
      <c r="AJ725" s="328" t="str">
        <f t="shared" si="456"/>
        <v/>
      </c>
      <c r="AK725" s="337" t="str">
        <f t="shared" si="457"/>
        <v/>
      </c>
      <c r="AL725" s="42" t="str">
        <f t="shared" si="458"/>
        <v/>
      </c>
    </row>
    <row r="726" spans="2:38" ht="15" x14ac:dyDescent="0.15">
      <c r="B726" s="328" t="str">
        <f t="shared" si="436"/>
        <v/>
      </c>
      <c r="C726" s="328" t="str">
        <f t="shared" si="437"/>
        <v/>
      </c>
      <c r="D726" s="328" t="str">
        <f t="shared" si="438"/>
        <v/>
      </c>
      <c r="E726" s="328" t="e">
        <f t="shared" si="434"/>
        <v>#VALUE!</v>
      </c>
      <c r="F726" s="328" t="str">
        <f t="shared" si="439"/>
        <v/>
      </c>
      <c r="G726" s="328" t="str">
        <f t="shared" si="440"/>
        <v/>
      </c>
      <c r="H726" s="313"/>
      <c r="I726" s="328" t="str">
        <f t="shared" si="441"/>
        <v/>
      </c>
      <c r="J726" s="328">
        <f t="shared" si="435"/>
        <v>850</v>
      </c>
      <c r="K726" s="335" t="str">
        <f t="shared" si="442"/>
        <v/>
      </c>
      <c r="L726" s="323" t="str">
        <f t="shared" si="443"/>
        <v/>
      </c>
      <c r="M726" s="323" t="str">
        <f t="shared" si="444"/>
        <v/>
      </c>
      <c r="N726" s="328" t="str">
        <f t="shared" si="445"/>
        <v/>
      </c>
      <c r="O726" s="328" t="str">
        <f t="shared" si="446"/>
        <v/>
      </c>
      <c r="P726" s="332"/>
      <c r="Q726" s="328"/>
      <c r="R726" s="277" t="str">
        <f>IF(H726&gt;0, rate1(1,$L$52,$L$51,$L$54,L726,$L$53,$L$50,P726),"")</f>
        <v/>
      </c>
      <c r="S726" s="323"/>
      <c r="T726" s="323"/>
      <c r="U726" s="328"/>
      <c r="V726" s="336"/>
      <c r="W726" s="328"/>
      <c r="X726" s="328"/>
      <c r="Y726" s="328"/>
      <c r="Z726" s="108" t="str">
        <f>IF(H726&gt;0, rate1(1,$L$52,$L$51,$L$54,U726,$L$53,$L$50,Y726),"")</f>
        <v/>
      </c>
      <c r="AA726" s="336" t="str">
        <f t="shared" si="447"/>
        <v/>
      </c>
      <c r="AB726" s="336" t="str">
        <f t="shared" si="448"/>
        <v/>
      </c>
      <c r="AC726" s="328" t="str">
        <f t="shared" si="449"/>
        <v/>
      </c>
      <c r="AD726" s="328" t="str">
        <f t="shared" si="450"/>
        <v/>
      </c>
      <c r="AE726" s="328" t="str">
        <f t="shared" si="451"/>
        <v/>
      </c>
      <c r="AF726" s="328" t="str">
        <f t="shared" si="452"/>
        <v/>
      </c>
      <c r="AG726" s="328" t="str">
        <f t="shared" si="453"/>
        <v/>
      </c>
      <c r="AH726" s="328" t="str">
        <f t="shared" si="454"/>
        <v/>
      </c>
      <c r="AI726" s="328" t="str">
        <f t="shared" si="455"/>
        <v/>
      </c>
      <c r="AJ726" s="328" t="str">
        <f t="shared" si="456"/>
        <v/>
      </c>
      <c r="AK726" s="337" t="str">
        <f t="shared" si="457"/>
        <v/>
      </c>
      <c r="AL726" s="42" t="str">
        <f t="shared" si="458"/>
        <v/>
      </c>
    </row>
    <row r="727" spans="2:38" ht="15" x14ac:dyDescent="0.15">
      <c r="B727" s="328" t="str">
        <f t="shared" si="436"/>
        <v/>
      </c>
      <c r="C727" s="328" t="str">
        <f t="shared" si="437"/>
        <v/>
      </c>
      <c r="D727" s="328" t="str">
        <f t="shared" si="438"/>
        <v/>
      </c>
      <c r="E727" s="328" t="e">
        <f t="shared" si="434"/>
        <v>#VALUE!</v>
      </c>
      <c r="F727" s="328" t="str">
        <f t="shared" si="439"/>
        <v/>
      </c>
      <c r="G727" s="328" t="str">
        <f t="shared" si="440"/>
        <v/>
      </c>
      <c r="H727" s="313"/>
      <c r="I727" s="328" t="str">
        <f t="shared" si="441"/>
        <v/>
      </c>
      <c r="J727" s="328">
        <f t="shared" si="435"/>
        <v>850</v>
      </c>
      <c r="K727" s="335" t="str">
        <f t="shared" si="442"/>
        <v/>
      </c>
      <c r="L727" s="323" t="str">
        <f t="shared" si="443"/>
        <v/>
      </c>
      <c r="M727" s="323" t="str">
        <f t="shared" si="444"/>
        <v/>
      </c>
      <c r="N727" s="328" t="str">
        <f t="shared" si="445"/>
        <v/>
      </c>
      <c r="O727" s="328" t="str">
        <f t="shared" si="446"/>
        <v/>
      </c>
      <c r="P727" s="332"/>
      <c r="Q727" s="328"/>
      <c r="R727" s="277" t="str">
        <f>IF(H727&gt;0, rate1(1,$L$52,$L$51,$L$54,L727,$L$53,$L$50,P727),"")</f>
        <v/>
      </c>
      <c r="S727" s="323"/>
      <c r="T727" s="323"/>
      <c r="U727" s="328"/>
      <c r="V727" s="336"/>
      <c r="W727" s="328"/>
      <c r="X727" s="328"/>
      <c r="Y727" s="328"/>
      <c r="Z727" s="108" t="str">
        <f>IF(H727&gt;0, rate1(1,$L$52,$L$51,$L$54,U727,$L$53,$L$50,Y727),"")</f>
        <v/>
      </c>
      <c r="AA727" s="336" t="str">
        <f t="shared" si="447"/>
        <v/>
      </c>
      <c r="AB727" s="336" t="str">
        <f t="shared" si="448"/>
        <v/>
      </c>
      <c r="AC727" s="328" t="str">
        <f t="shared" si="449"/>
        <v/>
      </c>
      <c r="AD727" s="328" t="str">
        <f t="shared" si="450"/>
        <v/>
      </c>
      <c r="AE727" s="328" t="str">
        <f t="shared" si="451"/>
        <v/>
      </c>
      <c r="AF727" s="328" t="str">
        <f t="shared" si="452"/>
        <v/>
      </c>
      <c r="AG727" s="328" t="str">
        <f t="shared" si="453"/>
        <v/>
      </c>
      <c r="AH727" s="328" t="str">
        <f t="shared" si="454"/>
        <v/>
      </c>
      <c r="AI727" s="328" t="str">
        <f t="shared" si="455"/>
        <v/>
      </c>
      <c r="AJ727" s="328" t="str">
        <f t="shared" si="456"/>
        <v/>
      </c>
      <c r="AK727" s="337" t="str">
        <f t="shared" si="457"/>
        <v/>
      </c>
      <c r="AL727" s="42" t="str">
        <f t="shared" si="458"/>
        <v/>
      </c>
    </row>
    <row r="728" spans="2:38" ht="15" x14ac:dyDescent="0.15">
      <c r="B728" s="328" t="str">
        <f t="shared" si="436"/>
        <v/>
      </c>
      <c r="C728" s="328" t="str">
        <f t="shared" si="437"/>
        <v/>
      </c>
      <c r="D728" s="328" t="str">
        <f t="shared" si="438"/>
        <v/>
      </c>
      <c r="E728" s="328" t="e">
        <f t="shared" si="434"/>
        <v>#VALUE!</v>
      </c>
      <c r="F728" s="328" t="str">
        <f t="shared" si="439"/>
        <v/>
      </c>
      <c r="G728" s="328" t="str">
        <f t="shared" si="440"/>
        <v/>
      </c>
      <c r="H728" s="313"/>
      <c r="I728" s="328" t="str">
        <f t="shared" si="441"/>
        <v/>
      </c>
      <c r="J728" s="328">
        <f t="shared" si="435"/>
        <v>850</v>
      </c>
      <c r="K728" s="335" t="str">
        <f t="shared" si="442"/>
        <v/>
      </c>
      <c r="L728" s="323" t="str">
        <f t="shared" si="443"/>
        <v/>
      </c>
      <c r="M728" s="323" t="str">
        <f t="shared" si="444"/>
        <v/>
      </c>
      <c r="N728" s="328" t="str">
        <f t="shared" si="445"/>
        <v/>
      </c>
      <c r="O728" s="328" t="str">
        <f t="shared" si="446"/>
        <v/>
      </c>
      <c r="P728" s="332"/>
      <c r="Q728" s="328"/>
      <c r="R728" s="277" t="str">
        <f>IF(H728&gt;0, rate1(1,$L$52,$L$51,$L$54,L728,$L$53,$L$50,P728),"")</f>
        <v/>
      </c>
      <c r="S728" s="323"/>
      <c r="T728" s="323"/>
      <c r="U728" s="328"/>
      <c r="V728" s="336"/>
      <c r="W728" s="328"/>
      <c r="X728" s="328"/>
      <c r="Y728" s="328"/>
      <c r="Z728" s="108" t="str">
        <f>IF(H728&gt;0, rate1(1,$L$52,$L$51,$L$54,U728,$L$53,$L$50,Y728),"")</f>
        <v/>
      </c>
      <c r="AA728" s="336" t="str">
        <f t="shared" si="447"/>
        <v/>
      </c>
      <c r="AB728" s="336" t="str">
        <f t="shared" si="448"/>
        <v/>
      </c>
      <c r="AC728" s="328" t="str">
        <f t="shared" si="449"/>
        <v/>
      </c>
      <c r="AD728" s="328" t="str">
        <f t="shared" si="450"/>
        <v/>
      </c>
      <c r="AE728" s="328" t="str">
        <f t="shared" si="451"/>
        <v/>
      </c>
      <c r="AF728" s="328" t="str">
        <f t="shared" si="452"/>
        <v/>
      </c>
      <c r="AG728" s="328" t="str">
        <f t="shared" si="453"/>
        <v/>
      </c>
      <c r="AH728" s="328" t="str">
        <f t="shared" si="454"/>
        <v/>
      </c>
      <c r="AI728" s="328" t="str">
        <f t="shared" si="455"/>
        <v/>
      </c>
      <c r="AJ728" s="328" t="str">
        <f t="shared" si="456"/>
        <v/>
      </c>
      <c r="AK728" s="337" t="str">
        <f t="shared" si="457"/>
        <v/>
      </c>
      <c r="AL728" s="42" t="str">
        <f t="shared" si="458"/>
        <v/>
      </c>
    </row>
    <row r="729" spans="2:38" ht="15" x14ac:dyDescent="0.15">
      <c r="B729" s="328" t="str">
        <f t="shared" si="436"/>
        <v/>
      </c>
      <c r="C729" s="328" t="str">
        <f t="shared" si="437"/>
        <v/>
      </c>
      <c r="D729" s="328" t="str">
        <f t="shared" si="438"/>
        <v/>
      </c>
      <c r="E729" s="328" t="e">
        <f t="shared" si="434"/>
        <v>#VALUE!</v>
      </c>
      <c r="F729" s="328" t="str">
        <f t="shared" si="439"/>
        <v/>
      </c>
      <c r="G729" s="328" t="str">
        <f t="shared" si="440"/>
        <v/>
      </c>
      <c r="H729" s="313"/>
      <c r="I729" s="328" t="str">
        <f t="shared" si="441"/>
        <v/>
      </c>
      <c r="J729" s="328">
        <f t="shared" si="435"/>
        <v>850</v>
      </c>
      <c r="K729" s="335" t="str">
        <f t="shared" si="442"/>
        <v/>
      </c>
      <c r="L729" s="323" t="str">
        <f t="shared" si="443"/>
        <v/>
      </c>
      <c r="M729" s="323" t="str">
        <f t="shared" si="444"/>
        <v/>
      </c>
      <c r="N729" s="328" t="str">
        <f t="shared" si="445"/>
        <v/>
      </c>
      <c r="O729" s="328" t="str">
        <f t="shared" si="446"/>
        <v/>
      </c>
      <c r="P729" s="332"/>
      <c r="Q729" s="328"/>
      <c r="R729" s="277" t="str">
        <f>IF(H729&gt;0, rate1(1,$L$52,$L$51,$L$54,L729,$L$53,$L$50,P729),"")</f>
        <v/>
      </c>
      <c r="S729" s="323"/>
      <c r="T729" s="323"/>
      <c r="U729" s="328"/>
      <c r="V729" s="336"/>
      <c r="W729" s="328"/>
      <c r="X729" s="328"/>
      <c r="Y729" s="328"/>
      <c r="Z729" s="108" t="str">
        <f>IF(H729&gt;0, rate1(1,$L$52,$L$51,$L$54,U729,$L$53,$L$50,Y729),"")</f>
        <v/>
      </c>
      <c r="AA729" s="336" t="str">
        <f t="shared" si="447"/>
        <v/>
      </c>
      <c r="AB729" s="336" t="str">
        <f t="shared" si="448"/>
        <v/>
      </c>
      <c r="AC729" s="328" t="str">
        <f t="shared" si="449"/>
        <v/>
      </c>
      <c r="AD729" s="328" t="str">
        <f t="shared" si="450"/>
        <v/>
      </c>
      <c r="AE729" s="328" t="str">
        <f t="shared" si="451"/>
        <v/>
      </c>
      <c r="AF729" s="328" t="str">
        <f t="shared" si="452"/>
        <v/>
      </c>
      <c r="AG729" s="328" t="str">
        <f t="shared" si="453"/>
        <v/>
      </c>
      <c r="AH729" s="328" t="str">
        <f t="shared" si="454"/>
        <v/>
      </c>
      <c r="AI729" s="328" t="str">
        <f t="shared" si="455"/>
        <v/>
      </c>
      <c r="AJ729" s="328" t="str">
        <f t="shared" si="456"/>
        <v/>
      </c>
      <c r="AK729" s="337" t="str">
        <f t="shared" si="457"/>
        <v/>
      </c>
      <c r="AL729" s="42" t="str">
        <f t="shared" si="458"/>
        <v/>
      </c>
    </row>
    <row r="730" spans="2:38" ht="15" x14ac:dyDescent="0.15">
      <c r="B730" s="328" t="str">
        <f t="shared" si="436"/>
        <v/>
      </c>
      <c r="C730" s="328" t="str">
        <f t="shared" si="437"/>
        <v/>
      </c>
      <c r="D730" s="328" t="str">
        <f t="shared" si="438"/>
        <v/>
      </c>
      <c r="E730" s="328" t="e">
        <f t="shared" si="434"/>
        <v>#VALUE!</v>
      </c>
      <c r="F730" s="328" t="str">
        <f t="shared" si="439"/>
        <v/>
      </c>
      <c r="G730" s="328" t="str">
        <f t="shared" si="440"/>
        <v/>
      </c>
      <c r="H730" s="313"/>
      <c r="I730" s="328" t="str">
        <f t="shared" si="441"/>
        <v/>
      </c>
      <c r="J730" s="328">
        <f t="shared" si="435"/>
        <v>850</v>
      </c>
      <c r="K730" s="335" t="str">
        <f t="shared" si="442"/>
        <v/>
      </c>
      <c r="L730" s="323" t="str">
        <f t="shared" si="443"/>
        <v/>
      </c>
      <c r="M730" s="323" t="str">
        <f t="shared" si="444"/>
        <v/>
      </c>
      <c r="N730" s="328" t="str">
        <f t="shared" si="445"/>
        <v/>
      </c>
      <c r="O730" s="328" t="str">
        <f t="shared" si="446"/>
        <v/>
      </c>
      <c r="P730" s="332"/>
      <c r="Q730" s="328"/>
      <c r="R730" s="277" t="str">
        <f>IF(H730&gt;0, rate1(1,$L$52,$L$51,$L$54,L730,$L$53,$L$50,P730),"")</f>
        <v/>
      </c>
      <c r="S730" s="323"/>
      <c r="T730" s="323"/>
      <c r="U730" s="328"/>
      <c r="V730" s="336"/>
      <c r="W730" s="328"/>
      <c r="X730" s="328"/>
      <c r="Y730" s="328"/>
      <c r="Z730" s="108" t="str">
        <f>IF(H730&gt;0, rate1(1,$L$52,$L$51,$L$54,U730,$L$53,$L$50,Y730),"")</f>
        <v/>
      </c>
      <c r="AA730" s="336" t="str">
        <f t="shared" si="447"/>
        <v/>
      </c>
      <c r="AB730" s="336" t="str">
        <f t="shared" si="448"/>
        <v/>
      </c>
      <c r="AC730" s="328" t="str">
        <f t="shared" si="449"/>
        <v/>
      </c>
      <c r="AD730" s="328" t="str">
        <f t="shared" si="450"/>
        <v/>
      </c>
      <c r="AE730" s="328" t="str">
        <f t="shared" si="451"/>
        <v/>
      </c>
      <c r="AF730" s="328" t="str">
        <f t="shared" si="452"/>
        <v/>
      </c>
      <c r="AG730" s="328" t="str">
        <f t="shared" si="453"/>
        <v/>
      </c>
      <c r="AH730" s="328" t="str">
        <f t="shared" si="454"/>
        <v/>
      </c>
      <c r="AI730" s="328" t="str">
        <f t="shared" si="455"/>
        <v/>
      </c>
      <c r="AJ730" s="328" t="str">
        <f t="shared" si="456"/>
        <v/>
      </c>
      <c r="AK730" s="337" t="str">
        <f t="shared" si="457"/>
        <v/>
      </c>
      <c r="AL730" s="42" t="str">
        <f t="shared" si="458"/>
        <v/>
      </c>
    </row>
    <row r="731" spans="2:38" ht="15" x14ac:dyDescent="0.15">
      <c r="B731" s="328" t="str">
        <f t="shared" si="436"/>
        <v/>
      </c>
      <c r="C731" s="328" t="str">
        <f t="shared" si="437"/>
        <v/>
      </c>
      <c r="D731" s="328" t="str">
        <f t="shared" si="438"/>
        <v/>
      </c>
      <c r="E731" s="328" t="e">
        <f t="shared" si="434"/>
        <v>#VALUE!</v>
      </c>
      <c r="F731" s="328" t="str">
        <f t="shared" si="439"/>
        <v/>
      </c>
      <c r="G731" s="328" t="str">
        <f t="shared" si="440"/>
        <v/>
      </c>
      <c r="H731" s="313"/>
      <c r="I731" s="328" t="str">
        <f t="shared" si="441"/>
        <v/>
      </c>
      <c r="J731" s="328">
        <f t="shared" si="435"/>
        <v>850</v>
      </c>
      <c r="K731" s="335" t="str">
        <f t="shared" si="442"/>
        <v/>
      </c>
      <c r="L731" s="323" t="str">
        <f t="shared" si="443"/>
        <v/>
      </c>
      <c r="M731" s="323" t="str">
        <f t="shared" si="444"/>
        <v/>
      </c>
      <c r="N731" s="328" t="str">
        <f t="shared" si="445"/>
        <v/>
      </c>
      <c r="O731" s="328" t="str">
        <f t="shared" si="446"/>
        <v/>
      </c>
      <c r="P731" s="332"/>
      <c r="Q731" s="328"/>
      <c r="R731" s="277" t="str">
        <f>IF(H731&gt;0, rate1(1,$L$52,$L$51,$L$54,L731,$L$53,$L$50,P731),"")</f>
        <v/>
      </c>
      <c r="S731" s="323"/>
      <c r="T731" s="323"/>
      <c r="U731" s="328"/>
      <c r="V731" s="336"/>
      <c r="W731" s="328"/>
      <c r="X731" s="328"/>
      <c r="Y731" s="328"/>
      <c r="Z731" s="108" t="str">
        <f>IF(H731&gt;0, rate1(1,$L$52,$L$51,$L$54,U731,$L$53,$L$50,Y731),"")</f>
        <v/>
      </c>
      <c r="AA731" s="336" t="str">
        <f t="shared" si="447"/>
        <v/>
      </c>
      <c r="AB731" s="336" t="str">
        <f t="shared" si="448"/>
        <v/>
      </c>
      <c r="AC731" s="328" t="str">
        <f t="shared" si="449"/>
        <v/>
      </c>
      <c r="AD731" s="328" t="str">
        <f t="shared" si="450"/>
        <v/>
      </c>
      <c r="AE731" s="328" t="str">
        <f t="shared" si="451"/>
        <v/>
      </c>
      <c r="AF731" s="328" t="str">
        <f t="shared" si="452"/>
        <v/>
      </c>
      <c r="AG731" s="328" t="str">
        <f t="shared" si="453"/>
        <v/>
      </c>
      <c r="AH731" s="328" t="str">
        <f t="shared" si="454"/>
        <v/>
      </c>
      <c r="AI731" s="328" t="str">
        <f t="shared" si="455"/>
        <v/>
      </c>
      <c r="AJ731" s="328" t="str">
        <f t="shared" si="456"/>
        <v/>
      </c>
      <c r="AK731" s="337" t="str">
        <f t="shared" si="457"/>
        <v/>
      </c>
      <c r="AL731" s="42" t="str">
        <f t="shared" si="458"/>
        <v/>
      </c>
    </row>
    <row r="732" spans="2:38" ht="15" x14ac:dyDescent="0.15">
      <c r="B732" s="328" t="str">
        <f t="shared" si="436"/>
        <v/>
      </c>
      <c r="C732" s="328" t="str">
        <f t="shared" si="437"/>
        <v/>
      </c>
      <c r="D732" s="328" t="str">
        <f t="shared" si="438"/>
        <v/>
      </c>
      <c r="E732" s="328" t="e">
        <f t="shared" si="434"/>
        <v>#VALUE!</v>
      </c>
      <c r="F732" s="328" t="str">
        <f t="shared" si="439"/>
        <v/>
      </c>
      <c r="G732" s="328" t="str">
        <f t="shared" si="440"/>
        <v/>
      </c>
      <c r="H732" s="313"/>
      <c r="I732" s="328" t="str">
        <f t="shared" si="441"/>
        <v/>
      </c>
      <c r="J732" s="328">
        <f t="shared" si="435"/>
        <v>850</v>
      </c>
      <c r="K732" s="335" t="str">
        <f t="shared" si="442"/>
        <v/>
      </c>
      <c r="L732" s="323" t="str">
        <f t="shared" si="443"/>
        <v/>
      </c>
      <c r="M732" s="323" t="str">
        <f t="shared" si="444"/>
        <v/>
      </c>
      <c r="N732" s="328" t="str">
        <f t="shared" si="445"/>
        <v/>
      </c>
      <c r="O732" s="328" t="str">
        <f t="shared" si="446"/>
        <v/>
      </c>
      <c r="P732" s="332"/>
      <c r="Q732" s="328"/>
      <c r="R732" s="277" t="str">
        <f>IF(H732&gt;0, rate1(1,$L$52,$L$51,$L$54,L732,$L$53,$L$50,P732),"")</f>
        <v/>
      </c>
      <c r="S732" s="323"/>
      <c r="T732" s="323"/>
      <c r="U732" s="328"/>
      <c r="V732" s="336"/>
      <c r="W732" s="328"/>
      <c r="X732" s="328"/>
      <c r="Y732" s="328"/>
      <c r="Z732" s="108" t="str">
        <f>IF(H732&gt;0, rate1(1,$L$52,$L$51,$L$54,U732,$L$53,$L$50,Y732),"")</f>
        <v/>
      </c>
      <c r="AA732" s="336" t="str">
        <f t="shared" si="447"/>
        <v/>
      </c>
      <c r="AB732" s="336" t="str">
        <f t="shared" si="448"/>
        <v/>
      </c>
      <c r="AC732" s="328" t="str">
        <f t="shared" si="449"/>
        <v/>
      </c>
      <c r="AD732" s="328" t="str">
        <f t="shared" si="450"/>
        <v/>
      </c>
      <c r="AE732" s="328" t="str">
        <f t="shared" si="451"/>
        <v/>
      </c>
      <c r="AF732" s="328" t="str">
        <f t="shared" si="452"/>
        <v/>
      </c>
      <c r="AG732" s="328" t="str">
        <f t="shared" si="453"/>
        <v/>
      </c>
      <c r="AH732" s="328" t="str">
        <f t="shared" si="454"/>
        <v/>
      </c>
      <c r="AI732" s="328" t="str">
        <f t="shared" si="455"/>
        <v/>
      </c>
      <c r="AJ732" s="328" t="str">
        <f t="shared" si="456"/>
        <v/>
      </c>
      <c r="AK732" s="337" t="str">
        <f t="shared" si="457"/>
        <v/>
      </c>
      <c r="AL732" s="42" t="str">
        <f t="shared" si="458"/>
        <v/>
      </c>
    </row>
    <row r="733" spans="2:38" ht="15" x14ac:dyDescent="0.15">
      <c r="B733" s="328" t="str">
        <f t="shared" si="436"/>
        <v/>
      </c>
      <c r="C733" s="328" t="str">
        <f t="shared" si="437"/>
        <v/>
      </c>
      <c r="D733" s="328" t="str">
        <f t="shared" si="438"/>
        <v/>
      </c>
      <c r="E733" s="328" t="e">
        <f t="shared" si="434"/>
        <v>#VALUE!</v>
      </c>
      <c r="F733" s="328" t="str">
        <f t="shared" si="439"/>
        <v/>
      </c>
      <c r="G733" s="328" t="str">
        <f t="shared" si="440"/>
        <v/>
      </c>
      <c r="H733" s="313"/>
      <c r="I733" s="328" t="str">
        <f t="shared" si="441"/>
        <v/>
      </c>
      <c r="J733" s="328">
        <f t="shared" si="435"/>
        <v>850</v>
      </c>
      <c r="K733" s="335" t="str">
        <f t="shared" si="442"/>
        <v/>
      </c>
      <c r="L733" s="323" t="str">
        <f t="shared" si="443"/>
        <v/>
      </c>
      <c r="M733" s="323" t="str">
        <f t="shared" si="444"/>
        <v/>
      </c>
      <c r="N733" s="328" t="str">
        <f t="shared" si="445"/>
        <v/>
      </c>
      <c r="O733" s="328" t="str">
        <f t="shared" si="446"/>
        <v/>
      </c>
      <c r="P733" s="332"/>
      <c r="Q733" s="328"/>
      <c r="R733" s="277" t="str">
        <f>IF(H733&gt;0, rate1(1,$L$52,$L$51,$L$54,L733,$L$53,$L$50,P733),"")</f>
        <v/>
      </c>
      <c r="S733" s="323"/>
      <c r="T733" s="323"/>
      <c r="U733" s="328"/>
      <c r="V733" s="336"/>
      <c r="W733" s="328"/>
      <c r="X733" s="328"/>
      <c r="Y733" s="328"/>
      <c r="Z733" s="108" t="str">
        <f>IF(H733&gt;0, rate1(1,$L$52,$L$51,$L$54,U733,$L$53,$L$50,Y733),"")</f>
        <v/>
      </c>
      <c r="AA733" s="336" t="str">
        <f t="shared" si="447"/>
        <v/>
      </c>
      <c r="AB733" s="336" t="str">
        <f t="shared" si="448"/>
        <v/>
      </c>
      <c r="AC733" s="328" t="str">
        <f t="shared" si="449"/>
        <v/>
      </c>
      <c r="AD733" s="328" t="str">
        <f t="shared" si="450"/>
        <v/>
      </c>
      <c r="AE733" s="328" t="str">
        <f t="shared" si="451"/>
        <v/>
      </c>
      <c r="AF733" s="328" t="str">
        <f t="shared" si="452"/>
        <v/>
      </c>
      <c r="AG733" s="328" t="str">
        <f t="shared" si="453"/>
        <v/>
      </c>
      <c r="AH733" s="328" t="str">
        <f t="shared" si="454"/>
        <v/>
      </c>
      <c r="AI733" s="328" t="str">
        <f t="shared" si="455"/>
        <v/>
      </c>
      <c r="AJ733" s="328" t="str">
        <f t="shared" si="456"/>
        <v/>
      </c>
      <c r="AK733" s="337" t="str">
        <f t="shared" si="457"/>
        <v/>
      </c>
      <c r="AL733" s="42" t="str">
        <f t="shared" si="458"/>
        <v/>
      </c>
    </row>
    <row r="734" spans="2:38" ht="15" x14ac:dyDescent="0.15">
      <c r="B734" s="328" t="str">
        <f t="shared" si="436"/>
        <v/>
      </c>
      <c r="C734" s="328" t="str">
        <f t="shared" si="437"/>
        <v/>
      </c>
      <c r="D734" s="328" t="str">
        <f t="shared" si="438"/>
        <v/>
      </c>
      <c r="E734" s="328" t="e">
        <f t="shared" si="434"/>
        <v>#VALUE!</v>
      </c>
      <c r="F734" s="328" t="str">
        <f t="shared" si="439"/>
        <v/>
      </c>
      <c r="G734" s="328" t="str">
        <f t="shared" si="440"/>
        <v/>
      </c>
      <c r="H734" s="313"/>
      <c r="I734" s="328" t="str">
        <f t="shared" si="441"/>
        <v/>
      </c>
      <c r="J734" s="328">
        <f t="shared" si="435"/>
        <v>850</v>
      </c>
      <c r="K734" s="335" t="str">
        <f t="shared" si="442"/>
        <v/>
      </c>
      <c r="L734" s="323" t="str">
        <f t="shared" si="443"/>
        <v/>
      </c>
      <c r="M734" s="323" t="str">
        <f t="shared" si="444"/>
        <v/>
      </c>
      <c r="N734" s="328" t="str">
        <f t="shared" si="445"/>
        <v/>
      </c>
      <c r="O734" s="328" t="str">
        <f t="shared" si="446"/>
        <v/>
      </c>
      <c r="P734" s="332"/>
      <c r="Q734" s="328"/>
      <c r="R734" s="277" t="str">
        <f>IF(H734&gt;0, rate1(1,$L$52,$L$51,$L$54,L734,$L$53,$L$50,P734),"")</f>
        <v/>
      </c>
      <c r="S734" s="323"/>
      <c r="T734" s="323"/>
      <c r="U734" s="328"/>
      <c r="V734" s="336"/>
      <c r="W734" s="328"/>
      <c r="X734" s="328"/>
      <c r="Y734" s="328"/>
      <c r="Z734" s="108" t="str">
        <f>IF(H734&gt;0, rate1(1,$L$52,$L$51,$L$54,U734,$L$53,$L$50,Y734),"")</f>
        <v/>
      </c>
      <c r="AA734" s="336" t="str">
        <f t="shared" si="447"/>
        <v/>
      </c>
      <c r="AB734" s="336" t="str">
        <f t="shared" si="448"/>
        <v/>
      </c>
      <c r="AC734" s="328" t="str">
        <f t="shared" si="449"/>
        <v/>
      </c>
      <c r="AD734" s="328" t="str">
        <f t="shared" si="450"/>
        <v/>
      </c>
      <c r="AE734" s="328" t="str">
        <f t="shared" si="451"/>
        <v/>
      </c>
      <c r="AF734" s="328" t="str">
        <f t="shared" si="452"/>
        <v/>
      </c>
      <c r="AG734" s="328" t="str">
        <f t="shared" si="453"/>
        <v/>
      </c>
      <c r="AH734" s="328" t="str">
        <f t="shared" si="454"/>
        <v/>
      </c>
      <c r="AI734" s="328" t="str">
        <f t="shared" si="455"/>
        <v/>
      </c>
      <c r="AJ734" s="328" t="str">
        <f t="shared" si="456"/>
        <v/>
      </c>
      <c r="AK734" s="337" t="str">
        <f t="shared" si="457"/>
        <v/>
      </c>
      <c r="AL734" s="42" t="str">
        <f t="shared" si="458"/>
        <v/>
      </c>
    </row>
    <row r="735" spans="2:38" ht="15" x14ac:dyDescent="0.15">
      <c r="B735" s="328" t="str">
        <f t="shared" si="436"/>
        <v/>
      </c>
      <c r="C735" s="328" t="str">
        <f t="shared" si="437"/>
        <v/>
      </c>
      <c r="D735" s="328" t="str">
        <f t="shared" si="438"/>
        <v/>
      </c>
      <c r="E735" s="328" t="e">
        <f t="shared" si="434"/>
        <v>#VALUE!</v>
      </c>
      <c r="F735" s="328" t="str">
        <f t="shared" si="439"/>
        <v/>
      </c>
      <c r="G735" s="328" t="str">
        <f t="shared" si="440"/>
        <v/>
      </c>
      <c r="H735" s="313"/>
      <c r="I735" s="328" t="str">
        <f t="shared" si="441"/>
        <v/>
      </c>
      <c r="J735" s="328">
        <f t="shared" si="435"/>
        <v>850</v>
      </c>
      <c r="K735" s="335" t="str">
        <f t="shared" si="442"/>
        <v/>
      </c>
      <c r="L735" s="323" t="str">
        <f t="shared" si="443"/>
        <v/>
      </c>
      <c r="M735" s="323" t="str">
        <f t="shared" si="444"/>
        <v/>
      </c>
      <c r="N735" s="328" t="str">
        <f t="shared" si="445"/>
        <v/>
      </c>
      <c r="O735" s="328" t="str">
        <f t="shared" si="446"/>
        <v/>
      </c>
      <c r="P735" s="332"/>
      <c r="Q735" s="328"/>
      <c r="R735" s="277" t="str">
        <f>IF(H735&gt;0, rate1(1,$L$52,$L$51,$L$54,L735,$L$53,$L$50,P735),"")</f>
        <v/>
      </c>
      <c r="S735" s="323"/>
      <c r="T735" s="323"/>
      <c r="U735" s="328"/>
      <c r="V735" s="336"/>
      <c r="W735" s="328"/>
      <c r="X735" s="328"/>
      <c r="Y735" s="328"/>
      <c r="Z735" s="108" t="str">
        <f>IF(H735&gt;0, rate1(1,$L$52,$L$51,$L$54,U735,$L$53,$L$50,Y735),"")</f>
        <v/>
      </c>
      <c r="AA735" s="336" t="str">
        <f t="shared" si="447"/>
        <v/>
      </c>
      <c r="AB735" s="336" t="str">
        <f t="shared" si="448"/>
        <v/>
      </c>
      <c r="AC735" s="328" t="str">
        <f t="shared" si="449"/>
        <v/>
      </c>
      <c r="AD735" s="328" t="str">
        <f t="shared" si="450"/>
        <v/>
      </c>
      <c r="AE735" s="328" t="str">
        <f t="shared" si="451"/>
        <v/>
      </c>
      <c r="AF735" s="328" t="str">
        <f t="shared" si="452"/>
        <v/>
      </c>
      <c r="AG735" s="328" t="str">
        <f t="shared" si="453"/>
        <v/>
      </c>
      <c r="AH735" s="328" t="str">
        <f t="shared" si="454"/>
        <v/>
      </c>
      <c r="AI735" s="328" t="str">
        <f t="shared" si="455"/>
        <v/>
      </c>
      <c r="AJ735" s="328" t="str">
        <f t="shared" si="456"/>
        <v/>
      </c>
      <c r="AK735" s="337" t="str">
        <f t="shared" si="457"/>
        <v/>
      </c>
      <c r="AL735" s="42" t="str">
        <f t="shared" si="458"/>
        <v/>
      </c>
    </row>
    <row r="736" spans="2:38" ht="15" x14ac:dyDescent="0.15">
      <c r="B736" s="328" t="str">
        <f t="shared" si="436"/>
        <v/>
      </c>
      <c r="C736" s="328" t="str">
        <f t="shared" si="437"/>
        <v/>
      </c>
      <c r="D736" s="328" t="str">
        <f t="shared" si="438"/>
        <v/>
      </c>
      <c r="E736" s="328" t="e">
        <f t="shared" si="434"/>
        <v>#VALUE!</v>
      </c>
      <c r="F736" s="328" t="str">
        <f t="shared" si="439"/>
        <v/>
      </c>
      <c r="G736" s="328" t="str">
        <f t="shared" si="440"/>
        <v/>
      </c>
      <c r="H736" s="313"/>
      <c r="I736" s="328" t="str">
        <f t="shared" si="441"/>
        <v/>
      </c>
      <c r="J736" s="328">
        <f t="shared" si="435"/>
        <v>850</v>
      </c>
      <c r="K736" s="335" t="str">
        <f t="shared" si="442"/>
        <v/>
      </c>
      <c r="L736" s="323" t="str">
        <f t="shared" si="443"/>
        <v/>
      </c>
      <c r="M736" s="323" t="str">
        <f t="shared" si="444"/>
        <v/>
      </c>
      <c r="N736" s="328" t="str">
        <f t="shared" si="445"/>
        <v/>
      </c>
      <c r="O736" s="328" t="str">
        <f t="shared" si="446"/>
        <v/>
      </c>
      <c r="P736" s="332"/>
      <c r="Q736" s="328"/>
      <c r="R736" s="277" t="str">
        <f>IF(H736&gt;0, rate1(1,$L$52,$L$51,$L$54,L736,$L$53,$L$50,P736),"")</f>
        <v/>
      </c>
      <c r="S736" s="323"/>
      <c r="T736" s="323"/>
      <c r="U736" s="328"/>
      <c r="V736" s="336"/>
      <c r="W736" s="328"/>
      <c r="X736" s="328"/>
      <c r="Y736" s="328"/>
      <c r="Z736" s="108" t="str">
        <f>IF(H736&gt;0, rate1(1,$L$52,$L$51,$L$54,U736,$L$53,$L$50,Y736),"")</f>
        <v/>
      </c>
      <c r="AA736" s="336" t="str">
        <f t="shared" si="447"/>
        <v/>
      </c>
      <c r="AB736" s="336" t="str">
        <f t="shared" si="448"/>
        <v/>
      </c>
      <c r="AC736" s="328" t="str">
        <f t="shared" si="449"/>
        <v/>
      </c>
      <c r="AD736" s="328" t="str">
        <f t="shared" si="450"/>
        <v/>
      </c>
      <c r="AE736" s="328" t="str">
        <f t="shared" si="451"/>
        <v/>
      </c>
      <c r="AF736" s="328" t="str">
        <f t="shared" si="452"/>
        <v/>
      </c>
      <c r="AG736" s="328" t="str">
        <f t="shared" si="453"/>
        <v/>
      </c>
      <c r="AH736" s="328" t="str">
        <f t="shared" si="454"/>
        <v/>
      </c>
      <c r="AI736" s="328" t="str">
        <f t="shared" si="455"/>
        <v/>
      </c>
      <c r="AJ736" s="328" t="str">
        <f t="shared" si="456"/>
        <v/>
      </c>
      <c r="AK736" s="337" t="str">
        <f t="shared" si="457"/>
        <v/>
      </c>
      <c r="AL736" s="42" t="str">
        <f t="shared" si="458"/>
        <v/>
      </c>
    </row>
    <row r="737" spans="2:38" ht="15" x14ac:dyDescent="0.15">
      <c r="B737" s="328" t="str">
        <f t="shared" si="436"/>
        <v/>
      </c>
      <c r="C737" s="328" t="str">
        <f t="shared" si="437"/>
        <v/>
      </c>
      <c r="D737" s="328" t="str">
        <f t="shared" si="438"/>
        <v/>
      </c>
      <c r="E737" s="328" t="e">
        <f t="shared" si="434"/>
        <v>#VALUE!</v>
      </c>
      <c r="F737" s="328" t="str">
        <f t="shared" si="439"/>
        <v/>
      </c>
      <c r="G737" s="328" t="str">
        <f t="shared" si="440"/>
        <v/>
      </c>
      <c r="H737" s="313"/>
      <c r="I737" s="328" t="str">
        <f t="shared" si="441"/>
        <v/>
      </c>
      <c r="J737" s="328">
        <f t="shared" si="435"/>
        <v>850</v>
      </c>
      <c r="K737" s="335" t="str">
        <f t="shared" si="442"/>
        <v/>
      </c>
      <c r="L737" s="323" t="str">
        <f t="shared" si="443"/>
        <v/>
      </c>
      <c r="M737" s="323" t="str">
        <f t="shared" si="444"/>
        <v/>
      </c>
      <c r="N737" s="328" t="str">
        <f t="shared" si="445"/>
        <v/>
      </c>
      <c r="O737" s="328" t="str">
        <f t="shared" si="446"/>
        <v/>
      </c>
      <c r="P737" s="332"/>
      <c r="Q737" s="328"/>
      <c r="R737" s="277" t="str">
        <f>IF(H737&gt;0, rate1(1,$L$52,$L$51,$L$54,L737,$L$53,$L$50,P737),"")</f>
        <v/>
      </c>
      <c r="S737" s="323"/>
      <c r="T737" s="323"/>
      <c r="U737" s="328"/>
      <c r="V737" s="336"/>
      <c r="W737" s="328"/>
      <c r="X737" s="328"/>
      <c r="Y737" s="328"/>
      <c r="Z737" s="108" t="str">
        <f>IF(H737&gt;0, rate1(1,$L$52,$L$51,$L$54,U737,$L$53,$L$50,Y737),"")</f>
        <v/>
      </c>
      <c r="AA737" s="336" t="str">
        <f t="shared" si="447"/>
        <v/>
      </c>
      <c r="AB737" s="336" t="str">
        <f t="shared" si="448"/>
        <v/>
      </c>
      <c r="AC737" s="328" t="str">
        <f t="shared" si="449"/>
        <v/>
      </c>
      <c r="AD737" s="328" t="str">
        <f t="shared" si="450"/>
        <v/>
      </c>
      <c r="AE737" s="328" t="str">
        <f t="shared" si="451"/>
        <v/>
      </c>
      <c r="AF737" s="328" t="str">
        <f t="shared" si="452"/>
        <v/>
      </c>
      <c r="AG737" s="328" t="str">
        <f t="shared" si="453"/>
        <v/>
      </c>
      <c r="AH737" s="328" t="str">
        <f t="shared" si="454"/>
        <v/>
      </c>
      <c r="AI737" s="328" t="str">
        <f t="shared" si="455"/>
        <v/>
      </c>
      <c r="AJ737" s="328" t="str">
        <f t="shared" si="456"/>
        <v/>
      </c>
      <c r="AK737" s="337" t="str">
        <f t="shared" si="457"/>
        <v/>
      </c>
      <c r="AL737" s="42" t="str">
        <f t="shared" si="458"/>
        <v/>
      </c>
    </row>
    <row r="738" spans="2:38" ht="15" x14ac:dyDescent="0.15">
      <c r="B738" s="328" t="str">
        <f t="shared" si="436"/>
        <v/>
      </c>
      <c r="C738" s="328" t="str">
        <f t="shared" si="437"/>
        <v/>
      </c>
      <c r="D738" s="328" t="str">
        <f t="shared" si="438"/>
        <v/>
      </c>
      <c r="E738" s="328" t="e">
        <f t="shared" si="434"/>
        <v>#VALUE!</v>
      </c>
      <c r="F738" s="328" t="str">
        <f t="shared" si="439"/>
        <v/>
      </c>
      <c r="G738" s="328" t="str">
        <f t="shared" si="440"/>
        <v/>
      </c>
      <c r="H738" s="313"/>
      <c r="I738" s="328" t="str">
        <f t="shared" si="441"/>
        <v/>
      </c>
      <c r="J738" s="328">
        <f t="shared" si="435"/>
        <v>850</v>
      </c>
      <c r="K738" s="335" t="str">
        <f t="shared" si="442"/>
        <v/>
      </c>
      <c r="L738" s="323" t="str">
        <f t="shared" si="443"/>
        <v/>
      </c>
      <c r="M738" s="323" t="str">
        <f t="shared" si="444"/>
        <v/>
      </c>
      <c r="N738" s="328" t="str">
        <f t="shared" si="445"/>
        <v/>
      </c>
      <c r="O738" s="328" t="str">
        <f t="shared" si="446"/>
        <v/>
      </c>
      <c r="P738" s="332"/>
      <c r="Q738" s="328"/>
      <c r="R738" s="277" t="str">
        <f>IF(H738&gt;0, rate1(1,$L$52,$L$51,$L$54,L738,$L$53,$L$50,P738),"")</f>
        <v/>
      </c>
      <c r="S738" s="323"/>
      <c r="T738" s="323"/>
      <c r="U738" s="328"/>
      <c r="V738" s="336"/>
      <c r="W738" s="328"/>
      <c r="X738" s="328"/>
      <c r="Y738" s="328"/>
      <c r="Z738" s="108" t="str">
        <f>IF(H738&gt;0, rate1(1,$L$52,$L$51,$L$54,U738,$L$53,$L$50,Y738),"")</f>
        <v/>
      </c>
      <c r="AA738" s="336" t="str">
        <f t="shared" si="447"/>
        <v/>
      </c>
      <c r="AB738" s="336" t="str">
        <f t="shared" si="448"/>
        <v/>
      </c>
      <c r="AC738" s="328" t="str">
        <f t="shared" si="449"/>
        <v/>
      </c>
      <c r="AD738" s="328" t="str">
        <f t="shared" si="450"/>
        <v/>
      </c>
      <c r="AE738" s="328" t="str">
        <f t="shared" si="451"/>
        <v/>
      </c>
      <c r="AF738" s="328" t="str">
        <f t="shared" si="452"/>
        <v/>
      </c>
      <c r="AG738" s="328" t="str">
        <f t="shared" si="453"/>
        <v/>
      </c>
      <c r="AH738" s="328" t="str">
        <f t="shared" si="454"/>
        <v/>
      </c>
      <c r="AI738" s="328" t="str">
        <f t="shared" si="455"/>
        <v/>
      </c>
      <c r="AJ738" s="328" t="str">
        <f t="shared" si="456"/>
        <v/>
      </c>
      <c r="AK738" s="337" t="str">
        <f t="shared" si="457"/>
        <v/>
      </c>
      <c r="AL738" s="42" t="str">
        <f t="shared" si="458"/>
        <v/>
      </c>
    </row>
    <row r="739" spans="2:38" ht="15" x14ac:dyDescent="0.15">
      <c r="B739" s="328" t="str">
        <f t="shared" si="436"/>
        <v/>
      </c>
      <c r="C739" s="328" t="str">
        <f t="shared" si="437"/>
        <v/>
      </c>
      <c r="D739" s="328" t="str">
        <f t="shared" si="438"/>
        <v/>
      </c>
      <c r="E739" s="328" t="e">
        <f t="shared" si="434"/>
        <v>#VALUE!</v>
      </c>
      <c r="F739" s="328" t="str">
        <f t="shared" si="439"/>
        <v/>
      </c>
      <c r="G739" s="328" t="str">
        <f t="shared" si="440"/>
        <v/>
      </c>
      <c r="H739" s="313"/>
      <c r="I739" s="328" t="str">
        <f t="shared" si="441"/>
        <v/>
      </c>
      <c r="J739" s="328">
        <f t="shared" si="435"/>
        <v>850</v>
      </c>
      <c r="K739" s="335" t="str">
        <f t="shared" si="442"/>
        <v/>
      </c>
      <c r="L739" s="323" t="str">
        <f t="shared" si="443"/>
        <v/>
      </c>
      <c r="M739" s="323" t="str">
        <f t="shared" si="444"/>
        <v/>
      </c>
      <c r="N739" s="328" t="str">
        <f t="shared" si="445"/>
        <v/>
      </c>
      <c r="O739" s="328" t="str">
        <f t="shared" si="446"/>
        <v/>
      </c>
      <c r="P739" s="332"/>
      <c r="Q739" s="328"/>
      <c r="R739" s="277" t="str">
        <f>IF(H739&gt;0, rate1(1,$L$52,$L$51,$L$54,L739,$L$53,$L$50,P739),"")</f>
        <v/>
      </c>
      <c r="S739" s="323"/>
      <c r="T739" s="323"/>
      <c r="U739" s="328"/>
      <c r="V739" s="336"/>
      <c r="W739" s="328"/>
      <c r="X739" s="328"/>
      <c r="Y739" s="328"/>
      <c r="Z739" s="108" t="str">
        <f>IF(H739&gt;0, rate1(1,$L$52,$L$51,$L$54,U739,$L$53,$L$50,Y739),"")</f>
        <v/>
      </c>
      <c r="AA739" s="336" t="str">
        <f t="shared" si="447"/>
        <v/>
      </c>
      <c r="AB739" s="336" t="str">
        <f t="shared" si="448"/>
        <v/>
      </c>
      <c r="AC739" s="328" t="str">
        <f t="shared" si="449"/>
        <v/>
      </c>
      <c r="AD739" s="328" t="str">
        <f t="shared" si="450"/>
        <v/>
      </c>
      <c r="AE739" s="328" t="str">
        <f t="shared" si="451"/>
        <v/>
      </c>
      <c r="AF739" s="328" t="str">
        <f t="shared" si="452"/>
        <v/>
      </c>
      <c r="AG739" s="328" t="str">
        <f t="shared" si="453"/>
        <v/>
      </c>
      <c r="AH739" s="328" t="str">
        <f t="shared" si="454"/>
        <v/>
      </c>
      <c r="AI739" s="328" t="str">
        <f t="shared" si="455"/>
        <v/>
      </c>
      <c r="AJ739" s="328" t="str">
        <f t="shared" si="456"/>
        <v/>
      </c>
      <c r="AK739" s="337" t="str">
        <f t="shared" si="457"/>
        <v/>
      </c>
      <c r="AL739" s="42" t="str">
        <f t="shared" si="458"/>
        <v/>
      </c>
    </row>
    <row r="740" spans="2:38" ht="15" x14ac:dyDescent="0.15">
      <c r="B740" s="328" t="str">
        <f t="shared" si="436"/>
        <v/>
      </c>
      <c r="C740" s="328" t="str">
        <f t="shared" si="437"/>
        <v/>
      </c>
      <c r="D740" s="328" t="str">
        <f t="shared" si="438"/>
        <v/>
      </c>
      <c r="E740" s="328" t="e">
        <f t="shared" si="434"/>
        <v>#VALUE!</v>
      </c>
      <c r="F740" s="328" t="str">
        <f t="shared" si="439"/>
        <v/>
      </c>
      <c r="G740" s="328" t="str">
        <f t="shared" si="440"/>
        <v/>
      </c>
      <c r="H740" s="313"/>
      <c r="I740" s="328" t="str">
        <f t="shared" si="441"/>
        <v/>
      </c>
      <c r="J740" s="328">
        <f t="shared" si="435"/>
        <v>850</v>
      </c>
      <c r="K740" s="335" t="str">
        <f t="shared" si="442"/>
        <v/>
      </c>
      <c r="L740" s="323" t="str">
        <f t="shared" si="443"/>
        <v/>
      </c>
      <c r="M740" s="323" t="str">
        <f t="shared" si="444"/>
        <v/>
      </c>
      <c r="N740" s="328" t="str">
        <f t="shared" si="445"/>
        <v/>
      </c>
      <c r="O740" s="328" t="str">
        <f t="shared" si="446"/>
        <v/>
      </c>
      <c r="P740" s="332"/>
      <c r="Q740" s="328"/>
      <c r="R740" s="277" t="str">
        <f>IF(H740&gt;0, rate1(1,$L$52,$L$51,$L$54,L740,$L$53,$L$50,P740),"")</f>
        <v/>
      </c>
      <c r="S740" s="323"/>
      <c r="T740" s="323"/>
      <c r="U740" s="328"/>
      <c r="V740" s="336"/>
      <c r="W740" s="328"/>
      <c r="X740" s="328"/>
      <c r="Y740" s="328"/>
      <c r="Z740" s="108" t="str">
        <f>IF(H740&gt;0, rate1(1,$L$52,$L$51,$L$54,U740,$L$53,$L$50,Y740),"")</f>
        <v/>
      </c>
      <c r="AA740" s="336" t="str">
        <f t="shared" si="447"/>
        <v/>
      </c>
      <c r="AB740" s="336" t="str">
        <f t="shared" si="448"/>
        <v/>
      </c>
      <c r="AC740" s="328" t="str">
        <f t="shared" si="449"/>
        <v/>
      </c>
      <c r="AD740" s="328" t="str">
        <f t="shared" si="450"/>
        <v/>
      </c>
      <c r="AE740" s="328" t="str">
        <f t="shared" si="451"/>
        <v/>
      </c>
      <c r="AF740" s="328" t="str">
        <f t="shared" si="452"/>
        <v/>
      </c>
      <c r="AG740" s="328" t="str">
        <f t="shared" si="453"/>
        <v/>
      </c>
      <c r="AH740" s="328" t="str">
        <f t="shared" si="454"/>
        <v/>
      </c>
      <c r="AI740" s="328" t="str">
        <f t="shared" si="455"/>
        <v/>
      </c>
      <c r="AJ740" s="328" t="str">
        <f t="shared" si="456"/>
        <v/>
      </c>
      <c r="AK740" s="337" t="str">
        <f t="shared" si="457"/>
        <v/>
      </c>
      <c r="AL740" s="42" t="str">
        <f t="shared" si="458"/>
        <v/>
      </c>
    </row>
    <row r="741" spans="2:38" ht="15" x14ac:dyDescent="0.15">
      <c r="B741" s="328" t="str">
        <f t="shared" si="436"/>
        <v/>
      </c>
      <c r="C741" s="328" t="str">
        <f t="shared" si="437"/>
        <v/>
      </c>
      <c r="D741" s="328" t="str">
        <f t="shared" si="438"/>
        <v/>
      </c>
      <c r="E741" s="328" t="e">
        <f t="shared" si="434"/>
        <v>#VALUE!</v>
      </c>
      <c r="F741" s="328" t="str">
        <f t="shared" si="439"/>
        <v/>
      </c>
      <c r="G741" s="328" t="str">
        <f t="shared" si="440"/>
        <v/>
      </c>
      <c r="H741" s="313"/>
      <c r="I741" s="328" t="str">
        <f t="shared" si="441"/>
        <v/>
      </c>
      <c r="J741" s="328">
        <f t="shared" si="435"/>
        <v>850</v>
      </c>
      <c r="K741" s="335" t="str">
        <f t="shared" si="442"/>
        <v/>
      </c>
      <c r="L741" s="323" t="str">
        <f t="shared" si="443"/>
        <v/>
      </c>
      <c r="M741" s="323" t="str">
        <f t="shared" si="444"/>
        <v/>
      </c>
      <c r="N741" s="328" t="str">
        <f t="shared" si="445"/>
        <v/>
      </c>
      <c r="O741" s="328" t="str">
        <f t="shared" si="446"/>
        <v/>
      </c>
      <c r="P741" s="332"/>
      <c r="Q741" s="328"/>
      <c r="R741" s="277" t="str">
        <f>IF(H741&gt;0, rate1(1,$L$52,$L$51,$L$54,L741,$L$53,$L$50,P741),"")</f>
        <v/>
      </c>
      <c r="S741" s="323"/>
      <c r="T741" s="323"/>
      <c r="U741" s="328"/>
      <c r="V741" s="336"/>
      <c r="W741" s="328"/>
      <c r="X741" s="328"/>
      <c r="Y741" s="328"/>
      <c r="Z741" s="108" t="str">
        <f>IF(H741&gt;0, rate1(1,$L$52,$L$51,$L$54,U741,$L$53,$L$50,Y741),"")</f>
        <v/>
      </c>
      <c r="AA741" s="336" t="str">
        <f t="shared" si="447"/>
        <v/>
      </c>
      <c r="AB741" s="336" t="str">
        <f t="shared" si="448"/>
        <v/>
      </c>
      <c r="AC741" s="328" t="str">
        <f t="shared" si="449"/>
        <v/>
      </c>
      <c r="AD741" s="328" t="str">
        <f t="shared" si="450"/>
        <v/>
      </c>
      <c r="AE741" s="328" t="str">
        <f t="shared" si="451"/>
        <v/>
      </c>
      <c r="AF741" s="328" t="str">
        <f t="shared" si="452"/>
        <v/>
      </c>
      <c r="AG741" s="328" t="str">
        <f t="shared" si="453"/>
        <v/>
      </c>
      <c r="AH741" s="328" t="str">
        <f t="shared" si="454"/>
        <v/>
      </c>
      <c r="AI741" s="328" t="str">
        <f t="shared" si="455"/>
        <v/>
      </c>
      <c r="AJ741" s="328" t="str">
        <f t="shared" si="456"/>
        <v/>
      </c>
      <c r="AK741" s="337" t="str">
        <f t="shared" si="457"/>
        <v/>
      </c>
      <c r="AL741" s="42" t="str">
        <f t="shared" si="458"/>
        <v/>
      </c>
    </row>
    <row r="742" spans="2:38" ht="15" x14ac:dyDescent="0.15">
      <c r="B742" s="328" t="str">
        <f t="shared" si="436"/>
        <v/>
      </c>
      <c r="C742" s="328" t="str">
        <f t="shared" si="437"/>
        <v/>
      </c>
      <c r="D742" s="328" t="str">
        <f t="shared" si="438"/>
        <v/>
      </c>
      <c r="E742" s="328" t="e">
        <f t="shared" si="434"/>
        <v>#VALUE!</v>
      </c>
      <c r="F742" s="328" t="str">
        <f t="shared" si="439"/>
        <v/>
      </c>
      <c r="G742" s="328" t="str">
        <f t="shared" si="440"/>
        <v/>
      </c>
      <c r="H742" s="313"/>
      <c r="I742" s="328" t="str">
        <f t="shared" si="441"/>
        <v/>
      </c>
      <c r="J742" s="328">
        <f t="shared" si="435"/>
        <v>850</v>
      </c>
      <c r="K742" s="335" t="str">
        <f t="shared" si="442"/>
        <v/>
      </c>
      <c r="L742" s="323" t="str">
        <f t="shared" si="443"/>
        <v/>
      </c>
      <c r="M742" s="323" t="str">
        <f t="shared" si="444"/>
        <v/>
      </c>
      <c r="N742" s="328" t="str">
        <f t="shared" si="445"/>
        <v/>
      </c>
      <c r="O742" s="328" t="str">
        <f t="shared" si="446"/>
        <v/>
      </c>
      <c r="P742" s="332"/>
      <c r="Q742" s="328"/>
      <c r="R742" s="277" t="str">
        <f>IF(H742&gt;0, rate1(1,$L$52,$L$51,$L$54,L742,$L$53,$L$50,P742),"")</f>
        <v/>
      </c>
      <c r="S742" s="323"/>
      <c r="T742" s="323"/>
      <c r="U742" s="328"/>
      <c r="V742" s="336"/>
      <c r="W742" s="328"/>
      <c r="X742" s="328"/>
      <c r="Y742" s="328"/>
      <c r="Z742" s="108" t="str">
        <f>IF(H742&gt;0, rate1(1,$L$52,$L$51,$L$54,U742,$L$53,$L$50,Y742),"")</f>
        <v/>
      </c>
      <c r="AA742" s="336" t="str">
        <f t="shared" si="447"/>
        <v/>
      </c>
      <c r="AB742" s="336" t="str">
        <f t="shared" si="448"/>
        <v/>
      </c>
      <c r="AC742" s="328" t="str">
        <f t="shared" si="449"/>
        <v/>
      </c>
      <c r="AD742" s="328" t="str">
        <f t="shared" si="450"/>
        <v/>
      </c>
      <c r="AE742" s="328" t="str">
        <f t="shared" si="451"/>
        <v/>
      </c>
      <c r="AF742" s="328" t="str">
        <f t="shared" si="452"/>
        <v/>
      </c>
      <c r="AG742" s="328" t="str">
        <f t="shared" si="453"/>
        <v/>
      </c>
      <c r="AH742" s="328" t="str">
        <f t="shared" si="454"/>
        <v/>
      </c>
      <c r="AI742" s="328" t="str">
        <f t="shared" si="455"/>
        <v/>
      </c>
      <c r="AJ742" s="328" t="str">
        <f t="shared" si="456"/>
        <v/>
      </c>
      <c r="AK742" s="337" t="str">
        <f t="shared" si="457"/>
        <v/>
      </c>
      <c r="AL742" s="42" t="str">
        <f t="shared" si="458"/>
        <v/>
      </c>
    </row>
    <row r="743" spans="2:38" ht="15" x14ac:dyDescent="0.15">
      <c r="B743" s="328" t="str">
        <f t="shared" si="436"/>
        <v/>
      </c>
      <c r="C743" s="328" t="str">
        <f t="shared" si="437"/>
        <v/>
      </c>
      <c r="D743" s="328" t="str">
        <f t="shared" si="438"/>
        <v/>
      </c>
      <c r="E743" s="328" t="e">
        <f t="shared" si="434"/>
        <v>#VALUE!</v>
      </c>
      <c r="F743" s="328" t="str">
        <f t="shared" si="439"/>
        <v/>
      </c>
      <c r="G743" s="328" t="str">
        <f t="shared" si="440"/>
        <v/>
      </c>
      <c r="H743" s="313"/>
      <c r="I743" s="328" t="str">
        <f t="shared" si="441"/>
        <v/>
      </c>
      <c r="J743" s="328">
        <f t="shared" si="435"/>
        <v>850</v>
      </c>
      <c r="K743" s="335" t="str">
        <f t="shared" si="442"/>
        <v/>
      </c>
      <c r="L743" s="323" t="str">
        <f t="shared" si="443"/>
        <v/>
      </c>
      <c r="M743" s="323" t="str">
        <f t="shared" si="444"/>
        <v/>
      </c>
      <c r="N743" s="328" t="str">
        <f t="shared" si="445"/>
        <v/>
      </c>
      <c r="O743" s="328" t="str">
        <f t="shared" si="446"/>
        <v/>
      </c>
      <c r="P743" s="332"/>
      <c r="Q743" s="328"/>
      <c r="R743" s="277" t="str">
        <f>IF(H743&gt;0, rate1(1,$L$52,$L$51,$L$54,L743,$L$53,$L$50,P743),"")</f>
        <v/>
      </c>
      <c r="S743" s="323"/>
      <c r="T743" s="323"/>
      <c r="U743" s="328"/>
      <c r="V743" s="336"/>
      <c r="W743" s="328"/>
      <c r="X743" s="328"/>
      <c r="Y743" s="328"/>
      <c r="Z743" s="108" t="str">
        <f>IF(H743&gt;0, rate1(1,$L$52,$L$51,$L$54,U743,$L$53,$L$50,Y743),"")</f>
        <v/>
      </c>
      <c r="AA743" s="336" t="str">
        <f t="shared" si="447"/>
        <v/>
      </c>
      <c r="AB743" s="336" t="str">
        <f t="shared" si="448"/>
        <v/>
      </c>
      <c r="AC743" s="328" t="str">
        <f t="shared" si="449"/>
        <v/>
      </c>
      <c r="AD743" s="328" t="str">
        <f t="shared" si="450"/>
        <v/>
      </c>
      <c r="AE743" s="328" t="str">
        <f t="shared" si="451"/>
        <v/>
      </c>
      <c r="AF743" s="328" t="str">
        <f t="shared" si="452"/>
        <v/>
      </c>
      <c r="AG743" s="328" t="str">
        <f t="shared" si="453"/>
        <v/>
      </c>
      <c r="AH743" s="328" t="str">
        <f t="shared" si="454"/>
        <v/>
      </c>
      <c r="AI743" s="328" t="str">
        <f t="shared" si="455"/>
        <v/>
      </c>
      <c r="AJ743" s="328" t="str">
        <f t="shared" si="456"/>
        <v/>
      </c>
      <c r="AK743" s="337" t="str">
        <f t="shared" si="457"/>
        <v/>
      </c>
      <c r="AL743" s="42" t="str">
        <f t="shared" si="458"/>
        <v/>
      </c>
    </row>
    <row r="744" spans="2:38" ht="15" x14ac:dyDescent="0.15">
      <c r="B744" s="328" t="str">
        <f t="shared" si="436"/>
        <v/>
      </c>
      <c r="C744" s="328" t="str">
        <f t="shared" si="437"/>
        <v/>
      </c>
      <c r="D744" s="328" t="str">
        <f t="shared" si="438"/>
        <v/>
      </c>
      <c r="E744" s="328" t="e">
        <f t="shared" si="434"/>
        <v>#VALUE!</v>
      </c>
      <c r="F744" s="328" t="str">
        <f t="shared" si="439"/>
        <v/>
      </c>
      <c r="G744" s="328" t="str">
        <f t="shared" si="440"/>
        <v/>
      </c>
      <c r="H744" s="313"/>
      <c r="I744" s="328" t="str">
        <f t="shared" si="441"/>
        <v/>
      </c>
      <c r="J744" s="328">
        <f t="shared" si="435"/>
        <v>850</v>
      </c>
      <c r="K744" s="335" t="str">
        <f t="shared" si="442"/>
        <v/>
      </c>
      <c r="L744" s="323" t="str">
        <f t="shared" si="443"/>
        <v/>
      </c>
      <c r="M744" s="323" t="str">
        <f t="shared" si="444"/>
        <v/>
      </c>
      <c r="N744" s="328" t="str">
        <f t="shared" si="445"/>
        <v/>
      </c>
      <c r="O744" s="328" t="str">
        <f t="shared" si="446"/>
        <v/>
      </c>
      <c r="P744" s="332"/>
      <c r="Q744" s="328"/>
      <c r="R744" s="277" t="str">
        <f>IF(H744&gt;0, rate1(1,$L$52,$L$51,$L$54,L744,$L$53,$L$50,P744),"")</f>
        <v/>
      </c>
      <c r="S744" s="323"/>
      <c r="T744" s="323"/>
      <c r="U744" s="328"/>
      <c r="V744" s="336"/>
      <c r="W744" s="328"/>
      <c r="X744" s="328"/>
      <c r="Y744" s="328"/>
      <c r="Z744" s="108" t="str">
        <f>IF(H744&gt;0, rate1(1,$L$52,$L$51,$L$54,U744,$L$53,$L$50,Y744),"")</f>
        <v/>
      </c>
      <c r="AA744" s="336" t="str">
        <f t="shared" si="447"/>
        <v/>
      </c>
      <c r="AB744" s="336" t="str">
        <f t="shared" si="448"/>
        <v/>
      </c>
      <c r="AC744" s="328" t="str">
        <f t="shared" si="449"/>
        <v/>
      </c>
      <c r="AD744" s="328" t="str">
        <f t="shared" si="450"/>
        <v/>
      </c>
      <c r="AE744" s="328" t="str">
        <f t="shared" si="451"/>
        <v/>
      </c>
      <c r="AF744" s="328" t="str">
        <f t="shared" si="452"/>
        <v/>
      </c>
      <c r="AG744" s="328" t="str">
        <f t="shared" si="453"/>
        <v/>
      </c>
      <c r="AH744" s="328" t="str">
        <f t="shared" si="454"/>
        <v/>
      </c>
      <c r="AI744" s="328" t="str">
        <f t="shared" si="455"/>
        <v/>
      </c>
      <c r="AJ744" s="328" t="str">
        <f t="shared" si="456"/>
        <v/>
      </c>
      <c r="AK744" s="337" t="str">
        <f t="shared" si="457"/>
        <v/>
      </c>
      <c r="AL744" s="42" t="str">
        <f t="shared" si="458"/>
        <v/>
      </c>
    </row>
    <row r="745" spans="2:38" ht="15" x14ac:dyDescent="0.15">
      <c r="B745" s="328" t="str">
        <f t="shared" si="436"/>
        <v/>
      </c>
      <c r="C745" s="328" t="str">
        <f t="shared" si="437"/>
        <v/>
      </c>
      <c r="D745" s="328" t="str">
        <f t="shared" si="438"/>
        <v/>
      </c>
      <c r="E745" s="328" t="e">
        <f t="shared" si="434"/>
        <v>#VALUE!</v>
      </c>
      <c r="F745" s="328" t="str">
        <f t="shared" si="439"/>
        <v/>
      </c>
      <c r="G745" s="328" t="str">
        <f t="shared" si="440"/>
        <v/>
      </c>
      <c r="H745" s="313"/>
      <c r="I745" s="328" t="str">
        <f t="shared" si="441"/>
        <v/>
      </c>
      <c r="J745" s="328">
        <f t="shared" si="435"/>
        <v>850</v>
      </c>
      <c r="K745" s="335" t="str">
        <f t="shared" si="442"/>
        <v/>
      </c>
      <c r="L745" s="323" t="str">
        <f t="shared" si="443"/>
        <v/>
      </c>
      <c r="M745" s="323" t="str">
        <f t="shared" si="444"/>
        <v/>
      </c>
      <c r="N745" s="328" t="str">
        <f t="shared" si="445"/>
        <v/>
      </c>
      <c r="O745" s="328" t="str">
        <f t="shared" si="446"/>
        <v/>
      </c>
      <c r="P745" s="332"/>
      <c r="Q745" s="328"/>
      <c r="R745" s="277" t="str">
        <f>IF(H745&gt;0, rate1(1,$L$52,$L$51,$L$54,L745,$L$53,$L$50,P745),"")</f>
        <v/>
      </c>
      <c r="S745" s="323"/>
      <c r="T745" s="323"/>
      <c r="U745" s="328"/>
      <c r="V745" s="336"/>
      <c r="W745" s="328"/>
      <c r="X745" s="328"/>
      <c r="Y745" s="328"/>
      <c r="Z745" s="108" t="str">
        <f>IF(H745&gt;0, rate1(1,$L$52,$L$51,$L$54,U745,$L$53,$L$50,Y745),"")</f>
        <v/>
      </c>
      <c r="AA745" s="336" t="str">
        <f t="shared" si="447"/>
        <v/>
      </c>
      <c r="AB745" s="336" t="str">
        <f t="shared" si="448"/>
        <v/>
      </c>
      <c r="AC745" s="328" t="str">
        <f t="shared" si="449"/>
        <v/>
      </c>
      <c r="AD745" s="328" t="str">
        <f t="shared" si="450"/>
        <v/>
      </c>
      <c r="AE745" s="328" t="str">
        <f t="shared" si="451"/>
        <v/>
      </c>
      <c r="AF745" s="328" t="str">
        <f t="shared" si="452"/>
        <v/>
      </c>
      <c r="AG745" s="328" t="str">
        <f t="shared" si="453"/>
        <v/>
      </c>
      <c r="AH745" s="328" t="str">
        <f t="shared" si="454"/>
        <v/>
      </c>
      <c r="AI745" s="328" t="str">
        <f t="shared" si="455"/>
        <v/>
      </c>
      <c r="AJ745" s="328" t="str">
        <f t="shared" si="456"/>
        <v/>
      </c>
      <c r="AK745" s="337" t="str">
        <f t="shared" si="457"/>
        <v/>
      </c>
      <c r="AL745" s="42" t="str">
        <f t="shared" si="458"/>
        <v/>
      </c>
    </row>
    <row r="746" spans="2:38" ht="15" x14ac:dyDescent="0.15">
      <c r="B746" s="328" t="str">
        <f t="shared" si="436"/>
        <v/>
      </c>
      <c r="C746" s="328" t="str">
        <f t="shared" si="437"/>
        <v/>
      </c>
      <c r="D746" s="328" t="str">
        <f t="shared" si="438"/>
        <v/>
      </c>
      <c r="E746" s="328" t="e">
        <f t="shared" si="434"/>
        <v>#VALUE!</v>
      </c>
      <c r="F746" s="328" t="str">
        <f t="shared" si="439"/>
        <v/>
      </c>
      <c r="G746" s="328" t="str">
        <f t="shared" si="440"/>
        <v/>
      </c>
      <c r="H746" s="313"/>
      <c r="I746" s="328" t="str">
        <f t="shared" si="441"/>
        <v/>
      </c>
      <c r="J746" s="328">
        <f t="shared" si="435"/>
        <v>850</v>
      </c>
      <c r="K746" s="335" t="str">
        <f t="shared" si="442"/>
        <v/>
      </c>
      <c r="L746" s="323" t="str">
        <f t="shared" si="443"/>
        <v/>
      </c>
      <c r="M746" s="323" t="str">
        <f t="shared" si="444"/>
        <v/>
      </c>
      <c r="N746" s="328" t="str">
        <f t="shared" si="445"/>
        <v/>
      </c>
      <c r="O746" s="328" t="str">
        <f t="shared" si="446"/>
        <v/>
      </c>
      <c r="P746" s="332"/>
      <c r="Q746" s="328"/>
      <c r="R746" s="277" t="str">
        <f>IF(H746&gt;0, rate1(1,$L$52,$L$51,$L$54,L746,$L$53,$L$50,P746),"")</f>
        <v/>
      </c>
      <c r="S746" s="323"/>
      <c r="T746" s="323"/>
      <c r="U746" s="328"/>
      <c r="V746" s="336"/>
      <c r="W746" s="328"/>
      <c r="X746" s="328"/>
      <c r="Y746" s="328"/>
      <c r="Z746" s="108" t="str">
        <f>IF(H746&gt;0, rate1(1,$L$52,$L$51,$L$54,U746,$L$53,$L$50,Y746),"")</f>
        <v/>
      </c>
      <c r="AA746" s="336" t="str">
        <f t="shared" si="447"/>
        <v/>
      </c>
      <c r="AB746" s="336" t="str">
        <f t="shared" si="448"/>
        <v/>
      </c>
      <c r="AC746" s="328" t="str">
        <f t="shared" si="449"/>
        <v/>
      </c>
      <c r="AD746" s="328" t="str">
        <f t="shared" si="450"/>
        <v/>
      </c>
      <c r="AE746" s="328" t="str">
        <f t="shared" si="451"/>
        <v/>
      </c>
      <c r="AF746" s="328" t="str">
        <f t="shared" si="452"/>
        <v/>
      </c>
      <c r="AG746" s="328" t="str">
        <f t="shared" si="453"/>
        <v/>
      </c>
      <c r="AH746" s="328" t="str">
        <f t="shared" si="454"/>
        <v/>
      </c>
      <c r="AI746" s="328" t="str">
        <f t="shared" si="455"/>
        <v/>
      </c>
      <c r="AJ746" s="328" t="str">
        <f t="shared" si="456"/>
        <v/>
      </c>
      <c r="AK746" s="337" t="str">
        <f t="shared" si="457"/>
        <v/>
      </c>
      <c r="AL746" s="42" t="str">
        <f t="shared" si="458"/>
        <v/>
      </c>
    </row>
    <row r="747" spans="2:38" ht="15" x14ac:dyDescent="0.15">
      <c r="B747" s="328" t="str">
        <f t="shared" si="436"/>
        <v/>
      </c>
      <c r="C747" s="328" t="str">
        <f t="shared" si="437"/>
        <v/>
      </c>
      <c r="D747" s="328" t="str">
        <f t="shared" si="438"/>
        <v/>
      </c>
      <c r="E747" s="328" t="e">
        <f t="shared" si="434"/>
        <v>#VALUE!</v>
      </c>
      <c r="F747" s="328" t="str">
        <f t="shared" si="439"/>
        <v/>
      </c>
      <c r="G747" s="328" t="str">
        <f t="shared" si="440"/>
        <v/>
      </c>
      <c r="H747" s="313"/>
      <c r="I747" s="328" t="str">
        <f t="shared" si="441"/>
        <v/>
      </c>
      <c r="J747" s="328">
        <f t="shared" si="435"/>
        <v>850</v>
      </c>
      <c r="K747" s="335" t="str">
        <f t="shared" si="442"/>
        <v/>
      </c>
      <c r="L747" s="323" t="str">
        <f t="shared" si="443"/>
        <v/>
      </c>
      <c r="M747" s="323" t="str">
        <f t="shared" si="444"/>
        <v/>
      </c>
      <c r="N747" s="328" t="str">
        <f t="shared" si="445"/>
        <v/>
      </c>
      <c r="O747" s="328" t="str">
        <f t="shared" si="446"/>
        <v/>
      </c>
      <c r="P747" s="332"/>
      <c r="Q747" s="328"/>
      <c r="R747" s="277" t="str">
        <f>IF(H747&gt;0, rate1(1,$L$52,$L$51,$L$54,L747,$L$53,$L$50,P747),"")</f>
        <v/>
      </c>
      <c r="S747" s="323"/>
      <c r="T747" s="323"/>
      <c r="U747" s="328"/>
      <c r="V747" s="336"/>
      <c r="W747" s="328"/>
      <c r="X747" s="328"/>
      <c r="Y747" s="328"/>
      <c r="Z747" s="108" t="str">
        <f>IF(H747&gt;0, rate1(1,$L$52,$L$51,$L$54,U747,$L$53,$L$50,Y747),"")</f>
        <v/>
      </c>
      <c r="AA747" s="336" t="str">
        <f t="shared" si="447"/>
        <v/>
      </c>
      <c r="AB747" s="336" t="str">
        <f t="shared" si="448"/>
        <v/>
      </c>
      <c r="AC747" s="328" t="str">
        <f t="shared" si="449"/>
        <v/>
      </c>
      <c r="AD747" s="328" t="str">
        <f t="shared" si="450"/>
        <v/>
      </c>
      <c r="AE747" s="328" t="str">
        <f t="shared" si="451"/>
        <v/>
      </c>
      <c r="AF747" s="328" t="str">
        <f t="shared" si="452"/>
        <v/>
      </c>
      <c r="AG747" s="328" t="str">
        <f t="shared" si="453"/>
        <v/>
      </c>
      <c r="AH747" s="328" t="str">
        <f t="shared" si="454"/>
        <v/>
      </c>
      <c r="AI747" s="328" t="str">
        <f t="shared" si="455"/>
        <v/>
      </c>
      <c r="AJ747" s="328" t="str">
        <f t="shared" si="456"/>
        <v/>
      </c>
      <c r="AK747" s="337" t="str">
        <f t="shared" si="457"/>
        <v/>
      </c>
      <c r="AL747" s="42" t="str">
        <f t="shared" si="458"/>
        <v/>
      </c>
    </row>
    <row r="748" spans="2:38" ht="15" x14ac:dyDescent="0.15">
      <c r="B748" s="328" t="str">
        <f t="shared" si="436"/>
        <v/>
      </c>
      <c r="C748" s="328" t="str">
        <f t="shared" si="437"/>
        <v/>
      </c>
      <c r="D748" s="328" t="str">
        <f t="shared" si="438"/>
        <v/>
      </c>
      <c r="E748" s="328" t="e">
        <f t="shared" si="434"/>
        <v>#VALUE!</v>
      </c>
      <c r="F748" s="328" t="str">
        <f t="shared" si="439"/>
        <v/>
      </c>
      <c r="G748" s="328" t="str">
        <f t="shared" si="440"/>
        <v/>
      </c>
      <c r="H748" s="313"/>
      <c r="I748" s="328" t="str">
        <f t="shared" si="441"/>
        <v/>
      </c>
      <c r="J748" s="328">
        <f t="shared" si="435"/>
        <v>850</v>
      </c>
      <c r="K748" s="335" t="str">
        <f t="shared" si="442"/>
        <v/>
      </c>
      <c r="L748" s="323" t="str">
        <f t="shared" si="443"/>
        <v/>
      </c>
      <c r="M748" s="323" t="str">
        <f t="shared" si="444"/>
        <v/>
      </c>
      <c r="N748" s="328" t="str">
        <f t="shared" si="445"/>
        <v/>
      </c>
      <c r="O748" s="328" t="str">
        <f t="shared" si="446"/>
        <v/>
      </c>
      <c r="P748" s="332"/>
      <c r="Q748" s="328"/>
      <c r="R748" s="277" t="str">
        <f>IF(H748&gt;0, rate1(1,$L$52,$L$51,$L$54,L748,$L$53,$L$50,P748),"")</f>
        <v/>
      </c>
      <c r="S748" s="323"/>
      <c r="T748" s="323"/>
      <c r="U748" s="328"/>
      <c r="V748" s="336"/>
      <c r="W748" s="328"/>
      <c r="X748" s="328"/>
      <c r="Y748" s="328"/>
      <c r="Z748" s="108" t="str">
        <f>IF(H748&gt;0, rate1(1,$L$52,$L$51,$L$54,U748,$L$53,$L$50,Y748),"")</f>
        <v/>
      </c>
      <c r="AA748" s="336" t="str">
        <f t="shared" si="447"/>
        <v/>
      </c>
      <c r="AB748" s="336" t="str">
        <f t="shared" si="448"/>
        <v/>
      </c>
      <c r="AC748" s="328" t="str">
        <f t="shared" si="449"/>
        <v/>
      </c>
      <c r="AD748" s="328" t="str">
        <f t="shared" si="450"/>
        <v/>
      </c>
      <c r="AE748" s="328" t="str">
        <f t="shared" si="451"/>
        <v/>
      </c>
      <c r="AF748" s="328" t="str">
        <f t="shared" si="452"/>
        <v/>
      </c>
      <c r="AG748" s="328" t="str">
        <f t="shared" si="453"/>
        <v/>
      </c>
      <c r="AH748" s="328" t="str">
        <f t="shared" si="454"/>
        <v/>
      </c>
      <c r="AI748" s="328" t="str">
        <f t="shared" si="455"/>
        <v/>
      </c>
      <c r="AJ748" s="328" t="str">
        <f t="shared" si="456"/>
        <v/>
      </c>
      <c r="AK748" s="337" t="str">
        <f t="shared" si="457"/>
        <v/>
      </c>
      <c r="AL748" s="42" t="str">
        <f t="shared" si="458"/>
        <v/>
      </c>
    </row>
    <row r="749" spans="2:38" ht="15" x14ac:dyDescent="0.15">
      <c r="B749" s="328" t="str">
        <f t="shared" si="436"/>
        <v/>
      </c>
      <c r="C749" s="328" t="str">
        <f t="shared" si="437"/>
        <v/>
      </c>
      <c r="D749" s="328" t="str">
        <f t="shared" si="438"/>
        <v/>
      </c>
      <c r="E749" s="328" t="e">
        <f t="shared" si="434"/>
        <v>#VALUE!</v>
      </c>
      <c r="F749" s="328" t="str">
        <f t="shared" si="439"/>
        <v/>
      </c>
      <c r="G749" s="328" t="str">
        <f t="shared" si="440"/>
        <v/>
      </c>
      <c r="H749" s="313"/>
      <c r="I749" s="328" t="str">
        <f t="shared" si="441"/>
        <v/>
      </c>
      <c r="J749" s="328">
        <f t="shared" si="435"/>
        <v>850</v>
      </c>
      <c r="K749" s="335" t="str">
        <f t="shared" si="442"/>
        <v/>
      </c>
      <c r="L749" s="323" t="str">
        <f t="shared" si="443"/>
        <v/>
      </c>
      <c r="M749" s="323" t="str">
        <f t="shared" si="444"/>
        <v/>
      </c>
      <c r="N749" s="328" t="str">
        <f t="shared" si="445"/>
        <v/>
      </c>
      <c r="O749" s="328" t="str">
        <f t="shared" si="446"/>
        <v/>
      </c>
      <c r="P749" s="332"/>
      <c r="Q749" s="328"/>
      <c r="R749" s="277" t="str">
        <f>IF(H749&gt;0, rate1(1,$L$52,$L$51,$L$54,L749,$L$53,$L$50,P749),"")</f>
        <v/>
      </c>
      <c r="S749" s="323"/>
      <c r="T749" s="323"/>
      <c r="U749" s="328"/>
      <c r="V749" s="336"/>
      <c r="W749" s="328"/>
      <c r="X749" s="328"/>
      <c r="Y749" s="328"/>
      <c r="Z749" s="108" t="str">
        <f>IF(H749&gt;0, rate1(1,$L$52,$L$51,$L$54,U749,$L$53,$L$50,Y749),"")</f>
        <v/>
      </c>
      <c r="AA749" s="336" t="str">
        <f t="shared" si="447"/>
        <v/>
      </c>
      <c r="AB749" s="336" t="str">
        <f t="shared" si="448"/>
        <v/>
      </c>
      <c r="AC749" s="328" t="str">
        <f t="shared" si="449"/>
        <v/>
      </c>
      <c r="AD749" s="328" t="str">
        <f t="shared" si="450"/>
        <v/>
      </c>
      <c r="AE749" s="328" t="str">
        <f t="shared" si="451"/>
        <v/>
      </c>
      <c r="AF749" s="328" t="str">
        <f t="shared" si="452"/>
        <v/>
      </c>
      <c r="AG749" s="328" t="str">
        <f t="shared" si="453"/>
        <v/>
      </c>
      <c r="AH749" s="328" t="str">
        <f t="shared" si="454"/>
        <v/>
      </c>
      <c r="AI749" s="328" t="str">
        <f t="shared" si="455"/>
        <v/>
      </c>
      <c r="AJ749" s="328" t="str">
        <f t="shared" si="456"/>
        <v/>
      </c>
      <c r="AK749" s="337" t="str">
        <f t="shared" si="457"/>
        <v/>
      </c>
      <c r="AL749" s="42" t="str">
        <f t="shared" si="458"/>
        <v/>
      </c>
    </row>
    <row r="750" spans="2:38" ht="15" x14ac:dyDescent="0.15">
      <c r="B750" s="328" t="str">
        <f t="shared" si="436"/>
        <v/>
      </c>
      <c r="C750" s="328" t="str">
        <f t="shared" si="437"/>
        <v/>
      </c>
      <c r="D750" s="328" t="str">
        <f t="shared" si="438"/>
        <v/>
      </c>
      <c r="E750" s="328" t="e">
        <f t="shared" si="434"/>
        <v>#VALUE!</v>
      </c>
      <c r="F750" s="328" t="str">
        <f t="shared" si="439"/>
        <v/>
      </c>
      <c r="G750" s="328" t="str">
        <f t="shared" si="440"/>
        <v/>
      </c>
      <c r="H750" s="313"/>
      <c r="I750" s="328" t="str">
        <f t="shared" si="441"/>
        <v/>
      </c>
      <c r="J750" s="328">
        <f t="shared" si="435"/>
        <v>850</v>
      </c>
      <c r="K750" s="335" t="str">
        <f t="shared" si="442"/>
        <v/>
      </c>
      <c r="L750" s="323" t="str">
        <f t="shared" si="443"/>
        <v/>
      </c>
      <c r="M750" s="323" t="str">
        <f t="shared" si="444"/>
        <v/>
      </c>
      <c r="N750" s="328" t="str">
        <f t="shared" si="445"/>
        <v/>
      </c>
      <c r="O750" s="328" t="str">
        <f t="shared" si="446"/>
        <v/>
      </c>
      <c r="P750" s="332"/>
      <c r="Q750" s="328"/>
      <c r="R750" s="277" t="str">
        <f>IF(H750&gt;0, rate1(1,$L$52,$L$51,$L$54,L750,$L$53,$L$50,P750),"")</f>
        <v/>
      </c>
      <c r="S750" s="323"/>
      <c r="T750" s="323"/>
      <c r="U750" s="328"/>
      <c r="V750" s="336"/>
      <c r="W750" s="328"/>
      <c r="X750" s="328"/>
      <c r="Y750" s="328"/>
      <c r="Z750" s="108" t="str">
        <f>IF(H750&gt;0, rate1(1,$L$52,$L$51,$L$54,U750,$L$53,$L$50,Y750),"")</f>
        <v/>
      </c>
      <c r="AA750" s="336" t="str">
        <f t="shared" si="447"/>
        <v/>
      </c>
      <c r="AB750" s="336" t="str">
        <f t="shared" si="448"/>
        <v/>
      </c>
      <c r="AC750" s="328" t="str">
        <f t="shared" si="449"/>
        <v/>
      </c>
      <c r="AD750" s="328" t="str">
        <f t="shared" si="450"/>
        <v/>
      </c>
      <c r="AE750" s="328" t="str">
        <f t="shared" si="451"/>
        <v/>
      </c>
      <c r="AF750" s="328" t="str">
        <f t="shared" si="452"/>
        <v/>
      </c>
      <c r="AG750" s="328" t="str">
        <f t="shared" si="453"/>
        <v/>
      </c>
      <c r="AH750" s="328" t="str">
        <f t="shared" si="454"/>
        <v/>
      </c>
      <c r="AI750" s="328" t="str">
        <f t="shared" si="455"/>
        <v/>
      </c>
      <c r="AJ750" s="328" t="str">
        <f t="shared" si="456"/>
        <v/>
      </c>
      <c r="AK750" s="337" t="str">
        <f t="shared" si="457"/>
        <v/>
      </c>
      <c r="AL750" s="42" t="str">
        <f t="shared" si="458"/>
        <v/>
      </c>
    </row>
    <row r="751" spans="2:38" ht="15" x14ac:dyDescent="0.15">
      <c r="B751" s="328" t="str">
        <f t="shared" si="436"/>
        <v/>
      </c>
      <c r="C751" s="328" t="str">
        <f t="shared" si="437"/>
        <v/>
      </c>
      <c r="D751" s="328" t="str">
        <f t="shared" si="438"/>
        <v/>
      </c>
      <c r="E751" s="328" t="e">
        <f t="shared" si="434"/>
        <v>#VALUE!</v>
      </c>
      <c r="F751" s="328" t="str">
        <f t="shared" si="439"/>
        <v/>
      </c>
      <c r="G751" s="328" t="str">
        <f t="shared" si="440"/>
        <v/>
      </c>
      <c r="H751" s="313"/>
      <c r="I751" s="328" t="str">
        <f t="shared" si="441"/>
        <v/>
      </c>
      <c r="J751" s="328">
        <f t="shared" si="435"/>
        <v>850</v>
      </c>
      <c r="K751" s="335" t="str">
        <f t="shared" si="442"/>
        <v/>
      </c>
      <c r="L751" s="323" t="str">
        <f t="shared" si="443"/>
        <v/>
      </c>
      <c r="M751" s="323" t="str">
        <f t="shared" si="444"/>
        <v/>
      </c>
      <c r="N751" s="328" t="str">
        <f t="shared" si="445"/>
        <v/>
      </c>
      <c r="O751" s="328" t="str">
        <f t="shared" si="446"/>
        <v/>
      </c>
      <c r="P751" s="332"/>
      <c r="Q751" s="328"/>
      <c r="R751" s="277" t="str">
        <f>IF(H751&gt;0, rate1(1,$L$52,$L$51,$L$54,L751,$L$53,$L$50,P751),"")</f>
        <v/>
      </c>
      <c r="S751" s="323"/>
      <c r="T751" s="323"/>
      <c r="U751" s="328"/>
      <c r="V751" s="336"/>
      <c r="W751" s="328"/>
      <c r="X751" s="328"/>
      <c r="Y751" s="328"/>
      <c r="Z751" s="108" t="str">
        <f>IF(H751&gt;0, rate1(1,$L$52,$L$51,$L$54,U751,$L$53,$L$50,Y751),"")</f>
        <v/>
      </c>
      <c r="AA751" s="336" t="str">
        <f t="shared" si="447"/>
        <v/>
      </c>
      <c r="AB751" s="336" t="str">
        <f t="shared" si="448"/>
        <v/>
      </c>
      <c r="AC751" s="328" t="str">
        <f t="shared" si="449"/>
        <v/>
      </c>
      <c r="AD751" s="328" t="str">
        <f t="shared" si="450"/>
        <v/>
      </c>
      <c r="AE751" s="328" t="str">
        <f t="shared" si="451"/>
        <v/>
      </c>
      <c r="AF751" s="328" t="str">
        <f t="shared" si="452"/>
        <v/>
      </c>
      <c r="AG751" s="328" t="str">
        <f t="shared" si="453"/>
        <v/>
      </c>
      <c r="AH751" s="328" t="str">
        <f t="shared" si="454"/>
        <v/>
      </c>
      <c r="AI751" s="328" t="str">
        <f t="shared" si="455"/>
        <v/>
      </c>
      <c r="AJ751" s="328" t="str">
        <f t="shared" si="456"/>
        <v/>
      </c>
      <c r="AK751" s="337" t="str">
        <f t="shared" si="457"/>
        <v/>
      </c>
      <c r="AL751" s="42" t="str">
        <f t="shared" si="458"/>
        <v/>
      </c>
    </row>
    <row r="752" spans="2:38" ht="15" x14ac:dyDescent="0.15">
      <c r="B752" s="328" t="str">
        <f t="shared" si="436"/>
        <v/>
      </c>
      <c r="C752" s="328" t="str">
        <f t="shared" si="437"/>
        <v/>
      </c>
      <c r="D752" s="328" t="str">
        <f t="shared" si="438"/>
        <v/>
      </c>
      <c r="E752" s="328" t="e">
        <f t="shared" si="434"/>
        <v>#VALUE!</v>
      </c>
      <c r="F752" s="328" t="str">
        <f t="shared" si="439"/>
        <v/>
      </c>
      <c r="G752" s="328" t="str">
        <f t="shared" si="440"/>
        <v/>
      </c>
      <c r="H752" s="313"/>
      <c r="I752" s="328" t="str">
        <f t="shared" si="441"/>
        <v/>
      </c>
      <c r="J752" s="328">
        <f t="shared" si="435"/>
        <v>850</v>
      </c>
      <c r="K752" s="335" t="str">
        <f t="shared" si="442"/>
        <v/>
      </c>
      <c r="L752" s="323" t="str">
        <f t="shared" si="443"/>
        <v/>
      </c>
      <c r="M752" s="323" t="str">
        <f t="shared" si="444"/>
        <v/>
      </c>
      <c r="N752" s="328" t="str">
        <f t="shared" si="445"/>
        <v/>
      </c>
      <c r="O752" s="328" t="str">
        <f t="shared" si="446"/>
        <v/>
      </c>
      <c r="P752" s="332"/>
      <c r="Q752" s="328"/>
      <c r="R752" s="277" t="str">
        <f>IF(H752&gt;0, rate1(1,$L$52,$L$51,$L$54,L752,$L$53,$L$50,P752),"")</f>
        <v/>
      </c>
      <c r="S752" s="323"/>
      <c r="T752" s="323"/>
      <c r="U752" s="328"/>
      <c r="V752" s="336"/>
      <c r="W752" s="328"/>
      <c r="X752" s="328"/>
      <c r="Y752" s="328"/>
      <c r="Z752" s="108" t="str">
        <f>IF(H752&gt;0, rate1(1,$L$52,$L$51,$L$54,U752,$L$53,$L$50,Y752),"")</f>
        <v/>
      </c>
      <c r="AA752" s="336" t="str">
        <f t="shared" si="447"/>
        <v/>
      </c>
      <c r="AB752" s="336" t="str">
        <f t="shared" si="448"/>
        <v/>
      </c>
      <c r="AC752" s="328" t="str">
        <f t="shared" si="449"/>
        <v/>
      </c>
      <c r="AD752" s="328" t="str">
        <f t="shared" si="450"/>
        <v/>
      </c>
      <c r="AE752" s="328" t="str">
        <f t="shared" si="451"/>
        <v/>
      </c>
      <c r="AF752" s="328" t="str">
        <f t="shared" si="452"/>
        <v/>
      </c>
      <c r="AG752" s="328" t="str">
        <f t="shared" si="453"/>
        <v/>
      </c>
      <c r="AH752" s="328" t="str">
        <f t="shared" si="454"/>
        <v/>
      </c>
      <c r="AI752" s="328" t="str">
        <f t="shared" si="455"/>
        <v/>
      </c>
      <c r="AJ752" s="328" t="str">
        <f t="shared" si="456"/>
        <v/>
      </c>
      <c r="AK752" s="337" t="str">
        <f t="shared" si="457"/>
        <v/>
      </c>
      <c r="AL752" s="42" t="str">
        <f t="shared" si="458"/>
        <v/>
      </c>
    </row>
    <row r="753" spans="2:38" ht="15" x14ac:dyDescent="0.15">
      <c r="B753" s="328" t="str">
        <f t="shared" si="436"/>
        <v/>
      </c>
      <c r="C753" s="328" t="str">
        <f t="shared" si="437"/>
        <v/>
      </c>
      <c r="D753" s="328" t="str">
        <f t="shared" si="438"/>
        <v/>
      </c>
      <c r="E753" s="328" t="e">
        <f t="shared" si="434"/>
        <v>#VALUE!</v>
      </c>
      <c r="F753" s="328" t="str">
        <f t="shared" si="439"/>
        <v/>
      </c>
      <c r="G753" s="328" t="str">
        <f t="shared" si="440"/>
        <v/>
      </c>
      <c r="H753" s="313"/>
      <c r="I753" s="328" t="str">
        <f t="shared" si="441"/>
        <v/>
      </c>
      <c r="J753" s="328">
        <f t="shared" si="435"/>
        <v>850</v>
      </c>
      <c r="K753" s="335" t="str">
        <f t="shared" si="442"/>
        <v/>
      </c>
      <c r="L753" s="323" t="str">
        <f t="shared" si="443"/>
        <v/>
      </c>
      <c r="M753" s="323" t="str">
        <f t="shared" si="444"/>
        <v/>
      </c>
      <c r="N753" s="328" t="str">
        <f t="shared" si="445"/>
        <v/>
      </c>
      <c r="O753" s="328" t="str">
        <f t="shared" si="446"/>
        <v/>
      </c>
      <c r="P753" s="332"/>
      <c r="Q753" s="328"/>
      <c r="R753" s="277" t="str">
        <f>IF(H753&gt;0, rate1(1,$L$52,$L$51,$L$54,L753,$L$53,$L$50,P753),"")</f>
        <v/>
      </c>
      <c r="S753" s="323"/>
      <c r="T753" s="323"/>
      <c r="U753" s="328"/>
      <c r="V753" s="336"/>
      <c r="W753" s="328"/>
      <c r="X753" s="328"/>
      <c r="Y753" s="328"/>
      <c r="Z753" s="108" t="str">
        <f>IF(H753&gt;0, rate1(1,$L$52,$L$51,$L$54,U753,$L$53,$L$50,Y753),"")</f>
        <v/>
      </c>
      <c r="AA753" s="336" t="str">
        <f t="shared" si="447"/>
        <v/>
      </c>
      <c r="AB753" s="336" t="str">
        <f t="shared" si="448"/>
        <v/>
      </c>
      <c r="AC753" s="328" t="str">
        <f t="shared" si="449"/>
        <v/>
      </c>
      <c r="AD753" s="328" t="str">
        <f t="shared" si="450"/>
        <v/>
      </c>
      <c r="AE753" s="328" t="str">
        <f t="shared" si="451"/>
        <v/>
      </c>
      <c r="AF753" s="328" t="str">
        <f t="shared" si="452"/>
        <v/>
      </c>
      <c r="AG753" s="328" t="str">
        <f t="shared" si="453"/>
        <v/>
      </c>
      <c r="AH753" s="328" t="str">
        <f t="shared" si="454"/>
        <v/>
      </c>
      <c r="AI753" s="328" t="str">
        <f t="shared" si="455"/>
        <v/>
      </c>
      <c r="AJ753" s="328" t="str">
        <f t="shared" si="456"/>
        <v/>
      </c>
      <c r="AK753" s="337" t="str">
        <f t="shared" si="457"/>
        <v/>
      </c>
      <c r="AL753" s="42" t="str">
        <f t="shared" si="458"/>
        <v/>
      </c>
    </row>
    <row r="754" spans="2:38" ht="15" x14ac:dyDescent="0.15">
      <c r="B754" s="328" t="str">
        <f t="shared" si="436"/>
        <v/>
      </c>
      <c r="C754" s="328" t="str">
        <f t="shared" si="437"/>
        <v/>
      </c>
      <c r="D754" s="328" t="str">
        <f t="shared" si="438"/>
        <v/>
      </c>
      <c r="E754" s="328" t="e">
        <f t="shared" si="434"/>
        <v>#VALUE!</v>
      </c>
      <c r="F754" s="328" t="str">
        <f t="shared" si="439"/>
        <v/>
      </c>
      <c r="G754" s="328" t="str">
        <f t="shared" si="440"/>
        <v/>
      </c>
      <c r="H754" s="313"/>
      <c r="I754" s="328" t="str">
        <f t="shared" si="441"/>
        <v/>
      </c>
      <c r="J754" s="328">
        <f t="shared" si="435"/>
        <v>850</v>
      </c>
      <c r="K754" s="335" t="str">
        <f t="shared" si="442"/>
        <v/>
      </c>
      <c r="L754" s="323" t="str">
        <f t="shared" si="443"/>
        <v/>
      </c>
      <c r="M754" s="323" t="str">
        <f t="shared" si="444"/>
        <v/>
      </c>
      <c r="N754" s="328" t="str">
        <f t="shared" si="445"/>
        <v/>
      </c>
      <c r="O754" s="328" t="str">
        <f t="shared" si="446"/>
        <v/>
      </c>
      <c r="P754" s="332"/>
      <c r="Q754" s="328"/>
      <c r="R754" s="277" t="str">
        <f>IF(H754&gt;0, rate1(1,$L$52,$L$51,$L$54,L754,$L$53,$L$50,P754),"")</f>
        <v/>
      </c>
      <c r="S754" s="323"/>
      <c r="T754" s="323"/>
      <c r="U754" s="328"/>
      <c r="V754" s="336"/>
      <c r="W754" s="328"/>
      <c r="X754" s="328"/>
      <c r="Y754" s="328"/>
      <c r="Z754" s="108" t="str">
        <f>IF(H754&gt;0, rate1(1,$L$52,$L$51,$L$54,U754,$L$53,$L$50,Y754),"")</f>
        <v/>
      </c>
      <c r="AA754" s="336" t="str">
        <f t="shared" si="447"/>
        <v/>
      </c>
      <c r="AB754" s="336" t="str">
        <f t="shared" si="448"/>
        <v/>
      </c>
      <c r="AC754" s="328" t="str">
        <f t="shared" si="449"/>
        <v/>
      </c>
      <c r="AD754" s="328" t="str">
        <f t="shared" si="450"/>
        <v/>
      </c>
      <c r="AE754" s="328" t="str">
        <f t="shared" si="451"/>
        <v/>
      </c>
      <c r="AF754" s="328" t="str">
        <f t="shared" si="452"/>
        <v/>
      </c>
      <c r="AG754" s="328" t="str">
        <f t="shared" si="453"/>
        <v/>
      </c>
      <c r="AH754" s="328" t="str">
        <f t="shared" si="454"/>
        <v/>
      </c>
      <c r="AI754" s="328" t="str">
        <f t="shared" si="455"/>
        <v/>
      </c>
      <c r="AJ754" s="328" t="str">
        <f t="shared" si="456"/>
        <v/>
      </c>
      <c r="AK754" s="337" t="str">
        <f t="shared" si="457"/>
        <v/>
      </c>
      <c r="AL754" s="42" t="str">
        <f t="shared" si="458"/>
        <v/>
      </c>
    </row>
    <row r="755" spans="2:38" ht="15" x14ac:dyDescent="0.15">
      <c r="B755" s="328" t="str">
        <f t="shared" si="436"/>
        <v/>
      </c>
      <c r="C755" s="328" t="str">
        <f t="shared" si="437"/>
        <v/>
      </c>
      <c r="D755" s="328" t="str">
        <f t="shared" si="438"/>
        <v/>
      </c>
      <c r="E755" s="328" t="e">
        <f t="shared" si="434"/>
        <v>#VALUE!</v>
      </c>
      <c r="F755" s="328" t="str">
        <f t="shared" si="439"/>
        <v/>
      </c>
      <c r="G755" s="328" t="str">
        <f t="shared" si="440"/>
        <v/>
      </c>
      <c r="H755" s="313"/>
      <c r="I755" s="328" t="str">
        <f t="shared" si="441"/>
        <v/>
      </c>
      <c r="J755" s="328">
        <f t="shared" si="435"/>
        <v>850</v>
      </c>
      <c r="K755" s="335" t="str">
        <f t="shared" si="442"/>
        <v/>
      </c>
      <c r="L755" s="323" t="str">
        <f t="shared" si="443"/>
        <v/>
      </c>
      <c r="M755" s="323" t="str">
        <f t="shared" si="444"/>
        <v/>
      </c>
      <c r="N755" s="328" t="str">
        <f t="shared" si="445"/>
        <v/>
      </c>
      <c r="O755" s="328" t="str">
        <f t="shared" si="446"/>
        <v/>
      </c>
      <c r="P755" s="332"/>
      <c r="Q755" s="328"/>
      <c r="R755" s="277" t="str">
        <f>IF(H755&gt;0, rate1(1,$L$52,$L$51,$L$54,L755,$L$53,$L$50,P755),"")</f>
        <v/>
      </c>
      <c r="S755" s="323"/>
      <c r="T755" s="323"/>
      <c r="U755" s="328"/>
      <c r="V755" s="336"/>
      <c r="W755" s="328"/>
      <c r="X755" s="328"/>
      <c r="Y755" s="328"/>
      <c r="Z755" s="108" t="str">
        <f>IF(H755&gt;0, rate1(1,$L$52,$L$51,$L$54,U755,$L$53,$L$50,Y755),"")</f>
        <v/>
      </c>
      <c r="AA755" s="336" t="str">
        <f t="shared" si="447"/>
        <v/>
      </c>
      <c r="AB755" s="336" t="str">
        <f t="shared" si="448"/>
        <v/>
      </c>
      <c r="AC755" s="328" t="str">
        <f t="shared" si="449"/>
        <v/>
      </c>
      <c r="AD755" s="328" t="str">
        <f t="shared" si="450"/>
        <v/>
      </c>
      <c r="AE755" s="328" t="str">
        <f t="shared" si="451"/>
        <v/>
      </c>
      <c r="AF755" s="328" t="str">
        <f t="shared" si="452"/>
        <v/>
      </c>
      <c r="AG755" s="328" t="str">
        <f t="shared" si="453"/>
        <v/>
      </c>
      <c r="AH755" s="328" t="str">
        <f t="shared" si="454"/>
        <v/>
      </c>
      <c r="AI755" s="328" t="str">
        <f t="shared" si="455"/>
        <v/>
      </c>
      <c r="AJ755" s="328" t="str">
        <f t="shared" si="456"/>
        <v/>
      </c>
      <c r="AK755" s="337" t="str">
        <f t="shared" si="457"/>
        <v/>
      </c>
      <c r="AL755" s="42" t="str">
        <f t="shared" si="458"/>
        <v/>
      </c>
    </row>
    <row r="756" spans="2:38" ht="15" x14ac:dyDescent="0.15">
      <c r="B756" s="328" t="str">
        <f t="shared" si="436"/>
        <v/>
      </c>
      <c r="C756" s="328" t="str">
        <f t="shared" si="437"/>
        <v/>
      </c>
      <c r="D756" s="328" t="str">
        <f t="shared" si="438"/>
        <v/>
      </c>
      <c r="E756" s="328" t="e">
        <f t="shared" si="434"/>
        <v>#VALUE!</v>
      </c>
      <c r="F756" s="328" t="str">
        <f t="shared" si="439"/>
        <v/>
      </c>
      <c r="G756" s="328" t="str">
        <f t="shared" si="440"/>
        <v/>
      </c>
      <c r="H756" s="313"/>
      <c r="I756" s="328" t="str">
        <f t="shared" si="441"/>
        <v/>
      </c>
      <c r="J756" s="328">
        <f t="shared" si="435"/>
        <v>850</v>
      </c>
      <c r="K756" s="335" t="str">
        <f t="shared" si="442"/>
        <v/>
      </c>
      <c r="L756" s="323" t="str">
        <f t="shared" si="443"/>
        <v/>
      </c>
      <c r="M756" s="323" t="str">
        <f t="shared" si="444"/>
        <v/>
      </c>
      <c r="N756" s="328" t="str">
        <f t="shared" si="445"/>
        <v/>
      </c>
      <c r="O756" s="328" t="str">
        <f t="shared" si="446"/>
        <v/>
      </c>
      <c r="P756" s="332"/>
      <c r="Q756" s="328"/>
      <c r="R756" s="277" t="str">
        <f>IF(H756&gt;0, rate1(1,$L$52,$L$51,$L$54,L756,$L$53,$L$50,P756),"")</f>
        <v/>
      </c>
      <c r="S756" s="323"/>
      <c r="T756" s="323"/>
      <c r="U756" s="328"/>
      <c r="V756" s="336"/>
      <c r="W756" s="328"/>
      <c r="X756" s="328"/>
      <c r="Y756" s="328"/>
      <c r="Z756" s="108" t="str">
        <f>IF(H756&gt;0, rate1(1,$L$52,$L$51,$L$54,U756,$L$53,$L$50,Y756),"")</f>
        <v/>
      </c>
      <c r="AA756" s="336" t="str">
        <f t="shared" si="447"/>
        <v/>
      </c>
      <c r="AB756" s="336" t="str">
        <f t="shared" si="448"/>
        <v/>
      </c>
      <c r="AC756" s="328" t="str">
        <f t="shared" si="449"/>
        <v/>
      </c>
      <c r="AD756" s="328" t="str">
        <f t="shared" si="450"/>
        <v/>
      </c>
      <c r="AE756" s="328" t="str">
        <f t="shared" si="451"/>
        <v/>
      </c>
      <c r="AF756" s="328" t="str">
        <f t="shared" si="452"/>
        <v/>
      </c>
      <c r="AG756" s="328" t="str">
        <f t="shared" si="453"/>
        <v/>
      </c>
      <c r="AH756" s="328" t="str">
        <f t="shared" si="454"/>
        <v/>
      </c>
      <c r="AI756" s="328" t="str">
        <f t="shared" si="455"/>
        <v/>
      </c>
      <c r="AJ756" s="328" t="str">
        <f t="shared" si="456"/>
        <v/>
      </c>
      <c r="AK756" s="337" t="str">
        <f t="shared" si="457"/>
        <v/>
      </c>
      <c r="AL756" s="42" t="str">
        <f t="shared" si="458"/>
        <v/>
      </c>
    </row>
    <row r="757" spans="2:38" ht="15" x14ac:dyDescent="0.15">
      <c r="B757" s="328" t="str">
        <f t="shared" si="436"/>
        <v/>
      </c>
      <c r="C757" s="328" t="str">
        <f t="shared" si="437"/>
        <v/>
      </c>
      <c r="D757" s="328" t="str">
        <f t="shared" si="438"/>
        <v/>
      </c>
      <c r="E757" s="328" t="e">
        <f t="shared" si="434"/>
        <v>#VALUE!</v>
      </c>
      <c r="F757" s="328" t="str">
        <f t="shared" si="439"/>
        <v/>
      </c>
      <c r="G757" s="328" t="str">
        <f t="shared" si="440"/>
        <v/>
      </c>
      <c r="H757" s="313"/>
      <c r="I757" s="328" t="str">
        <f t="shared" si="441"/>
        <v/>
      </c>
      <c r="J757" s="328">
        <f t="shared" si="435"/>
        <v>850</v>
      </c>
      <c r="K757" s="335" t="str">
        <f t="shared" si="442"/>
        <v/>
      </c>
      <c r="L757" s="323" t="str">
        <f t="shared" si="443"/>
        <v/>
      </c>
      <c r="M757" s="323" t="str">
        <f t="shared" si="444"/>
        <v/>
      </c>
      <c r="N757" s="328" t="str">
        <f t="shared" si="445"/>
        <v/>
      </c>
      <c r="O757" s="328" t="str">
        <f t="shared" si="446"/>
        <v/>
      </c>
      <c r="P757" s="332"/>
      <c r="Q757" s="328"/>
      <c r="R757" s="277" t="str">
        <f>IF(H757&gt;0, rate1(1,$L$52,$L$51,$L$54,L757,$L$53,$L$50,P757),"")</f>
        <v/>
      </c>
      <c r="S757" s="323"/>
      <c r="T757" s="323"/>
      <c r="U757" s="328"/>
      <c r="V757" s="336"/>
      <c r="W757" s="328"/>
      <c r="X757" s="328"/>
      <c r="Y757" s="328"/>
      <c r="Z757" s="108" t="str">
        <f>IF(H757&gt;0, rate1(1,$L$52,$L$51,$L$54,U757,$L$53,$L$50,Y757),"")</f>
        <v/>
      </c>
      <c r="AA757" s="336" t="str">
        <f t="shared" si="447"/>
        <v/>
      </c>
      <c r="AB757" s="336" t="str">
        <f t="shared" si="448"/>
        <v/>
      </c>
      <c r="AC757" s="328" t="str">
        <f t="shared" si="449"/>
        <v/>
      </c>
      <c r="AD757" s="328" t="str">
        <f t="shared" si="450"/>
        <v/>
      </c>
      <c r="AE757" s="328" t="str">
        <f t="shared" si="451"/>
        <v/>
      </c>
      <c r="AF757" s="328" t="str">
        <f t="shared" si="452"/>
        <v/>
      </c>
      <c r="AG757" s="328" t="str">
        <f t="shared" si="453"/>
        <v/>
      </c>
      <c r="AH757" s="328" t="str">
        <f t="shared" si="454"/>
        <v/>
      </c>
      <c r="AI757" s="328" t="str">
        <f t="shared" si="455"/>
        <v/>
      </c>
      <c r="AJ757" s="328" t="str">
        <f t="shared" si="456"/>
        <v/>
      </c>
      <c r="AK757" s="337" t="str">
        <f t="shared" si="457"/>
        <v/>
      </c>
      <c r="AL757" s="42" t="str">
        <f t="shared" si="458"/>
        <v/>
      </c>
    </row>
    <row r="758" spans="2:38" ht="15" x14ac:dyDescent="0.15">
      <c r="B758" s="328" t="str">
        <f t="shared" si="436"/>
        <v/>
      </c>
      <c r="C758" s="328" t="str">
        <f t="shared" si="437"/>
        <v/>
      </c>
      <c r="D758" s="328" t="str">
        <f t="shared" si="438"/>
        <v/>
      </c>
      <c r="E758" s="328" t="e">
        <f t="shared" si="434"/>
        <v>#VALUE!</v>
      </c>
      <c r="F758" s="328" t="str">
        <f t="shared" si="439"/>
        <v/>
      </c>
      <c r="G758" s="328" t="str">
        <f t="shared" si="440"/>
        <v/>
      </c>
      <c r="H758" s="313"/>
      <c r="I758" s="328" t="str">
        <f t="shared" si="441"/>
        <v/>
      </c>
      <c r="J758" s="328">
        <f t="shared" si="435"/>
        <v>850</v>
      </c>
      <c r="K758" s="335" t="str">
        <f t="shared" si="442"/>
        <v/>
      </c>
      <c r="L758" s="323" t="str">
        <f t="shared" si="443"/>
        <v/>
      </c>
      <c r="M758" s="323" t="str">
        <f t="shared" si="444"/>
        <v/>
      </c>
      <c r="N758" s="328" t="str">
        <f t="shared" si="445"/>
        <v/>
      </c>
      <c r="O758" s="328" t="str">
        <f t="shared" si="446"/>
        <v/>
      </c>
      <c r="P758" s="332"/>
      <c r="Q758" s="328"/>
      <c r="R758" s="277" t="str">
        <f>IF(H758&gt;0, rate1(1,$L$52,$L$51,$L$54,L758,$L$53,$L$50,P758),"")</f>
        <v/>
      </c>
      <c r="S758" s="323"/>
      <c r="T758" s="323"/>
      <c r="U758" s="328"/>
      <c r="V758" s="336"/>
      <c r="W758" s="328"/>
      <c r="X758" s="328"/>
      <c r="Y758" s="328"/>
      <c r="Z758" s="108" t="str">
        <f>IF(H758&gt;0, rate1(1,$L$52,$L$51,$L$54,U758,$L$53,$L$50,Y758),"")</f>
        <v/>
      </c>
      <c r="AA758" s="336" t="str">
        <f t="shared" si="447"/>
        <v/>
      </c>
      <c r="AB758" s="336" t="str">
        <f t="shared" si="448"/>
        <v/>
      </c>
      <c r="AC758" s="328" t="str">
        <f t="shared" si="449"/>
        <v/>
      </c>
      <c r="AD758" s="328" t="str">
        <f t="shared" si="450"/>
        <v/>
      </c>
      <c r="AE758" s="328" t="str">
        <f t="shared" si="451"/>
        <v/>
      </c>
      <c r="AF758" s="328" t="str">
        <f t="shared" si="452"/>
        <v/>
      </c>
      <c r="AG758" s="328" t="str">
        <f t="shared" si="453"/>
        <v/>
      </c>
      <c r="AH758" s="328" t="str">
        <f t="shared" si="454"/>
        <v/>
      </c>
      <c r="AI758" s="328" t="str">
        <f t="shared" si="455"/>
        <v/>
      </c>
      <c r="AJ758" s="328" t="str">
        <f t="shared" si="456"/>
        <v/>
      </c>
      <c r="AK758" s="337" t="str">
        <f t="shared" si="457"/>
        <v/>
      </c>
      <c r="AL758" s="42" t="str">
        <f t="shared" si="458"/>
        <v/>
      </c>
    </row>
    <row r="759" spans="2:38" ht="15" x14ac:dyDescent="0.15">
      <c r="B759" s="328" t="str">
        <f t="shared" si="436"/>
        <v/>
      </c>
      <c r="C759" s="328" t="str">
        <f t="shared" si="437"/>
        <v/>
      </c>
      <c r="D759" s="328" t="str">
        <f t="shared" si="438"/>
        <v/>
      </c>
      <c r="E759" s="328" t="e">
        <f t="shared" si="434"/>
        <v>#VALUE!</v>
      </c>
      <c r="F759" s="328" t="str">
        <f t="shared" si="439"/>
        <v/>
      </c>
      <c r="G759" s="328" t="str">
        <f t="shared" si="440"/>
        <v/>
      </c>
      <c r="H759" s="313"/>
      <c r="I759" s="328" t="str">
        <f t="shared" si="441"/>
        <v/>
      </c>
      <c r="J759" s="328">
        <f t="shared" si="435"/>
        <v>850</v>
      </c>
      <c r="K759" s="335" t="str">
        <f t="shared" si="442"/>
        <v/>
      </c>
      <c r="L759" s="323" t="str">
        <f t="shared" si="443"/>
        <v/>
      </c>
      <c r="M759" s="323" t="str">
        <f t="shared" si="444"/>
        <v/>
      </c>
      <c r="N759" s="328" t="str">
        <f t="shared" si="445"/>
        <v/>
      </c>
      <c r="O759" s="328" t="str">
        <f t="shared" si="446"/>
        <v/>
      </c>
      <c r="P759" s="332"/>
      <c r="Q759" s="328"/>
      <c r="R759" s="277" t="str">
        <f>IF(H759&gt;0, rate1(1,$L$52,$L$51,$L$54,L759,$L$53,$L$50,P759),"")</f>
        <v/>
      </c>
      <c r="S759" s="323"/>
      <c r="T759" s="323"/>
      <c r="U759" s="328"/>
      <c r="V759" s="336"/>
      <c r="W759" s="328"/>
      <c r="X759" s="328"/>
      <c r="Y759" s="328"/>
      <c r="Z759" s="108" t="str">
        <f>IF(H759&gt;0, rate1(1,$L$52,$L$51,$L$54,U759,$L$53,$L$50,Y759),"")</f>
        <v/>
      </c>
      <c r="AA759" s="336" t="str">
        <f t="shared" si="447"/>
        <v/>
      </c>
      <c r="AB759" s="336" t="str">
        <f t="shared" si="448"/>
        <v/>
      </c>
      <c r="AC759" s="328" t="str">
        <f t="shared" si="449"/>
        <v/>
      </c>
      <c r="AD759" s="328" t="str">
        <f t="shared" si="450"/>
        <v/>
      </c>
      <c r="AE759" s="328" t="str">
        <f t="shared" si="451"/>
        <v/>
      </c>
      <c r="AF759" s="328" t="str">
        <f t="shared" si="452"/>
        <v/>
      </c>
      <c r="AG759" s="328" t="str">
        <f t="shared" si="453"/>
        <v/>
      </c>
      <c r="AH759" s="328" t="str">
        <f t="shared" si="454"/>
        <v/>
      </c>
      <c r="AI759" s="328" t="str">
        <f t="shared" si="455"/>
        <v/>
      </c>
      <c r="AJ759" s="328" t="str">
        <f t="shared" si="456"/>
        <v/>
      </c>
      <c r="AK759" s="337" t="str">
        <f t="shared" si="457"/>
        <v/>
      </c>
      <c r="AL759" s="42" t="str">
        <f t="shared" si="458"/>
        <v/>
      </c>
    </row>
    <row r="760" spans="2:38" ht="15" x14ac:dyDescent="0.15">
      <c r="B760" s="328" t="str">
        <f t="shared" si="436"/>
        <v/>
      </c>
      <c r="C760" s="328" t="str">
        <f t="shared" si="437"/>
        <v/>
      </c>
      <c r="D760" s="328" t="str">
        <f t="shared" si="438"/>
        <v/>
      </c>
      <c r="E760" s="328" t="e">
        <f t="shared" si="434"/>
        <v>#VALUE!</v>
      </c>
      <c r="F760" s="328" t="str">
        <f t="shared" si="439"/>
        <v/>
      </c>
      <c r="G760" s="328" t="str">
        <f t="shared" si="440"/>
        <v/>
      </c>
      <c r="H760" s="313"/>
      <c r="I760" s="328" t="str">
        <f t="shared" si="441"/>
        <v/>
      </c>
      <c r="J760" s="328">
        <f t="shared" si="435"/>
        <v>850</v>
      </c>
      <c r="K760" s="335" t="str">
        <f t="shared" si="442"/>
        <v/>
      </c>
      <c r="L760" s="323" t="str">
        <f t="shared" si="443"/>
        <v/>
      </c>
      <c r="M760" s="323" t="str">
        <f t="shared" si="444"/>
        <v/>
      </c>
      <c r="N760" s="328" t="str">
        <f t="shared" si="445"/>
        <v/>
      </c>
      <c r="O760" s="328" t="str">
        <f t="shared" si="446"/>
        <v/>
      </c>
      <c r="P760" s="332"/>
      <c r="Q760" s="328"/>
      <c r="R760" s="277" t="str">
        <f>IF(H760&gt;0, rate1(1,$L$52,$L$51,$L$54,L760,$L$53,$L$50,P760),"")</f>
        <v/>
      </c>
      <c r="S760" s="323"/>
      <c r="T760" s="323"/>
      <c r="U760" s="328"/>
      <c r="V760" s="336"/>
      <c r="W760" s="328"/>
      <c r="X760" s="328"/>
      <c r="Y760" s="328"/>
      <c r="Z760" s="108" t="str">
        <f>IF(H760&gt;0, rate1(1,$L$52,$L$51,$L$54,U760,$L$53,$L$50,Y760),"")</f>
        <v/>
      </c>
      <c r="AA760" s="336" t="str">
        <f t="shared" si="447"/>
        <v/>
      </c>
      <c r="AB760" s="336" t="str">
        <f t="shared" si="448"/>
        <v/>
      </c>
      <c r="AC760" s="328" t="str">
        <f t="shared" si="449"/>
        <v/>
      </c>
      <c r="AD760" s="328" t="str">
        <f t="shared" si="450"/>
        <v/>
      </c>
      <c r="AE760" s="328" t="str">
        <f t="shared" si="451"/>
        <v/>
      </c>
      <c r="AF760" s="328" t="str">
        <f t="shared" si="452"/>
        <v/>
      </c>
      <c r="AG760" s="328" t="str">
        <f t="shared" si="453"/>
        <v/>
      </c>
      <c r="AH760" s="328" t="str">
        <f t="shared" si="454"/>
        <v/>
      </c>
      <c r="AI760" s="328" t="str">
        <f t="shared" si="455"/>
        <v/>
      </c>
      <c r="AJ760" s="328" t="str">
        <f t="shared" si="456"/>
        <v/>
      </c>
      <c r="AK760" s="337" t="str">
        <f t="shared" si="457"/>
        <v/>
      </c>
      <c r="AL760" s="42" t="str">
        <f t="shared" si="458"/>
        <v/>
      </c>
    </row>
    <row r="761" spans="2:38" ht="15" x14ac:dyDescent="0.15">
      <c r="B761" s="328" t="str">
        <f t="shared" si="436"/>
        <v/>
      </c>
      <c r="C761" s="328" t="str">
        <f t="shared" si="437"/>
        <v/>
      </c>
      <c r="D761" s="328" t="str">
        <f t="shared" si="438"/>
        <v/>
      </c>
      <c r="E761" s="328" t="e">
        <f t="shared" si="434"/>
        <v>#VALUE!</v>
      </c>
      <c r="F761" s="328" t="str">
        <f t="shared" si="439"/>
        <v/>
      </c>
      <c r="G761" s="328" t="str">
        <f t="shared" si="440"/>
        <v/>
      </c>
      <c r="H761" s="313"/>
      <c r="I761" s="328" t="str">
        <f t="shared" si="441"/>
        <v/>
      </c>
      <c r="J761" s="328">
        <f t="shared" si="435"/>
        <v>850</v>
      </c>
      <c r="K761" s="335" t="str">
        <f t="shared" si="442"/>
        <v/>
      </c>
      <c r="L761" s="323" t="str">
        <f t="shared" si="443"/>
        <v/>
      </c>
      <c r="M761" s="323" t="str">
        <f t="shared" si="444"/>
        <v/>
      </c>
      <c r="N761" s="328" t="str">
        <f t="shared" si="445"/>
        <v/>
      </c>
      <c r="O761" s="328" t="str">
        <f t="shared" si="446"/>
        <v/>
      </c>
      <c r="P761" s="332"/>
      <c r="Q761" s="328"/>
      <c r="R761" s="277" t="str">
        <f>IF(H761&gt;0, rate1(1,$L$52,$L$51,$L$54,L761,$L$53,$L$50,P761),"")</f>
        <v/>
      </c>
      <c r="S761" s="323"/>
      <c r="T761" s="323"/>
      <c r="U761" s="328"/>
      <c r="V761" s="336"/>
      <c r="W761" s="328"/>
      <c r="X761" s="328"/>
      <c r="Y761" s="328"/>
      <c r="Z761" s="108" t="str">
        <f>IF(H761&gt;0, rate1(1,$L$52,$L$51,$L$54,U761,$L$53,$L$50,Y761),"")</f>
        <v/>
      </c>
      <c r="AA761" s="336" t="str">
        <f t="shared" si="447"/>
        <v/>
      </c>
      <c r="AB761" s="336" t="str">
        <f t="shared" si="448"/>
        <v/>
      </c>
      <c r="AC761" s="328" t="str">
        <f t="shared" si="449"/>
        <v/>
      </c>
      <c r="AD761" s="328" t="str">
        <f t="shared" si="450"/>
        <v/>
      </c>
      <c r="AE761" s="328" t="str">
        <f t="shared" si="451"/>
        <v/>
      </c>
      <c r="AF761" s="328" t="str">
        <f t="shared" si="452"/>
        <v/>
      </c>
      <c r="AG761" s="328" t="str">
        <f t="shared" si="453"/>
        <v/>
      </c>
      <c r="AH761" s="328" t="str">
        <f t="shared" si="454"/>
        <v/>
      </c>
      <c r="AI761" s="328" t="str">
        <f t="shared" si="455"/>
        <v/>
      </c>
      <c r="AJ761" s="328" t="str">
        <f t="shared" si="456"/>
        <v/>
      </c>
      <c r="AK761" s="337" t="str">
        <f t="shared" si="457"/>
        <v/>
      </c>
      <c r="AL761" s="42" t="str">
        <f t="shared" si="458"/>
        <v/>
      </c>
    </row>
    <row r="762" spans="2:38" ht="15" x14ac:dyDescent="0.15">
      <c r="B762" s="328" t="str">
        <f t="shared" si="436"/>
        <v/>
      </c>
      <c r="C762" s="328" t="str">
        <f t="shared" si="437"/>
        <v/>
      </c>
      <c r="D762" s="328" t="str">
        <f t="shared" si="438"/>
        <v/>
      </c>
      <c r="E762" s="328" t="e">
        <f t="shared" si="434"/>
        <v>#VALUE!</v>
      </c>
      <c r="F762" s="328" t="str">
        <f t="shared" si="439"/>
        <v/>
      </c>
      <c r="G762" s="328" t="str">
        <f t="shared" si="440"/>
        <v/>
      </c>
      <c r="H762" s="313"/>
      <c r="I762" s="328" t="str">
        <f t="shared" si="441"/>
        <v/>
      </c>
      <c r="J762" s="328">
        <f t="shared" si="435"/>
        <v>850</v>
      </c>
      <c r="K762" s="335" t="str">
        <f t="shared" si="442"/>
        <v/>
      </c>
      <c r="L762" s="323" t="str">
        <f t="shared" si="443"/>
        <v/>
      </c>
      <c r="M762" s="323" t="str">
        <f t="shared" si="444"/>
        <v/>
      </c>
      <c r="N762" s="328" t="str">
        <f t="shared" si="445"/>
        <v/>
      </c>
      <c r="O762" s="328" t="str">
        <f t="shared" si="446"/>
        <v/>
      </c>
      <c r="P762" s="332"/>
      <c r="Q762" s="328"/>
      <c r="R762" s="277" t="str">
        <f>IF(H762&gt;0, rate1(1,$L$52,$L$51,$L$54,L762,$L$53,$L$50,P762),"")</f>
        <v/>
      </c>
      <c r="S762" s="323"/>
      <c r="T762" s="323"/>
      <c r="U762" s="328"/>
      <c r="V762" s="336"/>
      <c r="W762" s="328"/>
      <c r="X762" s="328"/>
      <c r="Y762" s="328"/>
      <c r="Z762" s="108" t="str">
        <f>IF(H762&gt;0, rate1(1,$L$52,$L$51,$L$54,U762,$L$53,$L$50,Y762),"")</f>
        <v/>
      </c>
      <c r="AA762" s="336" t="str">
        <f t="shared" si="447"/>
        <v/>
      </c>
      <c r="AB762" s="336" t="str">
        <f t="shared" si="448"/>
        <v/>
      </c>
      <c r="AC762" s="328" t="str">
        <f t="shared" si="449"/>
        <v/>
      </c>
      <c r="AD762" s="328" t="str">
        <f t="shared" si="450"/>
        <v/>
      </c>
      <c r="AE762" s="328" t="str">
        <f t="shared" si="451"/>
        <v/>
      </c>
      <c r="AF762" s="328" t="str">
        <f t="shared" si="452"/>
        <v/>
      </c>
      <c r="AG762" s="328" t="str">
        <f t="shared" si="453"/>
        <v/>
      </c>
      <c r="AH762" s="328" t="str">
        <f t="shared" si="454"/>
        <v/>
      </c>
      <c r="AI762" s="328" t="str">
        <f t="shared" si="455"/>
        <v/>
      </c>
      <c r="AJ762" s="328" t="str">
        <f t="shared" si="456"/>
        <v/>
      </c>
      <c r="AK762" s="337" t="str">
        <f t="shared" si="457"/>
        <v/>
      </c>
      <c r="AL762" s="42" t="str">
        <f t="shared" si="458"/>
        <v/>
      </c>
    </row>
    <row r="763" spans="2:38" ht="15" x14ac:dyDescent="0.15">
      <c r="B763" s="328" t="str">
        <f t="shared" si="436"/>
        <v/>
      </c>
      <c r="C763" s="328" t="str">
        <f t="shared" si="437"/>
        <v/>
      </c>
      <c r="D763" s="328" t="str">
        <f t="shared" si="438"/>
        <v/>
      </c>
      <c r="E763" s="328" t="e">
        <f t="shared" si="434"/>
        <v>#VALUE!</v>
      </c>
      <c r="F763" s="328" t="str">
        <f t="shared" si="439"/>
        <v/>
      </c>
      <c r="G763" s="328" t="str">
        <f t="shared" si="440"/>
        <v/>
      </c>
      <c r="H763" s="313"/>
      <c r="I763" s="328" t="str">
        <f t="shared" si="441"/>
        <v/>
      </c>
      <c r="J763" s="328">
        <f t="shared" si="435"/>
        <v>850</v>
      </c>
      <c r="K763" s="335" t="str">
        <f t="shared" si="442"/>
        <v/>
      </c>
      <c r="L763" s="323" t="str">
        <f t="shared" si="443"/>
        <v/>
      </c>
      <c r="M763" s="323" t="str">
        <f t="shared" si="444"/>
        <v/>
      </c>
      <c r="N763" s="328" t="str">
        <f t="shared" si="445"/>
        <v/>
      </c>
      <c r="O763" s="328" t="str">
        <f t="shared" si="446"/>
        <v/>
      </c>
      <c r="P763" s="332"/>
      <c r="Q763" s="328"/>
      <c r="R763" s="277" t="str">
        <f>IF(H763&gt;0, rate1(1,$L$52,$L$51,$L$54,L763,$L$53,$L$50,P763),"")</f>
        <v/>
      </c>
      <c r="S763" s="323"/>
      <c r="T763" s="323"/>
      <c r="U763" s="328"/>
      <c r="V763" s="336"/>
      <c r="W763" s="328"/>
      <c r="X763" s="328"/>
      <c r="Y763" s="328"/>
      <c r="Z763" s="108" t="str">
        <f>IF(H763&gt;0, rate1(1,$L$52,$L$51,$L$54,U763,$L$53,$L$50,Y763),"")</f>
        <v/>
      </c>
      <c r="AA763" s="336" t="str">
        <f t="shared" si="447"/>
        <v/>
      </c>
      <c r="AB763" s="336" t="str">
        <f t="shared" si="448"/>
        <v/>
      </c>
      <c r="AC763" s="328" t="str">
        <f t="shared" si="449"/>
        <v/>
      </c>
      <c r="AD763" s="328" t="str">
        <f t="shared" si="450"/>
        <v/>
      </c>
      <c r="AE763" s="328" t="str">
        <f t="shared" si="451"/>
        <v/>
      </c>
      <c r="AF763" s="328" t="str">
        <f t="shared" si="452"/>
        <v/>
      </c>
      <c r="AG763" s="328" t="str">
        <f t="shared" si="453"/>
        <v/>
      </c>
      <c r="AH763" s="328" t="str">
        <f t="shared" si="454"/>
        <v/>
      </c>
      <c r="AI763" s="328" t="str">
        <f t="shared" si="455"/>
        <v/>
      </c>
      <c r="AJ763" s="328" t="str">
        <f t="shared" si="456"/>
        <v/>
      </c>
      <c r="AK763" s="337" t="str">
        <f t="shared" si="457"/>
        <v/>
      </c>
      <c r="AL763" s="42" t="str">
        <f t="shared" si="458"/>
        <v/>
      </c>
    </row>
    <row r="764" spans="2:38" ht="15" x14ac:dyDescent="0.15">
      <c r="B764" s="328" t="str">
        <f t="shared" si="436"/>
        <v/>
      </c>
      <c r="C764" s="328" t="str">
        <f t="shared" si="437"/>
        <v/>
      </c>
      <c r="D764" s="328" t="str">
        <f t="shared" si="438"/>
        <v/>
      </c>
      <c r="E764" s="328" t="e">
        <f t="shared" si="434"/>
        <v>#VALUE!</v>
      </c>
      <c r="F764" s="328" t="str">
        <f t="shared" si="439"/>
        <v/>
      </c>
      <c r="G764" s="328" t="str">
        <f t="shared" si="440"/>
        <v/>
      </c>
      <c r="H764" s="313"/>
      <c r="I764" s="328" t="str">
        <f t="shared" si="441"/>
        <v/>
      </c>
      <c r="J764" s="328">
        <f t="shared" si="435"/>
        <v>850</v>
      </c>
      <c r="K764" s="335" t="str">
        <f t="shared" si="442"/>
        <v/>
      </c>
      <c r="L764" s="323" t="str">
        <f t="shared" si="443"/>
        <v/>
      </c>
      <c r="M764" s="323" t="str">
        <f t="shared" si="444"/>
        <v/>
      </c>
      <c r="N764" s="328" t="str">
        <f t="shared" si="445"/>
        <v/>
      </c>
      <c r="O764" s="328" t="str">
        <f t="shared" si="446"/>
        <v/>
      </c>
      <c r="P764" s="332"/>
      <c r="Q764" s="328"/>
      <c r="R764" s="277" t="str">
        <f>IF(H764&gt;0, rate1(1,$L$52,$L$51,$L$54,L764,$L$53,$L$50,P764),"")</f>
        <v/>
      </c>
      <c r="S764" s="323"/>
      <c r="T764" s="323"/>
      <c r="U764" s="328"/>
      <c r="V764" s="336"/>
      <c r="W764" s="328"/>
      <c r="X764" s="328"/>
      <c r="Y764" s="328"/>
      <c r="Z764" s="108" t="str">
        <f>IF(H764&gt;0, rate1(1,$L$52,$L$51,$L$54,U764,$L$53,$L$50,Y764),"")</f>
        <v/>
      </c>
      <c r="AA764" s="336" t="str">
        <f t="shared" si="447"/>
        <v/>
      </c>
      <c r="AB764" s="336" t="str">
        <f t="shared" si="448"/>
        <v/>
      </c>
      <c r="AC764" s="328" t="str">
        <f t="shared" si="449"/>
        <v/>
      </c>
      <c r="AD764" s="328" t="str">
        <f t="shared" si="450"/>
        <v/>
      </c>
      <c r="AE764" s="328" t="str">
        <f t="shared" si="451"/>
        <v/>
      </c>
      <c r="AF764" s="328" t="str">
        <f t="shared" si="452"/>
        <v/>
      </c>
      <c r="AG764" s="328" t="str">
        <f t="shared" si="453"/>
        <v/>
      </c>
      <c r="AH764" s="328" t="str">
        <f t="shared" si="454"/>
        <v/>
      </c>
      <c r="AI764" s="328" t="str">
        <f t="shared" si="455"/>
        <v/>
      </c>
      <c r="AJ764" s="328" t="str">
        <f t="shared" si="456"/>
        <v/>
      </c>
      <c r="AK764" s="337" t="str">
        <f t="shared" si="457"/>
        <v/>
      </c>
      <c r="AL764" s="42" t="str">
        <f t="shared" si="458"/>
        <v/>
      </c>
    </row>
    <row r="765" spans="2:38" ht="15" x14ac:dyDescent="0.15">
      <c r="B765" s="328" t="str">
        <f t="shared" si="436"/>
        <v/>
      </c>
      <c r="C765" s="328" t="str">
        <f t="shared" si="437"/>
        <v/>
      </c>
      <c r="D765" s="328" t="str">
        <f t="shared" si="438"/>
        <v/>
      </c>
      <c r="E765" s="328" t="e">
        <f t="shared" si="434"/>
        <v>#VALUE!</v>
      </c>
      <c r="F765" s="328" t="str">
        <f t="shared" si="439"/>
        <v/>
      </c>
      <c r="G765" s="328" t="str">
        <f t="shared" si="440"/>
        <v/>
      </c>
      <c r="H765" s="313"/>
      <c r="I765" s="328" t="str">
        <f t="shared" si="441"/>
        <v/>
      </c>
      <c r="J765" s="328">
        <f t="shared" si="435"/>
        <v>850</v>
      </c>
      <c r="K765" s="335" t="str">
        <f t="shared" si="442"/>
        <v/>
      </c>
      <c r="L765" s="323" t="str">
        <f t="shared" si="443"/>
        <v/>
      </c>
      <c r="M765" s="323" t="str">
        <f t="shared" si="444"/>
        <v/>
      </c>
      <c r="N765" s="328" t="str">
        <f t="shared" si="445"/>
        <v/>
      </c>
      <c r="O765" s="328" t="str">
        <f t="shared" si="446"/>
        <v/>
      </c>
      <c r="P765" s="332"/>
      <c r="Q765" s="328"/>
      <c r="R765" s="277" t="str">
        <f>IF(H765&gt;0, rate1(1,$L$52,$L$51,$L$54,L765,$L$53,$L$50,P765),"")</f>
        <v/>
      </c>
      <c r="S765" s="323"/>
      <c r="T765" s="323"/>
      <c r="U765" s="328"/>
      <c r="V765" s="336"/>
      <c r="W765" s="328"/>
      <c r="X765" s="328"/>
      <c r="Y765" s="328"/>
      <c r="Z765" s="108" t="str">
        <f>IF(H765&gt;0, rate1(1,$L$52,$L$51,$L$54,U765,$L$53,$L$50,Y765),"")</f>
        <v/>
      </c>
      <c r="AA765" s="336" t="str">
        <f t="shared" si="447"/>
        <v/>
      </c>
      <c r="AB765" s="336" t="str">
        <f t="shared" si="448"/>
        <v/>
      </c>
      <c r="AC765" s="328" t="str">
        <f t="shared" si="449"/>
        <v/>
      </c>
      <c r="AD765" s="328" t="str">
        <f t="shared" si="450"/>
        <v/>
      </c>
      <c r="AE765" s="328" t="str">
        <f t="shared" si="451"/>
        <v/>
      </c>
      <c r="AF765" s="328" t="str">
        <f t="shared" si="452"/>
        <v/>
      </c>
      <c r="AG765" s="328" t="str">
        <f t="shared" si="453"/>
        <v/>
      </c>
      <c r="AH765" s="328" t="str">
        <f t="shared" si="454"/>
        <v/>
      </c>
      <c r="AI765" s="328" t="str">
        <f t="shared" si="455"/>
        <v/>
      </c>
      <c r="AJ765" s="328" t="str">
        <f t="shared" si="456"/>
        <v/>
      </c>
      <c r="AK765" s="337" t="str">
        <f t="shared" si="457"/>
        <v/>
      </c>
      <c r="AL765" s="42" t="str">
        <f t="shared" si="458"/>
        <v/>
      </c>
    </row>
    <row r="766" spans="2:38" ht="15" x14ac:dyDescent="0.15">
      <c r="B766" s="328" t="str">
        <f t="shared" si="436"/>
        <v/>
      </c>
      <c r="C766" s="328" t="str">
        <f t="shared" si="437"/>
        <v/>
      </c>
      <c r="D766" s="328" t="str">
        <f t="shared" si="438"/>
        <v/>
      </c>
      <c r="E766" s="328" t="e">
        <f t="shared" ref="E766:E829" si="459">bb2wang($B$6,$H$12,C766,$H$8,$H$9,I766,$H$10,$H$11,$K$10,$K$11,$H$13)</f>
        <v>#VALUE!</v>
      </c>
      <c r="F766" s="328" t="str">
        <f t="shared" si="439"/>
        <v/>
      </c>
      <c r="G766" s="328" t="str">
        <f t="shared" si="440"/>
        <v/>
      </c>
      <c r="H766" s="313"/>
      <c r="I766" s="328" t="str">
        <f t="shared" si="441"/>
        <v/>
      </c>
      <c r="J766" s="328">
        <f t="shared" ref="J766:J829" si="460">$B$7</f>
        <v>850</v>
      </c>
      <c r="K766" s="335" t="str">
        <f t="shared" si="442"/>
        <v/>
      </c>
      <c r="L766" s="323" t="str">
        <f t="shared" si="443"/>
        <v/>
      </c>
      <c r="M766" s="323" t="str">
        <f t="shared" si="444"/>
        <v/>
      </c>
      <c r="N766" s="328" t="str">
        <f t="shared" si="445"/>
        <v/>
      </c>
      <c r="O766" s="328" t="str">
        <f t="shared" si="446"/>
        <v/>
      </c>
      <c r="P766" s="332"/>
      <c r="Q766" s="328"/>
      <c r="R766" s="277" t="str">
        <f>IF(H766&gt;0, rate1(1,$L$52,$L$51,$L$54,L766,$L$53,$L$50,P766),"")</f>
        <v/>
      </c>
      <c r="S766" s="323"/>
      <c r="T766" s="323"/>
      <c r="U766" s="328"/>
      <c r="V766" s="336"/>
      <c r="W766" s="328"/>
      <c r="X766" s="328"/>
      <c r="Y766" s="328"/>
      <c r="Z766" s="108" t="str">
        <f>IF(H766&gt;0, rate1(1,$L$52,$L$51,$L$54,U766,$L$53,$L$50,Y766),"")</f>
        <v/>
      </c>
      <c r="AA766" s="336" t="str">
        <f t="shared" si="447"/>
        <v/>
      </c>
      <c r="AB766" s="336" t="str">
        <f t="shared" si="448"/>
        <v/>
      </c>
      <c r="AC766" s="328" t="str">
        <f t="shared" si="449"/>
        <v/>
      </c>
      <c r="AD766" s="328" t="str">
        <f t="shared" si="450"/>
        <v/>
      </c>
      <c r="AE766" s="328" t="str">
        <f t="shared" si="451"/>
        <v/>
      </c>
      <c r="AF766" s="328" t="str">
        <f t="shared" si="452"/>
        <v/>
      </c>
      <c r="AG766" s="328" t="str">
        <f t="shared" si="453"/>
        <v/>
      </c>
      <c r="AH766" s="328" t="str">
        <f t="shared" si="454"/>
        <v/>
      </c>
      <c r="AI766" s="328" t="str">
        <f t="shared" si="455"/>
        <v/>
      </c>
      <c r="AJ766" s="328" t="str">
        <f t="shared" si="456"/>
        <v/>
      </c>
      <c r="AK766" s="337" t="str">
        <f t="shared" si="457"/>
        <v/>
      </c>
      <c r="AL766" s="42" t="str">
        <f t="shared" si="458"/>
        <v/>
      </c>
    </row>
    <row r="767" spans="2:38" ht="15" x14ac:dyDescent="0.15">
      <c r="B767" s="328" t="str">
        <f t="shared" si="436"/>
        <v/>
      </c>
      <c r="C767" s="328" t="str">
        <f t="shared" si="437"/>
        <v/>
      </c>
      <c r="D767" s="328" t="str">
        <f t="shared" si="438"/>
        <v/>
      </c>
      <c r="E767" s="328" t="e">
        <f t="shared" si="459"/>
        <v>#VALUE!</v>
      </c>
      <c r="F767" s="328" t="str">
        <f t="shared" si="439"/>
        <v/>
      </c>
      <c r="G767" s="328" t="str">
        <f t="shared" si="440"/>
        <v/>
      </c>
      <c r="H767" s="313"/>
      <c r="I767" s="328" t="str">
        <f t="shared" si="441"/>
        <v/>
      </c>
      <c r="J767" s="328">
        <f t="shared" si="460"/>
        <v>850</v>
      </c>
      <c r="K767" s="335" t="str">
        <f t="shared" si="442"/>
        <v/>
      </c>
      <c r="L767" s="323" t="str">
        <f t="shared" si="443"/>
        <v/>
      </c>
      <c r="M767" s="323" t="str">
        <f t="shared" si="444"/>
        <v/>
      </c>
      <c r="N767" s="328" t="str">
        <f t="shared" si="445"/>
        <v/>
      </c>
      <c r="O767" s="328" t="str">
        <f t="shared" si="446"/>
        <v/>
      </c>
      <c r="P767" s="332"/>
      <c r="Q767" s="328"/>
      <c r="R767" s="277" t="str">
        <f>IF(H767&gt;0, rate1(1,$L$52,$L$51,$L$54,L767,$L$53,$L$50,P767),"")</f>
        <v/>
      </c>
      <c r="S767" s="323"/>
      <c r="T767" s="323"/>
      <c r="U767" s="328"/>
      <c r="V767" s="336"/>
      <c r="W767" s="328"/>
      <c r="X767" s="328"/>
      <c r="Y767" s="328"/>
      <c r="Z767" s="108" t="str">
        <f>IF(H767&gt;0, rate1(1,$L$52,$L$51,$L$54,U767,$L$53,$L$50,Y767),"")</f>
        <v/>
      </c>
      <c r="AA767" s="336" t="str">
        <f t="shared" si="447"/>
        <v/>
      </c>
      <c r="AB767" s="336" t="str">
        <f t="shared" si="448"/>
        <v/>
      </c>
      <c r="AC767" s="328" t="str">
        <f t="shared" si="449"/>
        <v/>
      </c>
      <c r="AD767" s="328" t="str">
        <f t="shared" si="450"/>
        <v/>
      </c>
      <c r="AE767" s="328" t="str">
        <f t="shared" si="451"/>
        <v/>
      </c>
      <c r="AF767" s="328" t="str">
        <f t="shared" si="452"/>
        <v/>
      </c>
      <c r="AG767" s="328" t="str">
        <f t="shared" si="453"/>
        <v/>
      </c>
      <c r="AH767" s="328" t="str">
        <f t="shared" si="454"/>
        <v/>
      </c>
      <c r="AI767" s="328" t="str">
        <f t="shared" si="455"/>
        <v/>
      </c>
      <c r="AJ767" s="328" t="str">
        <f t="shared" si="456"/>
        <v/>
      </c>
      <c r="AK767" s="337" t="str">
        <f t="shared" si="457"/>
        <v/>
      </c>
      <c r="AL767" s="42" t="str">
        <f t="shared" si="458"/>
        <v/>
      </c>
    </row>
    <row r="768" spans="2:38" ht="15" x14ac:dyDescent="0.15">
      <c r="B768" s="328" t="str">
        <f t="shared" ref="B768:B831" si="461">IF(H768&gt;0, AF767,"")</f>
        <v/>
      </c>
      <c r="C768" s="328" t="str">
        <f t="shared" ref="C768:C831" si="462">IF(H768&gt;0, AG767,"")</f>
        <v/>
      </c>
      <c r="D768" s="328" t="str">
        <f t="shared" ref="D768:D831" si="463">IF(H768&gt;0, AH767,"")</f>
        <v/>
      </c>
      <c r="E768" s="328" t="e">
        <f t="shared" si="459"/>
        <v>#VALUE!</v>
      </c>
      <c r="F768" s="328" t="str">
        <f t="shared" ref="F768:F831" si="464">IF(H768&gt;0, (E768+E767)/2,"")</f>
        <v/>
      </c>
      <c r="G768" s="328" t="str">
        <f t="shared" ref="G768:G831" si="465">IF(H768&gt;0, F768*$S$53*$C$55*(B768-C768+N768)^1.5,"")</f>
        <v/>
      </c>
      <c r="H768" s="313"/>
      <c r="I768" s="328" t="str">
        <f t="shared" ref="I768:I831" si="466">IF(H768&gt;0, (B768-C768)*B$19,"")</f>
        <v/>
      </c>
      <c r="J768" s="328">
        <f t="shared" si="460"/>
        <v>850</v>
      </c>
      <c r="K768" s="335" t="str">
        <f t="shared" ref="K768:K831" si="467">IF(H768&gt;0, IF((1-S767-0.015)&gt;0,1,-1),"")</f>
        <v/>
      </c>
      <c r="L768" s="323" t="str">
        <f t="shared" ref="L768:L831" si="468">IF(H768&gt;0, D768+K768*H768,"")</f>
        <v/>
      </c>
      <c r="M768" s="323" t="str">
        <f t="shared" ref="M768:M831" si="469">IF(H768&gt;0, (D768+L768)/2,"")</f>
        <v/>
      </c>
      <c r="N768" s="328" t="str">
        <f t="shared" ref="N768:N831" si="470">IF(H768&gt;0, 2*($P$53*M768/$S$52/$S$51)^2-(B768-C768)*2,"")</f>
        <v/>
      </c>
      <c r="O768" s="328" t="str">
        <f t="shared" ref="O768:O831" si="471">IF(H768&gt;0, wh(B768,$F$51,$F$52,$F$53),"")</f>
        <v/>
      </c>
      <c r="P768" s="332"/>
      <c r="Q768" s="328"/>
      <c r="R768" s="277" t="str">
        <f>IF(H768&gt;0, rate1(1,$L$52,$L$51,$L$54,L768,$L$53,$L$50,P768),"")</f>
        <v/>
      </c>
      <c r="S768" s="323"/>
      <c r="T768" s="323"/>
      <c r="U768" s="328"/>
      <c r="V768" s="336"/>
      <c r="W768" s="328"/>
      <c r="X768" s="328"/>
      <c r="Y768" s="328"/>
      <c r="Z768" s="108" t="str">
        <f>IF(H768&gt;0, rate1(1,$L$52,$L$51,$L$54,U768,$L$53,$L$50,Y768),"")</f>
        <v/>
      </c>
      <c r="AA768" s="336" t="str">
        <f t="shared" ref="AA768:AA831" si="472">IF(H768&gt;0, X768/O768/Z768,"")</f>
        <v/>
      </c>
      <c r="AB768" s="336" t="str">
        <f t="shared" ref="AB768:AB831" si="473">IF(H768&gt;0, W768/(1-AA768),"")</f>
        <v/>
      </c>
      <c r="AC768" s="328" t="str">
        <f t="shared" ref="AC768:AC831" si="474">IF(H768&gt;0, delta_z(N768,S768,H768,AE767,AB768),"")</f>
        <v/>
      </c>
      <c r="AD768" s="328" t="str">
        <f t="shared" ref="AD768:AD831" si="475">IF(H768&gt;0, H768/AC768*K768,"")</f>
        <v/>
      </c>
      <c r="AE768" s="328" t="str">
        <f t="shared" ref="AE768:AE831" si="476">IF(H768&gt;0, (AD768-AD767)/(AC768+AC767)*2,"")</f>
        <v/>
      </c>
      <c r="AF768" s="328" t="str">
        <f t="shared" ref="AF768:AF831" si="477">IF(H768&gt;0, B768-(AC768-N768),"")</f>
        <v/>
      </c>
      <c r="AG768" s="328" t="str">
        <f t="shared" ref="AG768:AG831" si="478">IF(H768&gt;0, C768-AC768,"")</f>
        <v/>
      </c>
      <c r="AH768" s="328" t="str">
        <f t="shared" ref="AH768:AH831" si="479">IF(H768&gt;0, $S$54*$S$53*$C$55*SQRT(AF768-AG768),"")</f>
        <v/>
      </c>
      <c r="AI768" s="328" t="str">
        <f t="shared" ref="AI768:AI831" si="480">IF(H768&gt;0, AC768/R768*1000000,"")</f>
        <v/>
      </c>
      <c r="AJ768" s="328" t="str">
        <f t="shared" ref="AJ768:AJ831" si="481">IF(H768&gt;0, AJ767+AI768/3600,"")</f>
        <v/>
      </c>
      <c r="AK768" s="337" t="str">
        <f t="shared" ref="AK768:AK831" si="482">IF(H768&gt;0, AK767+AI767*G767/1000000,"")</f>
        <v/>
      </c>
      <c r="AL768" s="42" t="str">
        <f t="shared" ref="AL768:AL831" si="483">IF(H768&gt;0, AL767+AI767*J767/1000000,"")</f>
        <v/>
      </c>
    </row>
    <row r="769" spans="2:38" ht="15" x14ac:dyDescent="0.15">
      <c r="B769" s="328" t="str">
        <f t="shared" si="461"/>
        <v/>
      </c>
      <c r="C769" s="328" t="str">
        <f t="shared" si="462"/>
        <v/>
      </c>
      <c r="D769" s="328" t="str">
        <f t="shared" si="463"/>
        <v/>
      </c>
      <c r="E769" s="328" t="e">
        <f t="shared" si="459"/>
        <v>#VALUE!</v>
      </c>
      <c r="F769" s="328" t="str">
        <f t="shared" si="464"/>
        <v/>
      </c>
      <c r="G769" s="328" t="str">
        <f t="shared" si="465"/>
        <v/>
      </c>
      <c r="H769" s="313"/>
      <c r="I769" s="328" t="str">
        <f t="shared" si="466"/>
        <v/>
      </c>
      <c r="J769" s="328">
        <f t="shared" si="460"/>
        <v>850</v>
      </c>
      <c r="K769" s="335" t="str">
        <f t="shared" si="467"/>
        <v/>
      </c>
      <c r="L769" s="323" t="str">
        <f t="shared" si="468"/>
        <v/>
      </c>
      <c r="M769" s="323" t="str">
        <f t="shared" si="469"/>
        <v/>
      </c>
      <c r="N769" s="328" t="str">
        <f t="shared" si="470"/>
        <v/>
      </c>
      <c r="O769" s="328" t="str">
        <f t="shared" si="471"/>
        <v/>
      </c>
      <c r="P769" s="332"/>
      <c r="Q769" s="328"/>
      <c r="R769" s="277" t="str">
        <f>IF(H769&gt;0, rate1(1,$L$52,$L$51,$L$54,L769,$L$53,$L$50,P769),"")</f>
        <v/>
      </c>
      <c r="S769" s="323"/>
      <c r="T769" s="323"/>
      <c r="U769" s="328"/>
      <c r="V769" s="336"/>
      <c r="W769" s="328"/>
      <c r="X769" s="328"/>
      <c r="Y769" s="328"/>
      <c r="Z769" s="108" t="str">
        <f>IF(H769&gt;0, rate1(1,$L$52,$L$51,$L$54,U769,$L$53,$L$50,Y769),"")</f>
        <v/>
      </c>
      <c r="AA769" s="336" t="str">
        <f t="shared" si="472"/>
        <v/>
      </c>
      <c r="AB769" s="336" t="str">
        <f t="shared" si="473"/>
        <v/>
      </c>
      <c r="AC769" s="328" t="str">
        <f t="shared" si="474"/>
        <v/>
      </c>
      <c r="AD769" s="328" t="str">
        <f t="shared" si="475"/>
        <v/>
      </c>
      <c r="AE769" s="328" t="str">
        <f t="shared" si="476"/>
        <v/>
      </c>
      <c r="AF769" s="328" t="str">
        <f t="shared" si="477"/>
        <v/>
      </c>
      <c r="AG769" s="328" t="str">
        <f t="shared" si="478"/>
        <v/>
      </c>
      <c r="AH769" s="328" t="str">
        <f t="shared" si="479"/>
        <v/>
      </c>
      <c r="AI769" s="328" t="str">
        <f t="shared" si="480"/>
        <v/>
      </c>
      <c r="AJ769" s="328" t="str">
        <f t="shared" si="481"/>
        <v/>
      </c>
      <c r="AK769" s="337" t="str">
        <f t="shared" si="482"/>
        <v/>
      </c>
      <c r="AL769" s="42" t="str">
        <f t="shared" si="483"/>
        <v/>
      </c>
    </row>
    <row r="770" spans="2:38" ht="15" x14ac:dyDescent="0.15">
      <c r="B770" s="328" t="str">
        <f t="shared" si="461"/>
        <v/>
      </c>
      <c r="C770" s="328" t="str">
        <f t="shared" si="462"/>
        <v/>
      </c>
      <c r="D770" s="328" t="str">
        <f t="shared" si="463"/>
        <v/>
      </c>
      <c r="E770" s="328" t="e">
        <f t="shared" si="459"/>
        <v>#VALUE!</v>
      </c>
      <c r="F770" s="328" t="str">
        <f t="shared" si="464"/>
        <v/>
      </c>
      <c r="G770" s="328" t="str">
        <f t="shared" si="465"/>
        <v/>
      </c>
      <c r="H770" s="313"/>
      <c r="I770" s="328" t="str">
        <f t="shared" si="466"/>
        <v/>
      </c>
      <c r="J770" s="328">
        <f t="shared" si="460"/>
        <v>850</v>
      </c>
      <c r="K770" s="335" t="str">
        <f t="shared" si="467"/>
        <v/>
      </c>
      <c r="L770" s="323" t="str">
        <f t="shared" si="468"/>
        <v/>
      </c>
      <c r="M770" s="323" t="str">
        <f t="shared" si="469"/>
        <v/>
      </c>
      <c r="N770" s="328" t="str">
        <f t="shared" si="470"/>
        <v/>
      </c>
      <c r="O770" s="328" t="str">
        <f t="shared" si="471"/>
        <v/>
      </c>
      <c r="P770" s="332"/>
      <c r="Q770" s="328"/>
      <c r="R770" s="277" t="str">
        <f>IF(H770&gt;0, rate1(1,$L$52,$L$51,$L$54,L770,$L$53,$L$50,P770),"")</f>
        <v/>
      </c>
      <c r="S770" s="323"/>
      <c r="T770" s="323"/>
      <c r="U770" s="328"/>
      <c r="V770" s="336"/>
      <c r="W770" s="328"/>
      <c r="X770" s="328"/>
      <c r="Y770" s="328"/>
      <c r="Z770" s="108" t="str">
        <f>IF(H770&gt;0, rate1(1,$L$52,$L$51,$L$54,U770,$L$53,$L$50,Y770),"")</f>
        <v/>
      </c>
      <c r="AA770" s="336" t="str">
        <f t="shared" si="472"/>
        <v/>
      </c>
      <c r="AB770" s="336" t="str">
        <f t="shared" si="473"/>
        <v/>
      </c>
      <c r="AC770" s="328" t="str">
        <f t="shared" si="474"/>
        <v/>
      </c>
      <c r="AD770" s="328" t="str">
        <f t="shared" si="475"/>
        <v/>
      </c>
      <c r="AE770" s="328" t="str">
        <f t="shared" si="476"/>
        <v/>
      </c>
      <c r="AF770" s="328" t="str">
        <f t="shared" si="477"/>
        <v/>
      </c>
      <c r="AG770" s="328" t="str">
        <f t="shared" si="478"/>
        <v/>
      </c>
      <c r="AH770" s="328" t="str">
        <f t="shared" si="479"/>
        <v/>
      </c>
      <c r="AI770" s="328" t="str">
        <f t="shared" si="480"/>
        <v/>
      </c>
      <c r="AJ770" s="328" t="str">
        <f t="shared" si="481"/>
        <v/>
      </c>
      <c r="AK770" s="337" t="str">
        <f t="shared" si="482"/>
        <v/>
      </c>
      <c r="AL770" s="42" t="str">
        <f t="shared" si="483"/>
        <v/>
      </c>
    </row>
    <row r="771" spans="2:38" ht="15" x14ac:dyDescent="0.15">
      <c r="B771" s="328" t="str">
        <f t="shared" si="461"/>
        <v/>
      </c>
      <c r="C771" s="328" t="str">
        <f t="shared" si="462"/>
        <v/>
      </c>
      <c r="D771" s="328" t="str">
        <f t="shared" si="463"/>
        <v/>
      </c>
      <c r="E771" s="328" t="e">
        <f t="shared" si="459"/>
        <v>#VALUE!</v>
      </c>
      <c r="F771" s="328" t="str">
        <f t="shared" si="464"/>
        <v/>
      </c>
      <c r="G771" s="328" t="str">
        <f t="shared" si="465"/>
        <v/>
      </c>
      <c r="H771" s="313"/>
      <c r="I771" s="328" t="str">
        <f t="shared" si="466"/>
        <v/>
      </c>
      <c r="J771" s="328">
        <f t="shared" si="460"/>
        <v>850</v>
      </c>
      <c r="K771" s="335" t="str">
        <f t="shared" si="467"/>
        <v/>
      </c>
      <c r="L771" s="323" t="str">
        <f t="shared" si="468"/>
        <v/>
      </c>
      <c r="M771" s="323" t="str">
        <f t="shared" si="469"/>
        <v/>
      </c>
      <c r="N771" s="328" t="str">
        <f t="shared" si="470"/>
        <v/>
      </c>
      <c r="O771" s="328" t="str">
        <f t="shared" si="471"/>
        <v/>
      </c>
      <c r="P771" s="332"/>
      <c r="Q771" s="328"/>
      <c r="R771" s="277" t="str">
        <f>IF(H771&gt;0, rate1(1,$L$52,$L$51,$L$54,L771,$L$53,$L$50,P771),"")</f>
        <v/>
      </c>
      <c r="S771" s="323"/>
      <c r="T771" s="323"/>
      <c r="U771" s="328"/>
      <c r="V771" s="336"/>
      <c r="W771" s="328"/>
      <c r="X771" s="328"/>
      <c r="Y771" s="328"/>
      <c r="Z771" s="108" t="str">
        <f>IF(H771&gt;0, rate1(1,$L$52,$L$51,$L$54,U771,$L$53,$L$50,Y771),"")</f>
        <v/>
      </c>
      <c r="AA771" s="336" t="str">
        <f t="shared" si="472"/>
        <v/>
      </c>
      <c r="AB771" s="336" t="str">
        <f t="shared" si="473"/>
        <v/>
      </c>
      <c r="AC771" s="328" t="str">
        <f t="shared" si="474"/>
        <v/>
      </c>
      <c r="AD771" s="328" t="str">
        <f t="shared" si="475"/>
        <v/>
      </c>
      <c r="AE771" s="328" t="str">
        <f t="shared" si="476"/>
        <v/>
      </c>
      <c r="AF771" s="328" t="str">
        <f t="shared" si="477"/>
        <v/>
      </c>
      <c r="AG771" s="328" t="str">
        <f t="shared" si="478"/>
        <v/>
      </c>
      <c r="AH771" s="328" t="str">
        <f t="shared" si="479"/>
        <v/>
      </c>
      <c r="AI771" s="328" t="str">
        <f t="shared" si="480"/>
        <v/>
      </c>
      <c r="AJ771" s="328" t="str">
        <f t="shared" si="481"/>
        <v/>
      </c>
      <c r="AK771" s="337" t="str">
        <f t="shared" si="482"/>
        <v/>
      </c>
      <c r="AL771" s="42" t="str">
        <f t="shared" si="483"/>
        <v/>
      </c>
    </row>
    <row r="772" spans="2:38" ht="15" x14ac:dyDescent="0.15">
      <c r="B772" s="328" t="str">
        <f t="shared" si="461"/>
        <v/>
      </c>
      <c r="C772" s="328" t="str">
        <f t="shared" si="462"/>
        <v/>
      </c>
      <c r="D772" s="328" t="str">
        <f t="shared" si="463"/>
        <v/>
      </c>
      <c r="E772" s="328" t="e">
        <f t="shared" si="459"/>
        <v>#VALUE!</v>
      </c>
      <c r="F772" s="328" t="str">
        <f t="shared" si="464"/>
        <v/>
      </c>
      <c r="G772" s="328" t="str">
        <f t="shared" si="465"/>
        <v/>
      </c>
      <c r="H772" s="313"/>
      <c r="I772" s="328" t="str">
        <f t="shared" si="466"/>
        <v/>
      </c>
      <c r="J772" s="328">
        <f t="shared" si="460"/>
        <v>850</v>
      </c>
      <c r="K772" s="335" t="str">
        <f t="shared" si="467"/>
        <v/>
      </c>
      <c r="L772" s="323" t="str">
        <f t="shared" si="468"/>
        <v/>
      </c>
      <c r="M772" s="323" t="str">
        <f t="shared" si="469"/>
        <v/>
      </c>
      <c r="N772" s="328" t="str">
        <f t="shared" si="470"/>
        <v/>
      </c>
      <c r="O772" s="328" t="str">
        <f t="shared" si="471"/>
        <v/>
      </c>
      <c r="P772" s="332"/>
      <c r="Q772" s="328"/>
      <c r="R772" s="277" t="str">
        <f>IF(H772&gt;0, rate1(1,$L$52,$L$51,$L$54,L772,$L$53,$L$50,P772),"")</f>
        <v/>
      </c>
      <c r="S772" s="323"/>
      <c r="T772" s="323"/>
      <c r="U772" s="328"/>
      <c r="V772" s="336"/>
      <c r="W772" s="328"/>
      <c r="X772" s="328"/>
      <c r="Y772" s="328"/>
      <c r="Z772" s="108" t="str">
        <f>IF(H772&gt;0, rate1(1,$L$52,$L$51,$L$54,U772,$L$53,$L$50,Y772),"")</f>
        <v/>
      </c>
      <c r="AA772" s="336" t="str">
        <f t="shared" si="472"/>
        <v/>
      </c>
      <c r="AB772" s="336" t="str">
        <f t="shared" si="473"/>
        <v/>
      </c>
      <c r="AC772" s="328" t="str">
        <f t="shared" si="474"/>
        <v/>
      </c>
      <c r="AD772" s="328" t="str">
        <f t="shared" si="475"/>
        <v/>
      </c>
      <c r="AE772" s="328" t="str">
        <f t="shared" si="476"/>
        <v/>
      </c>
      <c r="AF772" s="328" t="str">
        <f t="shared" si="477"/>
        <v/>
      </c>
      <c r="AG772" s="328" t="str">
        <f t="shared" si="478"/>
        <v/>
      </c>
      <c r="AH772" s="328" t="str">
        <f t="shared" si="479"/>
        <v/>
      </c>
      <c r="AI772" s="328" t="str">
        <f t="shared" si="480"/>
        <v/>
      </c>
      <c r="AJ772" s="328" t="str">
        <f t="shared" si="481"/>
        <v/>
      </c>
      <c r="AK772" s="337" t="str">
        <f t="shared" si="482"/>
        <v/>
      </c>
      <c r="AL772" s="42" t="str">
        <f t="shared" si="483"/>
        <v/>
      </c>
    </row>
    <row r="773" spans="2:38" ht="15" x14ac:dyDescent="0.15">
      <c r="B773" s="328" t="str">
        <f t="shared" si="461"/>
        <v/>
      </c>
      <c r="C773" s="328" t="str">
        <f t="shared" si="462"/>
        <v/>
      </c>
      <c r="D773" s="328" t="str">
        <f t="shared" si="463"/>
        <v/>
      </c>
      <c r="E773" s="328" t="e">
        <f t="shared" si="459"/>
        <v>#VALUE!</v>
      </c>
      <c r="F773" s="328" t="str">
        <f t="shared" si="464"/>
        <v/>
      </c>
      <c r="G773" s="328" t="str">
        <f t="shared" si="465"/>
        <v/>
      </c>
      <c r="H773" s="313"/>
      <c r="I773" s="328" t="str">
        <f t="shared" si="466"/>
        <v/>
      </c>
      <c r="J773" s="328">
        <f t="shared" si="460"/>
        <v>850</v>
      </c>
      <c r="K773" s="335" t="str">
        <f t="shared" si="467"/>
        <v/>
      </c>
      <c r="L773" s="323" t="str">
        <f t="shared" si="468"/>
        <v/>
      </c>
      <c r="M773" s="323" t="str">
        <f t="shared" si="469"/>
        <v/>
      </c>
      <c r="N773" s="328" t="str">
        <f t="shared" si="470"/>
        <v/>
      </c>
      <c r="O773" s="328" t="str">
        <f t="shared" si="471"/>
        <v/>
      </c>
      <c r="P773" s="332"/>
      <c r="Q773" s="328"/>
      <c r="R773" s="277" t="str">
        <f>IF(H773&gt;0, rate1(1,$L$52,$L$51,$L$54,L773,$L$53,$L$50,P773),"")</f>
        <v/>
      </c>
      <c r="S773" s="323"/>
      <c r="T773" s="323"/>
      <c r="U773" s="328"/>
      <c r="V773" s="336"/>
      <c r="W773" s="328"/>
      <c r="X773" s="328"/>
      <c r="Y773" s="328"/>
      <c r="Z773" s="108" t="str">
        <f>IF(H773&gt;0, rate1(1,$L$52,$L$51,$L$54,U773,$L$53,$L$50,Y773),"")</f>
        <v/>
      </c>
      <c r="AA773" s="336" t="str">
        <f t="shared" si="472"/>
        <v/>
      </c>
      <c r="AB773" s="336" t="str">
        <f t="shared" si="473"/>
        <v/>
      </c>
      <c r="AC773" s="328" t="str">
        <f t="shared" si="474"/>
        <v/>
      </c>
      <c r="AD773" s="328" t="str">
        <f t="shared" si="475"/>
        <v/>
      </c>
      <c r="AE773" s="328" t="str">
        <f t="shared" si="476"/>
        <v/>
      </c>
      <c r="AF773" s="328" t="str">
        <f t="shared" si="477"/>
        <v/>
      </c>
      <c r="AG773" s="328" t="str">
        <f t="shared" si="478"/>
        <v/>
      </c>
      <c r="AH773" s="328" t="str">
        <f t="shared" si="479"/>
        <v/>
      </c>
      <c r="AI773" s="328" t="str">
        <f t="shared" si="480"/>
        <v/>
      </c>
      <c r="AJ773" s="328" t="str">
        <f t="shared" si="481"/>
        <v/>
      </c>
      <c r="AK773" s="337" t="str">
        <f t="shared" si="482"/>
        <v/>
      </c>
      <c r="AL773" s="42" t="str">
        <f t="shared" si="483"/>
        <v/>
      </c>
    </row>
    <row r="774" spans="2:38" ht="15" x14ac:dyDescent="0.15">
      <c r="B774" s="328" t="str">
        <f t="shared" si="461"/>
        <v/>
      </c>
      <c r="C774" s="328" t="str">
        <f t="shared" si="462"/>
        <v/>
      </c>
      <c r="D774" s="328" t="str">
        <f t="shared" si="463"/>
        <v/>
      </c>
      <c r="E774" s="328" t="e">
        <f t="shared" si="459"/>
        <v>#VALUE!</v>
      </c>
      <c r="F774" s="328" t="str">
        <f t="shared" si="464"/>
        <v/>
      </c>
      <c r="G774" s="328" t="str">
        <f t="shared" si="465"/>
        <v/>
      </c>
      <c r="H774" s="313"/>
      <c r="I774" s="328" t="str">
        <f t="shared" si="466"/>
        <v/>
      </c>
      <c r="J774" s="328">
        <f t="shared" si="460"/>
        <v>850</v>
      </c>
      <c r="K774" s="335" t="str">
        <f t="shared" si="467"/>
        <v/>
      </c>
      <c r="L774" s="323" t="str">
        <f t="shared" si="468"/>
        <v/>
      </c>
      <c r="M774" s="323" t="str">
        <f t="shared" si="469"/>
        <v/>
      </c>
      <c r="N774" s="328" t="str">
        <f t="shared" si="470"/>
        <v/>
      </c>
      <c r="O774" s="328" t="str">
        <f t="shared" si="471"/>
        <v/>
      </c>
      <c r="P774" s="332"/>
      <c r="Q774" s="328"/>
      <c r="R774" s="277" t="str">
        <f>IF(H774&gt;0, rate1(1,$L$52,$L$51,$L$54,L774,$L$53,$L$50,P774),"")</f>
        <v/>
      </c>
      <c r="S774" s="323"/>
      <c r="T774" s="323"/>
      <c r="U774" s="328"/>
      <c r="V774" s="336"/>
      <c r="W774" s="328"/>
      <c r="X774" s="328"/>
      <c r="Y774" s="328"/>
      <c r="Z774" s="108" t="str">
        <f>IF(H774&gt;0, rate1(1,$L$52,$L$51,$L$54,U774,$L$53,$L$50,Y774),"")</f>
        <v/>
      </c>
      <c r="AA774" s="336" t="str">
        <f t="shared" si="472"/>
        <v/>
      </c>
      <c r="AB774" s="336" t="str">
        <f t="shared" si="473"/>
        <v/>
      </c>
      <c r="AC774" s="328" t="str">
        <f t="shared" si="474"/>
        <v/>
      </c>
      <c r="AD774" s="328" t="str">
        <f t="shared" si="475"/>
        <v/>
      </c>
      <c r="AE774" s="328" t="str">
        <f t="shared" si="476"/>
        <v/>
      </c>
      <c r="AF774" s="328" t="str">
        <f t="shared" si="477"/>
        <v/>
      </c>
      <c r="AG774" s="328" t="str">
        <f t="shared" si="478"/>
        <v/>
      </c>
      <c r="AH774" s="328" t="str">
        <f t="shared" si="479"/>
        <v/>
      </c>
      <c r="AI774" s="328" t="str">
        <f t="shared" si="480"/>
        <v/>
      </c>
      <c r="AJ774" s="328" t="str">
        <f t="shared" si="481"/>
        <v/>
      </c>
      <c r="AK774" s="337" t="str">
        <f t="shared" si="482"/>
        <v/>
      </c>
      <c r="AL774" s="42" t="str">
        <f t="shared" si="483"/>
        <v/>
      </c>
    </row>
    <row r="775" spans="2:38" ht="15" x14ac:dyDescent="0.15">
      <c r="B775" s="328" t="str">
        <f t="shared" si="461"/>
        <v/>
      </c>
      <c r="C775" s="328" t="str">
        <f t="shared" si="462"/>
        <v/>
      </c>
      <c r="D775" s="328" t="str">
        <f t="shared" si="463"/>
        <v/>
      </c>
      <c r="E775" s="328" t="e">
        <f t="shared" si="459"/>
        <v>#VALUE!</v>
      </c>
      <c r="F775" s="328" t="str">
        <f t="shared" si="464"/>
        <v/>
      </c>
      <c r="G775" s="328" t="str">
        <f t="shared" si="465"/>
        <v/>
      </c>
      <c r="H775" s="313"/>
      <c r="I775" s="328" t="str">
        <f t="shared" si="466"/>
        <v/>
      </c>
      <c r="J775" s="328">
        <f t="shared" si="460"/>
        <v>850</v>
      </c>
      <c r="K775" s="335" t="str">
        <f t="shared" si="467"/>
        <v/>
      </c>
      <c r="L775" s="323" t="str">
        <f t="shared" si="468"/>
        <v/>
      </c>
      <c r="M775" s="323" t="str">
        <f t="shared" si="469"/>
        <v/>
      </c>
      <c r="N775" s="328" t="str">
        <f t="shared" si="470"/>
        <v/>
      </c>
      <c r="O775" s="328" t="str">
        <f t="shared" si="471"/>
        <v/>
      </c>
      <c r="P775" s="332"/>
      <c r="Q775" s="328"/>
      <c r="R775" s="277" t="str">
        <f>IF(H775&gt;0, rate1(1,$L$52,$L$51,$L$54,L775,$L$53,$L$50,P775),"")</f>
        <v/>
      </c>
      <c r="S775" s="323"/>
      <c r="T775" s="323"/>
      <c r="U775" s="328"/>
      <c r="V775" s="336"/>
      <c r="W775" s="328"/>
      <c r="X775" s="328"/>
      <c r="Y775" s="328"/>
      <c r="Z775" s="108" t="str">
        <f>IF(H775&gt;0, rate1(1,$L$52,$L$51,$L$54,U775,$L$53,$L$50,Y775),"")</f>
        <v/>
      </c>
      <c r="AA775" s="336" t="str">
        <f t="shared" si="472"/>
        <v/>
      </c>
      <c r="AB775" s="336" t="str">
        <f t="shared" si="473"/>
        <v/>
      </c>
      <c r="AC775" s="328" t="str">
        <f t="shared" si="474"/>
        <v/>
      </c>
      <c r="AD775" s="328" t="str">
        <f t="shared" si="475"/>
        <v/>
      </c>
      <c r="AE775" s="328" t="str">
        <f t="shared" si="476"/>
        <v/>
      </c>
      <c r="AF775" s="328" t="str">
        <f t="shared" si="477"/>
        <v/>
      </c>
      <c r="AG775" s="328" t="str">
        <f t="shared" si="478"/>
        <v/>
      </c>
      <c r="AH775" s="328" t="str">
        <f t="shared" si="479"/>
        <v/>
      </c>
      <c r="AI775" s="328" t="str">
        <f t="shared" si="480"/>
        <v/>
      </c>
      <c r="AJ775" s="328" t="str">
        <f t="shared" si="481"/>
        <v/>
      </c>
      <c r="AK775" s="337" t="str">
        <f t="shared" si="482"/>
        <v/>
      </c>
      <c r="AL775" s="42" t="str">
        <f t="shared" si="483"/>
        <v/>
      </c>
    </row>
    <row r="776" spans="2:38" ht="15" x14ac:dyDescent="0.15">
      <c r="B776" s="328" t="str">
        <f t="shared" si="461"/>
        <v/>
      </c>
      <c r="C776" s="328" t="str">
        <f t="shared" si="462"/>
        <v/>
      </c>
      <c r="D776" s="328" t="str">
        <f t="shared" si="463"/>
        <v/>
      </c>
      <c r="E776" s="328" t="e">
        <f t="shared" si="459"/>
        <v>#VALUE!</v>
      </c>
      <c r="F776" s="328" t="str">
        <f t="shared" si="464"/>
        <v/>
      </c>
      <c r="G776" s="328" t="str">
        <f t="shared" si="465"/>
        <v/>
      </c>
      <c r="H776" s="313"/>
      <c r="I776" s="328" t="str">
        <f t="shared" si="466"/>
        <v/>
      </c>
      <c r="J776" s="328">
        <f t="shared" si="460"/>
        <v>850</v>
      </c>
      <c r="K776" s="335" t="str">
        <f t="shared" si="467"/>
        <v/>
      </c>
      <c r="L776" s="323" t="str">
        <f t="shared" si="468"/>
        <v/>
      </c>
      <c r="M776" s="323" t="str">
        <f t="shared" si="469"/>
        <v/>
      </c>
      <c r="N776" s="328" t="str">
        <f t="shared" si="470"/>
        <v/>
      </c>
      <c r="O776" s="328" t="str">
        <f t="shared" si="471"/>
        <v/>
      </c>
      <c r="P776" s="332"/>
      <c r="Q776" s="328"/>
      <c r="R776" s="277" t="str">
        <f>IF(H776&gt;0, rate1(1,$L$52,$L$51,$L$54,L776,$L$53,$L$50,P776),"")</f>
        <v/>
      </c>
      <c r="S776" s="323"/>
      <c r="T776" s="323"/>
      <c r="U776" s="328"/>
      <c r="V776" s="336"/>
      <c r="W776" s="328"/>
      <c r="X776" s="328"/>
      <c r="Y776" s="328"/>
      <c r="Z776" s="108" t="str">
        <f>IF(H776&gt;0, rate1(1,$L$52,$L$51,$L$54,U776,$L$53,$L$50,Y776),"")</f>
        <v/>
      </c>
      <c r="AA776" s="336" t="str">
        <f t="shared" si="472"/>
        <v/>
      </c>
      <c r="AB776" s="336" t="str">
        <f t="shared" si="473"/>
        <v/>
      </c>
      <c r="AC776" s="328" t="str">
        <f t="shared" si="474"/>
        <v/>
      </c>
      <c r="AD776" s="328" t="str">
        <f t="shared" si="475"/>
        <v/>
      </c>
      <c r="AE776" s="328" t="str">
        <f t="shared" si="476"/>
        <v/>
      </c>
      <c r="AF776" s="328" t="str">
        <f t="shared" si="477"/>
        <v/>
      </c>
      <c r="AG776" s="328" t="str">
        <f t="shared" si="478"/>
        <v/>
      </c>
      <c r="AH776" s="328" t="str">
        <f t="shared" si="479"/>
        <v/>
      </c>
      <c r="AI776" s="328" t="str">
        <f t="shared" si="480"/>
        <v/>
      </c>
      <c r="AJ776" s="328" t="str">
        <f t="shared" si="481"/>
        <v/>
      </c>
      <c r="AK776" s="337" t="str">
        <f t="shared" si="482"/>
        <v/>
      </c>
      <c r="AL776" s="42" t="str">
        <f t="shared" si="483"/>
        <v/>
      </c>
    </row>
    <row r="777" spans="2:38" ht="15" x14ac:dyDescent="0.15">
      <c r="B777" s="328" t="str">
        <f t="shared" si="461"/>
        <v/>
      </c>
      <c r="C777" s="328" t="str">
        <f t="shared" si="462"/>
        <v/>
      </c>
      <c r="D777" s="328" t="str">
        <f t="shared" si="463"/>
        <v/>
      </c>
      <c r="E777" s="328" t="e">
        <f t="shared" si="459"/>
        <v>#VALUE!</v>
      </c>
      <c r="F777" s="328" t="str">
        <f t="shared" si="464"/>
        <v/>
      </c>
      <c r="G777" s="328" t="str">
        <f t="shared" si="465"/>
        <v/>
      </c>
      <c r="H777" s="313"/>
      <c r="I777" s="328" t="str">
        <f t="shared" si="466"/>
        <v/>
      </c>
      <c r="J777" s="328">
        <f t="shared" si="460"/>
        <v>850</v>
      </c>
      <c r="K777" s="335" t="str">
        <f t="shared" si="467"/>
        <v/>
      </c>
      <c r="L777" s="323" t="str">
        <f t="shared" si="468"/>
        <v/>
      </c>
      <c r="M777" s="323" t="str">
        <f t="shared" si="469"/>
        <v/>
      </c>
      <c r="N777" s="328" t="str">
        <f t="shared" si="470"/>
        <v/>
      </c>
      <c r="O777" s="328" t="str">
        <f t="shared" si="471"/>
        <v/>
      </c>
      <c r="P777" s="332"/>
      <c r="Q777" s="328"/>
      <c r="R777" s="277" t="str">
        <f>IF(H777&gt;0, rate1(1,$L$52,$L$51,$L$54,L777,$L$53,$L$50,P777),"")</f>
        <v/>
      </c>
      <c r="S777" s="323"/>
      <c r="T777" s="323"/>
      <c r="U777" s="328"/>
      <c r="V777" s="336"/>
      <c r="W777" s="328"/>
      <c r="X777" s="328"/>
      <c r="Y777" s="328"/>
      <c r="Z777" s="108" t="str">
        <f>IF(H777&gt;0, rate1(1,$L$52,$L$51,$L$54,U777,$L$53,$L$50,Y777),"")</f>
        <v/>
      </c>
      <c r="AA777" s="336" t="str">
        <f t="shared" si="472"/>
        <v/>
      </c>
      <c r="AB777" s="336" t="str">
        <f t="shared" si="473"/>
        <v/>
      </c>
      <c r="AC777" s="328" t="str">
        <f t="shared" si="474"/>
        <v/>
      </c>
      <c r="AD777" s="328" t="str">
        <f t="shared" si="475"/>
        <v/>
      </c>
      <c r="AE777" s="328" t="str">
        <f t="shared" si="476"/>
        <v/>
      </c>
      <c r="AF777" s="328" t="str">
        <f t="shared" si="477"/>
        <v/>
      </c>
      <c r="AG777" s="328" t="str">
        <f t="shared" si="478"/>
        <v/>
      </c>
      <c r="AH777" s="328" t="str">
        <f t="shared" si="479"/>
        <v/>
      </c>
      <c r="AI777" s="328" t="str">
        <f t="shared" si="480"/>
        <v/>
      </c>
      <c r="AJ777" s="328" t="str">
        <f t="shared" si="481"/>
        <v/>
      </c>
      <c r="AK777" s="337" t="str">
        <f t="shared" si="482"/>
        <v/>
      </c>
      <c r="AL777" s="42" t="str">
        <f t="shared" si="483"/>
        <v/>
      </c>
    </row>
    <row r="778" spans="2:38" ht="15" x14ac:dyDescent="0.15">
      <c r="B778" s="328" t="str">
        <f t="shared" si="461"/>
        <v/>
      </c>
      <c r="C778" s="328" t="str">
        <f t="shared" si="462"/>
        <v/>
      </c>
      <c r="D778" s="328" t="str">
        <f t="shared" si="463"/>
        <v/>
      </c>
      <c r="E778" s="328" t="e">
        <f t="shared" si="459"/>
        <v>#VALUE!</v>
      </c>
      <c r="F778" s="328" t="str">
        <f t="shared" si="464"/>
        <v/>
      </c>
      <c r="G778" s="328" t="str">
        <f t="shared" si="465"/>
        <v/>
      </c>
      <c r="H778" s="313"/>
      <c r="I778" s="328" t="str">
        <f t="shared" si="466"/>
        <v/>
      </c>
      <c r="J778" s="328">
        <f t="shared" si="460"/>
        <v>850</v>
      </c>
      <c r="K778" s="335" t="str">
        <f t="shared" si="467"/>
        <v/>
      </c>
      <c r="L778" s="323" t="str">
        <f t="shared" si="468"/>
        <v/>
      </c>
      <c r="M778" s="323" t="str">
        <f t="shared" si="469"/>
        <v/>
      </c>
      <c r="N778" s="328" t="str">
        <f t="shared" si="470"/>
        <v/>
      </c>
      <c r="O778" s="328" t="str">
        <f t="shared" si="471"/>
        <v/>
      </c>
      <c r="P778" s="332"/>
      <c r="Q778" s="328"/>
      <c r="R778" s="277" t="str">
        <f>IF(H778&gt;0, rate1(1,$L$52,$L$51,$L$54,L778,$L$53,$L$50,P778),"")</f>
        <v/>
      </c>
      <c r="S778" s="323"/>
      <c r="T778" s="323"/>
      <c r="U778" s="328"/>
      <c r="V778" s="336"/>
      <c r="W778" s="328"/>
      <c r="X778" s="328"/>
      <c r="Y778" s="328"/>
      <c r="Z778" s="108" t="str">
        <f>IF(H778&gt;0, rate1(1,$L$52,$L$51,$L$54,U778,$L$53,$L$50,Y778),"")</f>
        <v/>
      </c>
      <c r="AA778" s="336" t="str">
        <f t="shared" si="472"/>
        <v/>
      </c>
      <c r="AB778" s="336" t="str">
        <f t="shared" si="473"/>
        <v/>
      </c>
      <c r="AC778" s="328" t="str">
        <f t="shared" si="474"/>
        <v/>
      </c>
      <c r="AD778" s="328" t="str">
        <f t="shared" si="475"/>
        <v/>
      </c>
      <c r="AE778" s="328" t="str">
        <f t="shared" si="476"/>
        <v/>
      </c>
      <c r="AF778" s="328" t="str">
        <f t="shared" si="477"/>
        <v/>
      </c>
      <c r="AG778" s="328" t="str">
        <f t="shared" si="478"/>
        <v/>
      </c>
      <c r="AH778" s="328" t="str">
        <f t="shared" si="479"/>
        <v/>
      </c>
      <c r="AI778" s="328" t="str">
        <f t="shared" si="480"/>
        <v/>
      </c>
      <c r="AJ778" s="328" t="str">
        <f t="shared" si="481"/>
        <v/>
      </c>
      <c r="AK778" s="337" t="str">
        <f t="shared" si="482"/>
        <v/>
      </c>
      <c r="AL778" s="42" t="str">
        <f t="shared" si="483"/>
        <v/>
      </c>
    </row>
    <row r="779" spans="2:38" ht="15" x14ac:dyDescent="0.15">
      <c r="B779" s="328" t="str">
        <f t="shared" si="461"/>
        <v/>
      </c>
      <c r="C779" s="328" t="str">
        <f t="shared" si="462"/>
        <v/>
      </c>
      <c r="D779" s="328" t="str">
        <f t="shared" si="463"/>
        <v/>
      </c>
      <c r="E779" s="328" t="e">
        <f t="shared" si="459"/>
        <v>#VALUE!</v>
      </c>
      <c r="F779" s="328" t="str">
        <f t="shared" si="464"/>
        <v/>
      </c>
      <c r="G779" s="328" t="str">
        <f t="shared" si="465"/>
        <v/>
      </c>
      <c r="H779" s="313"/>
      <c r="I779" s="328" t="str">
        <f t="shared" si="466"/>
        <v/>
      </c>
      <c r="J779" s="328">
        <f t="shared" si="460"/>
        <v>850</v>
      </c>
      <c r="K779" s="335" t="str">
        <f t="shared" si="467"/>
        <v/>
      </c>
      <c r="L779" s="323" t="str">
        <f t="shared" si="468"/>
        <v/>
      </c>
      <c r="M779" s="323" t="str">
        <f t="shared" si="469"/>
        <v/>
      </c>
      <c r="N779" s="328" t="str">
        <f t="shared" si="470"/>
        <v/>
      </c>
      <c r="O779" s="328" t="str">
        <f t="shared" si="471"/>
        <v/>
      </c>
      <c r="P779" s="332"/>
      <c r="Q779" s="328"/>
      <c r="R779" s="277" t="str">
        <f>IF(H779&gt;0, rate1(1,$L$52,$L$51,$L$54,L779,$L$53,$L$50,P779),"")</f>
        <v/>
      </c>
      <c r="S779" s="323"/>
      <c r="T779" s="323"/>
      <c r="U779" s="328"/>
      <c r="V779" s="336"/>
      <c r="W779" s="328"/>
      <c r="X779" s="328"/>
      <c r="Y779" s="328"/>
      <c r="Z779" s="108" t="str">
        <f>IF(H779&gt;0, rate1(1,$L$52,$L$51,$L$54,U779,$L$53,$L$50,Y779),"")</f>
        <v/>
      </c>
      <c r="AA779" s="336" t="str">
        <f t="shared" si="472"/>
        <v/>
      </c>
      <c r="AB779" s="336" t="str">
        <f t="shared" si="473"/>
        <v/>
      </c>
      <c r="AC779" s="328" t="str">
        <f t="shared" si="474"/>
        <v/>
      </c>
      <c r="AD779" s="328" t="str">
        <f t="shared" si="475"/>
        <v/>
      </c>
      <c r="AE779" s="328" t="str">
        <f t="shared" si="476"/>
        <v/>
      </c>
      <c r="AF779" s="328" t="str">
        <f t="shared" si="477"/>
        <v/>
      </c>
      <c r="AG779" s="328" t="str">
        <f t="shared" si="478"/>
        <v/>
      </c>
      <c r="AH779" s="328" t="str">
        <f t="shared" si="479"/>
        <v/>
      </c>
      <c r="AI779" s="328" t="str">
        <f t="shared" si="480"/>
        <v/>
      </c>
      <c r="AJ779" s="328" t="str">
        <f t="shared" si="481"/>
        <v/>
      </c>
      <c r="AK779" s="337" t="str">
        <f t="shared" si="482"/>
        <v/>
      </c>
      <c r="AL779" s="42" t="str">
        <f t="shared" si="483"/>
        <v/>
      </c>
    </row>
    <row r="780" spans="2:38" ht="15" x14ac:dyDescent="0.15">
      <c r="B780" s="328" t="str">
        <f t="shared" si="461"/>
        <v/>
      </c>
      <c r="C780" s="328" t="str">
        <f t="shared" si="462"/>
        <v/>
      </c>
      <c r="D780" s="328" t="str">
        <f t="shared" si="463"/>
        <v/>
      </c>
      <c r="E780" s="328" t="e">
        <f t="shared" si="459"/>
        <v>#VALUE!</v>
      </c>
      <c r="F780" s="328" t="str">
        <f t="shared" si="464"/>
        <v/>
      </c>
      <c r="G780" s="328" t="str">
        <f t="shared" si="465"/>
        <v/>
      </c>
      <c r="H780" s="313"/>
      <c r="I780" s="328" t="str">
        <f t="shared" si="466"/>
        <v/>
      </c>
      <c r="J780" s="328">
        <f t="shared" si="460"/>
        <v>850</v>
      </c>
      <c r="K780" s="335" t="str">
        <f t="shared" si="467"/>
        <v/>
      </c>
      <c r="L780" s="323" t="str">
        <f t="shared" si="468"/>
        <v/>
      </c>
      <c r="M780" s="323" t="str">
        <f t="shared" si="469"/>
        <v/>
      </c>
      <c r="N780" s="328" t="str">
        <f t="shared" si="470"/>
        <v/>
      </c>
      <c r="O780" s="328" t="str">
        <f t="shared" si="471"/>
        <v/>
      </c>
      <c r="P780" s="332"/>
      <c r="Q780" s="328"/>
      <c r="R780" s="277" t="str">
        <f>IF(H780&gt;0, rate1(1,$L$52,$L$51,$L$54,L780,$L$53,$L$50,P780),"")</f>
        <v/>
      </c>
      <c r="S780" s="323"/>
      <c r="T780" s="323"/>
      <c r="U780" s="328"/>
      <c r="V780" s="336"/>
      <c r="W780" s="328"/>
      <c r="X780" s="328"/>
      <c r="Y780" s="328"/>
      <c r="Z780" s="108" t="str">
        <f>IF(H780&gt;0, rate1(1,$L$52,$L$51,$L$54,U780,$L$53,$L$50,Y780),"")</f>
        <v/>
      </c>
      <c r="AA780" s="336" t="str">
        <f t="shared" si="472"/>
        <v/>
      </c>
      <c r="AB780" s="336" t="str">
        <f t="shared" si="473"/>
        <v/>
      </c>
      <c r="AC780" s="328" t="str">
        <f t="shared" si="474"/>
        <v/>
      </c>
      <c r="AD780" s="328" t="str">
        <f t="shared" si="475"/>
        <v/>
      </c>
      <c r="AE780" s="328" t="str">
        <f t="shared" si="476"/>
        <v/>
      </c>
      <c r="AF780" s="328" t="str">
        <f t="shared" si="477"/>
        <v/>
      </c>
      <c r="AG780" s="328" t="str">
        <f t="shared" si="478"/>
        <v/>
      </c>
      <c r="AH780" s="328" t="str">
        <f t="shared" si="479"/>
        <v/>
      </c>
      <c r="AI780" s="328" t="str">
        <f t="shared" si="480"/>
        <v/>
      </c>
      <c r="AJ780" s="328" t="str">
        <f t="shared" si="481"/>
        <v/>
      </c>
      <c r="AK780" s="337" t="str">
        <f t="shared" si="482"/>
        <v/>
      </c>
      <c r="AL780" s="42" t="str">
        <f t="shared" si="483"/>
        <v/>
      </c>
    </row>
    <row r="781" spans="2:38" ht="15" x14ac:dyDescent="0.15">
      <c r="B781" s="328" t="str">
        <f t="shared" si="461"/>
        <v/>
      </c>
      <c r="C781" s="328" t="str">
        <f t="shared" si="462"/>
        <v/>
      </c>
      <c r="D781" s="328" t="str">
        <f t="shared" si="463"/>
        <v/>
      </c>
      <c r="E781" s="328" t="e">
        <f t="shared" si="459"/>
        <v>#VALUE!</v>
      </c>
      <c r="F781" s="328" t="str">
        <f t="shared" si="464"/>
        <v/>
      </c>
      <c r="G781" s="328" t="str">
        <f t="shared" si="465"/>
        <v/>
      </c>
      <c r="H781" s="313"/>
      <c r="I781" s="328" t="str">
        <f t="shared" si="466"/>
        <v/>
      </c>
      <c r="J781" s="328">
        <f t="shared" si="460"/>
        <v>850</v>
      </c>
      <c r="K781" s="335" t="str">
        <f t="shared" si="467"/>
        <v/>
      </c>
      <c r="L781" s="323" t="str">
        <f t="shared" si="468"/>
        <v/>
      </c>
      <c r="M781" s="323" t="str">
        <f t="shared" si="469"/>
        <v/>
      </c>
      <c r="N781" s="328" t="str">
        <f t="shared" si="470"/>
        <v/>
      </c>
      <c r="O781" s="328" t="str">
        <f t="shared" si="471"/>
        <v/>
      </c>
      <c r="P781" s="332"/>
      <c r="Q781" s="328"/>
      <c r="R781" s="277" t="str">
        <f>IF(H781&gt;0, rate1(1,$L$52,$L$51,$L$54,L781,$L$53,$L$50,P781),"")</f>
        <v/>
      </c>
      <c r="S781" s="323"/>
      <c r="T781" s="323"/>
      <c r="U781" s="328"/>
      <c r="V781" s="336"/>
      <c r="W781" s="328"/>
      <c r="X781" s="328"/>
      <c r="Y781" s="328"/>
      <c r="Z781" s="108" t="str">
        <f>IF(H781&gt;0, rate1(1,$L$52,$L$51,$L$54,U781,$L$53,$L$50,Y781),"")</f>
        <v/>
      </c>
      <c r="AA781" s="336" t="str">
        <f t="shared" si="472"/>
        <v/>
      </c>
      <c r="AB781" s="336" t="str">
        <f t="shared" si="473"/>
        <v/>
      </c>
      <c r="AC781" s="328" t="str">
        <f t="shared" si="474"/>
        <v/>
      </c>
      <c r="AD781" s="328" t="str">
        <f t="shared" si="475"/>
        <v/>
      </c>
      <c r="AE781" s="328" t="str">
        <f t="shared" si="476"/>
        <v/>
      </c>
      <c r="AF781" s="328" t="str">
        <f t="shared" si="477"/>
        <v/>
      </c>
      <c r="AG781" s="328" t="str">
        <f t="shared" si="478"/>
        <v/>
      </c>
      <c r="AH781" s="328" t="str">
        <f t="shared" si="479"/>
        <v/>
      </c>
      <c r="AI781" s="328" t="str">
        <f t="shared" si="480"/>
        <v/>
      </c>
      <c r="AJ781" s="328" t="str">
        <f t="shared" si="481"/>
        <v/>
      </c>
      <c r="AK781" s="337" t="str">
        <f t="shared" si="482"/>
        <v/>
      </c>
      <c r="AL781" s="42" t="str">
        <f t="shared" si="483"/>
        <v/>
      </c>
    </row>
    <row r="782" spans="2:38" ht="15" x14ac:dyDescent="0.15">
      <c r="B782" s="328" t="str">
        <f t="shared" si="461"/>
        <v/>
      </c>
      <c r="C782" s="328" t="str">
        <f t="shared" si="462"/>
        <v/>
      </c>
      <c r="D782" s="328" t="str">
        <f t="shared" si="463"/>
        <v/>
      </c>
      <c r="E782" s="328" t="e">
        <f t="shared" si="459"/>
        <v>#VALUE!</v>
      </c>
      <c r="F782" s="328" t="str">
        <f t="shared" si="464"/>
        <v/>
      </c>
      <c r="G782" s="328" t="str">
        <f t="shared" si="465"/>
        <v/>
      </c>
      <c r="H782" s="313"/>
      <c r="I782" s="328" t="str">
        <f t="shared" si="466"/>
        <v/>
      </c>
      <c r="J782" s="328">
        <f t="shared" si="460"/>
        <v>850</v>
      </c>
      <c r="K782" s="335" t="str">
        <f t="shared" si="467"/>
        <v/>
      </c>
      <c r="L782" s="323" t="str">
        <f t="shared" si="468"/>
        <v/>
      </c>
      <c r="M782" s="323" t="str">
        <f t="shared" si="469"/>
        <v/>
      </c>
      <c r="N782" s="328" t="str">
        <f t="shared" si="470"/>
        <v/>
      </c>
      <c r="O782" s="328" t="str">
        <f t="shared" si="471"/>
        <v/>
      </c>
      <c r="P782" s="332"/>
      <c r="Q782" s="328"/>
      <c r="R782" s="277" t="str">
        <f>IF(H782&gt;0, rate1(1,$L$52,$L$51,$L$54,L782,$L$53,$L$50,P782),"")</f>
        <v/>
      </c>
      <c r="S782" s="323"/>
      <c r="T782" s="323"/>
      <c r="U782" s="328"/>
      <c r="V782" s="336"/>
      <c r="W782" s="328"/>
      <c r="X782" s="328"/>
      <c r="Y782" s="328"/>
      <c r="Z782" s="108" t="str">
        <f>IF(H782&gt;0, rate1(1,$L$52,$L$51,$L$54,U782,$L$53,$L$50,Y782),"")</f>
        <v/>
      </c>
      <c r="AA782" s="336" t="str">
        <f t="shared" si="472"/>
        <v/>
      </c>
      <c r="AB782" s="336" t="str">
        <f t="shared" si="473"/>
        <v/>
      </c>
      <c r="AC782" s="328" t="str">
        <f t="shared" si="474"/>
        <v/>
      </c>
      <c r="AD782" s="328" t="str">
        <f t="shared" si="475"/>
        <v/>
      </c>
      <c r="AE782" s="328" t="str">
        <f t="shared" si="476"/>
        <v/>
      </c>
      <c r="AF782" s="328" t="str">
        <f t="shared" si="477"/>
        <v/>
      </c>
      <c r="AG782" s="328" t="str">
        <f t="shared" si="478"/>
        <v/>
      </c>
      <c r="AH782" s="328" t="str">
        <f t="shared" si="479"/>
        <v/>
      </c>
      <c r="AI782" s="328" t="str">
        <f t="shared" si="480"/>
        <v/>
      </c>
      <c r="AJ782" s="328" t="str">
        <f t="shared" si="481"/>
        <v/>
      </c>
      <c r="AK782" s="337" t="str">
        <f t="shared" si="482"/>
        <v/>
      </c>
      <c r="AL782" s="42" t="str">
        <f t="shared" si="483"/>
        <v/>
      </c>
    </row>
    <row r="783" spans="2:38" ht="15" x14ac:dyDescent="0.15">
      <c r="B783" s="328" t="str">
        <f t="shared" si="461"/>
        <v/>
      </c>
      <c r="C783" s="328" t="str">
        <f t="shared" si="462"/>
        <v/>
      </c>
      <c r="D783" s="328" t="str">
        <f t="shared" si="463"/>
        <v/>
      </c>
      <c r="E783" s="328" t="e">
        <f t="shared" si="459"/>
        <v>#VALUE!</v>
      </c>
      <c r="F783" s="328" t="str">
        <f t="shared" si="464"/>
        <v/>
      </c>
      <c r="G783" s="328" t="str">
        <f t="shared" si="465"/>
        <v/>
      </c>
      <c r="H783" s="313"/>
      <c r="I783" s="328" t="str">
        <f t="shared" si="466"/>
        <v/>
      </c>
      <c r="J783" s="328">
        <f t="shared" si="460"/>
        <v>850</v>
      </c>
      <c r="K783" s="335" t="str">
        <f t="shared" si="467"/>
        <v/>
      </c>
      <c r="L783" s="323" t="str">
        <f t="shared" si="468"/>
        <v/>
      </c>
      <c r="M783" s="323" t="str">
        <f t="shared" si="469"/>
        <v/>
      </c>
      <c r="N783" s="328" t="str">
        <f t="shared" si="470"/>
        <v/>
      </c>
      <c r="O783" s="328" t="str">
        <f t="shared" si="471"/>
        <v/>
      </c>
      <c r="P783" s="332"/>
      <c r="Q783" s="328"/>
      <c r="R783" s="277" t="str">
        <f>IF(H783&gt;0, rate1(1,$L$52,$L$51,$L$54,L783,$L$53,$L$50,P783),"")</f>
        <v/>
      </c>
      <c r="S783" s="323"/>
      <c r="T783" s="323"/>
      <c r="U783" s="328"/>
      <c r="V783" s="336"/>
      <c r="W783" s="328"/>
      <c r="X783" s="328"/>
      <c r="Y783" s="328"/>
      <c r="Z783" s="108" t="str">
        <f>IF(H783&gt;0, rate1(1,$L$52,$L$51,$L$54,U783,$L$53,$L$50,Y783),"")</f>
        <v/>
      </c>
      <c r="AA783" s="336" t="str">
        <f t="shared" si="472"/>
        <v/>
      </c>
      <c r="AB783" s="336" t="str">
        <f t="shared" si="473"/>
        <v/>
      </c>
      <c r="AC783" s="328" t="str">
        <f t="shared" si="474"/>
        <v/>
      </c>
      <c r="AD783" s="328" t="str">
        <f t="shared" si="475"/>
        <v/>
      </c>
      <c r="AE783" s="328" t="str">
        <f t="shared" si="476"/>
        <v/>
      </c>
      <c r="AF783" s="328" t="str">
        <f t="shared" si="477"/>
        <v/>
      </c>
      <c r="AG783" s="328" t="str">
        <f t="shared" si="478"/>
        <v/>
      </c>
      <c r="AH783" s="328" t="str">
        <f t="shared" si="479"/>
        <v/>
      </c>
      <c r="AI783" s="328" t="str">
        <f t="shared" si="480"/>
        <v/>
      </c>
      <c r="AJ783" s="328" t="str">
        <f t="shared" si="481"/>
        <v/>
      </c>
      <c r="AK783" s="337" t="str">
        <f t="shared" si="482"/>
        <v/>
      </c>
      <c r="AL783" s="42" t="str">
        <f t="shared" si="483"/>
        <v/>
      </c>
    </row>
    <row r="784" spans="2:38" ht="15" x14ac:dyDescent="0.15">
      <c r="B784" s="328" t="str">
        <f t="shared" si="461"/>
        <v/>
      </c>
      <c r="C784" s="328" t="str">
        <f t="shared" si="462"/>
        <v/>
      </c>
      <c r="D784" s="328" t="str">
        <f t="shared" si="463"/>
        <v/>
      </c>
      <c r="E784" s="328" t="e">
        <f t="shared" si="459"/>
        <v>#VALUE!</v>
      </c>
      <c r="F784" s="328" t="str">
        <f t="shared" si="464"/>
        <v/>
      </c>
      <c r="G784" s="328" t="str">
        <f t="shared" si="465"/>
        <v/>
      </c>
      <c r="H784" s="313"/>
      <c r="I784" s="328" t="str">
        <f t="shared" si="466"/>
        <v/>
      </c>
      <c r="J784" s="328">
        <f t="shared" si="460"/>
        <v>850</v>
      </c>
      <c r="K784" s="335" t="str">
        <f t="shared" si="467"/>
        <v/>
      </c>
      <c r="L784" s="323" t="str">
        <f t="shared" si="468"/>
        <v/>
      </c>
      <c r="M784" s="323" t="str">
        <f t="shared" si="469"/>
        <v/>
      </c>
      <c r="N784" s="328" t="str">
        <f t="shared" si="470"/>
        <v/>
      </c>
      <c r="O784" s="328" t="str">
        <f t="shared" si="471"/>
        <v/>
      </c>
      <c r="P784" s="332"/>
      <c r="Q784" s="328"/>
      <c r="R784" s="277" t="str">
        <f>IF(H784&gt;0, rate1(1,$L$52,$L$51,$L$54,L784,$L$53,$L$50,P784),"")</f>
        <v/>
      </c>
      <c r="S784" s="323"/>
      <c r="T784" s="323"/>
      <c r="U784" s="328"/>
      <c r="V784" s="336"/>
      <c r="W784" s="328"/>
      <c r="X784" s="328"/>
      <c r="Y784" s="328"/>
      <c r="Z784" s="108" t="str">
        <f>IF(H784&gt;0, rate1(1,$L$52,$L$51,$L$54,U784,$L$53,$L$50,Y784),"")</f>
        <v/>
      </c>
      <c r="AA784" s="336" t="str">
        <f t="shared" si="472"/>
        <v/>
      </c>
      <c r="AB784" s="336" t="str">
        <f t="shared" si="473"/>
        <v/>
      </c>
      <c r="AC784" s="328" t="str">
        <f t="shared" si="474"/>
        <v/>
      </c>
      <c r="AD784" s="328" t="str">
        <f t="shared" si="475"/>
        <v/>
      </c>
      <c r="AE784" s="328" t="str">
        <f t="shared" si="476"/>
        <v/>
      </c>
      <c r="AF784" s="328" t="str">
        <f t="shared" si="477"/>
        <v/>
      </c>
      <c r="AG784" s="328" t="str">
        <f t="shared" si="478"/>
        <v/>
      </c>
      <c r="AH784" s="328" t="str">
        <f t="shared" si="479"/>
        <v/>
      </c>
      <c r="AI784" s="328" t="str">
        <f t="shared" si="480"/>
        <v/>
      </c>
      <c r="AJ784" s="328" t="str">
        <f t="shared" si="481"/>
        <v/>
      </c>
      <c r="AK784" s="337" t="str">
        <f t="shared" si="482"/>
        <v/>
      </c>
      <c r="AL784" s="42" t="str">
        <f t="shared" si="483"/>
        <v/>
      </c>
    </row>
    <row r="785" spans="2:38" ht="15" x14ac:dyDescent="0.15">
      <c r="B785" s="328" t="str">
        <f t="shared" si="461"/>
        <v/>
      </c>
      <c r="C785" s="328" t="str">
        <f t="shared" si="462"/>
        <v/>
      </c>
      <c r="D785" s="328" t="str">
        <f t="shared" si="463"/>
        <v/>
      </c>
      <c r="E785" s="328" t="e">
        <f t="shared" si="459"/>
        <v>#VALUE!</v>
      </c>
      <c r="F785" s="328" t="str">
        <f t="shared" si="464"/>
        <v/>
      </c>
      <c r="G785" s="328" t="str">
        <f t="shared" si="465"/>
        <v/>
      </c>
      <c r="H785" s="313"/>
      <c r="I785" s="328" t="str">
        <f t="shared" si="466"/>
        <v/>
      </c>
      <c r="J785" s="328">
        <f t="shared" si="460"/>
        <v>850</v>
      </c>
      <c r="K785" s="335" t="str">
        <f t="shared" si="467"/>
        <v/>
      </c>
      <c r="L785" s="323" t="str">
        <f t="shared" si="468"/>
        <v/>
      </c>
      <c r="M785" s="323" t="str">
        <f t="shared" si="469"/>
        <v/>
      </c>
      <c r="N785" s="328" t="str">
        <f t="shared" si="470"/>
        <v/>
      </c>
      <c r="O785" s="328" t="str">
        <f t="shared" si="471"/>
        <v/>
      </c>
      <c r="P785" s="332"/>
      <c r="Q785" s="328"/>
      <c r="R785" s="277" t="str">
        <f>IF(H785&gt;0, rate1(1,$L$52,$L$51,$L$54,L785,$L$53,$L$50,P785),"")</f>
        <v/>
      </c>
      <c r="S785" s="323"/>
      <c r="T785" s="323"/>
      <c r="U785" s="328"/>
      <c r="V785" s="336"/>
      <c r="W785" s="328"/>
      <c r="X785" s="328"/>
      <c r="Y785" s="328"/>
      <c r="Z785" s="108" t="str">
        <f>IF(H785&gt;0, rate1(1,$L$52,$L$51,$L$54,U785,$L$53,$L$50,Y785),"")</f>
        <v/>
      </c>
      <c r="AA785" s="336" t="str">
        <f t="shared" si="472"/>
        <v/>
      </c>
      <c r="AB785" s="336" t="str">
        <f t="shared" si="473"/>
        <v/>
      </c>
      <c r="AC785" s="328" t="str">
        <f t="shared" si="474"/>
        <v/>
      </c>
      <c r="AD785" s="328" t="str">
        <f t="shared" si="475"/>
        <v/>
      </c>
      <c r="AE785" s="328" t="str">
        <f t="shared" si="476"/>
        <v/>
      </c>
      <c r="AF785" s="328" t="str">
        <f t="shared" si="477"/>
        <v/>
      </c>
      <c r="AG785" s="328" t="str">
        <f t="shared" si="478"/>
        <v/>
      </c>
      <c r="AH785" s="328" t="str">
        <f t="shared" si="479"/>
        <v/>
      </c>
      <c r="AI785" s="328" t="str">
        <f t="shared" si="480"/>
        <v/>
      </c>
      <c r="AJ785" s="328" t="str">
        <f t="shared" si="481"/>
        <v/>
      </c>
      <c r="AK785" s="337" t="str">
        <f t="shared" si="482"/>
        <v/>
      </c>
      <c r="AL785" s="42" t="str">
        <f t="shared" si="483"/>
        <v/>
      </c>
    </row>
    <row r="786" spans="2:38" ht="15" x14ac:dyDescent="0.15">
      <c r="B786" s="328" t="str">
        <f t="shared" si="461"/>
        <v/>
      </c>
      <c r="C786" s="328" t="str">
        <f t="shared" si="462"/>
        <v/>
      </c>
      <c r="D786" s="328" t="str">
        <f t="shared" si="463"/>
        <v/>
      </c>
      <c r="E786" s="328" t="e">
        <f t="shared" si="459"/>
        <v>#VALUE!</v>
      </c>
      <c r="F786" s="328" t="str">
        <f t="shared" si="464"/>
        <v/>
      </c>
      <c r="G786" s="328" t="str">
        <f t="shared" si="465"/>
        <v/>
      </c>
      <c r="H786" s="313"/>
      <c r="I786" s="328" t="str">
        <f t="shared" si="466"/>
        <v/>
      </c>
      <c r="J786" s="328">
        <f t="shared" si="460"/>
        <v>850</v>
      </c>
      <c r="K786" s="335" t="str">
        <f t="shared" si="467"/>
        <v/>
      </c>
      <c r="L786" s="323" t="str">
        <f t="shared" si="468"/>
        <v/>
      </c>
      <c r="M786" s="323" t="str">
        <f t="shared" si="469"/>
        <v/>
      </c>
      <c r="N786" s="328" t="str">
        <f t="shared" si="470"/>
        <v/>
      </c>
      <c r="O786" s="328" t="str">
        <f t="shared" si="471"/>
        <v/>
      </c>
      <c r="P786" s="332"/>
      <c r="Q786" s="328"/>
      <c r="R786" s="277" t="str">
        <f>IF(H786&gt;0, rate1(1,$L$52,$L$51,$L$54,L786,$L$53,$L$50,P786),"")</f>
        <v/>
      </c>
      <c r="S786" s="323"/>
      <c r="T786" s="323"/>
      <c r="U786" s="328"/>
      <c r="V786" s="336"/>
      <c r="W786" s="328"/>
      <c r="X786" s="328"/>
      <c r="Y786" s="328"/>
      <c r="Z786" s="108" t="str">
        <f>IF(H786&gt;0, rate1(1,$L$52,$L$51,$L$54,U786,$L$53,$L$50,Y786),"")</f>
        <v/>
      </c>
      <c r="AA786" s="336" t="str">
        <f t="shared" si="472"/>
        <v/>
      </c>
      <c r="AB786" s="336" t="str">
        <f t="shared" si="473"/>
        <v/>
      </c>
      <c r="AC786" s="328" t="str">
        <f t="shared" si="474"/>
        <v/>
      </c>
      <c r="AD786" s="328" t="str">
        <f t="shared" si="475"/>
        <v/>
      </c>
      <c r="AE786" s="328" t="str">
        <f t="shared" si="476"/>
        <v/>
      </c>
      <c r="AF786" s="328" t="str">
        <f t="shared" si="477"/>
        <v/>
      </c>
      <c r="AG786" s="328" t="str">
        <f t="shared" si="478"/>
        <v/>
      </c>
      <c r="AH786" s="328" t="str">
        <f t="shared" si="479"/>
        <v/>
      </c>
      <c r="AI786" s="328" t="str">
        <f t="shared" si="480"/>
        <v/>
      </c>
      <c r="AJ786" s="328" t="str">
        <f t="shared" si="481"/>
        <v/>
      </c>
      <c r="AK786" s="337" t="str">
        <f t="shared" si="482"/>
        <v/>
      </c>
      <c r="AL786" s="42" t="str">
        <f t="shared" si="483"/>
        <v/>
      </c>
    </row>
    <row r="787" spans="2:38" ht="15" x14ac:dyDescent="0.15">
      <c r="B787" s="328" t="str">
        <f t="shared" si="461"/>
        <v/>
      </c>
      <c r="C787" s="328" t="str">
        <f t="shared" si="462"/>
        <v/>
      </c>
      <c r="D787" s="328" t="str">
        <f t="shared" si="463"/>
        <v/>
      </c>
      <c r="E787" s="328" t="e">
        <f t="shared" si="459"/>
        <v>#VALUE!</v>
      </c>
      <c r="F787" s="328" t="str">
        <f t="shared" si="464"/>
        <v/>
      </c>
      <c r="G787" s="328" t="str">
        <f t="shared" si="465"/>
        <v/>
      </c>
      <c r="H787" s="313"/>
      <c r="I787" s="328" t="str">
        <f t="shared" si="466"/>
        <v/>
      </c>
      <c r="J787" s="328">
        <f t="shared" si="460"/>
        <v>850</v>
      </c>
      <c r="K787" s="335" t="str">
        <f t="shared" si="467"/>
        <v/>
      </c>
      <c r="L787" s="323" t="str">
        <f t="shared" si="468"/>
        <v/>
      </c>
      <c r="M787" s="323" t="str">
        <f t="shared" si="469"/>
        <v/>
      </c>
      <c r="N787" s="328" t="str">
        <f t="shared" si="470"/>
        <v/>
      </c>
      <c r="O787" s="328" t="str">
        <f t="shared" si="471"/>
        <v/>
      </c>
      <c r="P787" s="332"/>
      <c r="Q787" s="328"/>
      <c r="R787" s="277" t="str">
        <f>IF(H787&gt;0, rate1(1,$L$52,$L$51,$L$54,L787,$L$53,$L$50,P787),"")</f>
        <v/>
      </c>
      <c r="S787" s="323"/>
      <c r="T787" s="323"/>
      <c r="U787" s="328"/>
      <c r="V787" s="336"/>
      <c r="W787" s="328"/>
      <c r="X787" s="328"/>
      <c r="Y787" s="328"/>
      <c r="Z787" s="108" t="str">
        <f>IF(H787&gt;0, rate1(1,$L$52,$L$51,$L$54,U787,$L$53,$L$50,Y787),"")</f>
        <v/>
      </c>
      <c r="AA787" s="336" t="str">
        <f t="shared" si="472"/>
        <v/>
      </c>
      <c r="AB787" s="336" t="str">
        <f t="shared" si="473"/>
        <v/>
      </c>
      <c r="AC787" s="328" t="str">
        <f t="shared" si="474"/>
        <v/>
      </c>
      <c r="AD787" s="328" t="str">
        <f t="shared" si="475"/>
        <v/>
      </c>
      <c r="AE787" s="328" t="str">
        <f t="shared" si="476"/>
        <v/>
      </c>
      <c r="AF787" s="328" t="str">
        <f t="shared" si="477"/>
        <v/>
      </c>
      <c r="AG787" s="328" t="str">
        <f t="shared" si="478"/>
        <v/>
      </c>
      <c r="AH787" s="328" t="str">
        <f t="shared" si="479"/>
        <v/>
      </c>
      <c r="AI787" s="328" t="str">
        <f t="shared" si="480"/>
        <v/>
      </c>
      <c r="AJ787" s="328" t="str">
        <f t="shared" si="481"/>
        <v/>
      </c>
      <c r="AK787" s="337" t="str">
        <f t="shared" si="482"/>
        <v/>
      </c>
      <c r="AL787" s="42" t="str">
        <f t="shared" si="483"/>
        <v/>
      </c>
    </row>
    <row r="788" spans="2:38" ht="15" x14ac:dyDescent="0.15">
      <c r="B788" s="328" t="str">
        <f t="shared" si="461"/>
        <v/>
      </c>
      <c r="C788" s="328" t="str">
        <f t="shared" si="462"/>
        <v/>
      </c>
      <c r="D788" s="328" t="str">
        <f t="shared" si="463"/>
        <v/>
      </c>
      <c r="E788" s="328" t="e">
        <f t="shared" si="459"/>
        <v>#VALUE!</v>
      </c>
      <c r="F788" s="328" t="str">
        <f t="shared" si="464"/>
        <v/>
      </c>
      <c r="G788" s="328" t="str">
        <f t="shared" si="465"/>
        <v/>
      </c>
      <c r="H788" s="313"/>
      <c r="I788" s="328" t="str">
        <f t="shared" si="466"/>
        <v/>
      </c>
      <c r="J788" s="328">
        <f t="shared" si="460"/>
        <v>850</v>
      </c>
      <c r="K788" s="335" t="str">
        <f t="shared" si="467"/>
        <v/>
      </c>
      <c r="L788" s="323" t="str">
        <f t="shared" si="468"/>
        <v/>
      </c>
      <c r="M788" s="323" t="str">
        <f t="shared" si="469"/>
        <v/>
      </c>
      <c r="N788" s="328" t="str">
        <f t="shared" si="470"/>
        <v/>
      </c>
      <c r="O788" s="328" t="str">
        <f t="shared" si="471"/>
        <v/>
      </c>
      <c r="P788" s="332"/>
      <c r="Q788" s="328"/>
      <c r="R788" s="277" t="str">
        <f>IF(H788&gt;0, rate1(1,$L$52,$L$51,$L$54,L788,$L$53,$L$50,P788),"")</f>
        <v/>
      </c>
      <c r="S788" s="323"/>
      <c r="T788" s="323"/>
      <c r="U788" s="328"/>
      <c r="V788" s="336"/>
      <c r="W788" s="328"/>
      <c r="X788" s="328"/>
      <c r="Y788" s="328"/>
      <c r="Z788" s="108" t="str">
        <f>IF(H788&gt;0, rate1(1,$L$52,$L$51,$L$54,U788,$L$53,$L$50,Y788),"")</f>
        <v/>
      </c>
      <c r="AA788" s="336" t="str">
        <f t="shared" si="472"/>
        <v/>
      </c>
      <c r="AB788" s="336" t="str">
        <f t="shared" si="473"/>
        <v/>
      </c>
      <c r="AC788" s="328" t="str">
        <f t="shared" si="474"/>
        <v/>
      </c>
      <c r="AD788" s="328" t="str">
        <f t="shared" si="475"/>
        <v/>
      </c>
      <c r="AE788" s="328" t="str">
        <f t="shared" si="476"/>
        <v/>
      </c>
      <c r="AF788" s="328" t="str">
        <f t="shared" si="477"/>
        <v/>
      </c>
      <c r="AG788" s="328" t="str">
        <f t="shared" si="478"/>
        <v/>
      </c>
      <c r="AH788" s="328" t="str">
        <f t="shared" si="479"/>
        <v/>
      </c>
      <c r="AI788" s="328" t="str">
        <f t="shared" si="480"/>
        <v/>
      </c>
      <c r="AJ788" s="328" t="str">
        <f t="shared" si="481"/>
        <v/>
      </c>
      <c r="AK788" s="337" t="str">
        <f t="shared" si="482"/>
        <v/>
      </c>
      <c r="AL788" s="42" t="str">
        <f t="shared" si="483"/>
        <v/>
      </c>
    </row>
    <row r="789" spans="2:38" ht="15" x14ac:dyDescent="0.15">
      <c r="B789" s="328" t="str">
        <f t="shared" si="461"/>
        <v/>
      </c>
      <c r="C789" s="328" t="str">
        <f t="shared" si="462"/>
        <v/>
      </c>
      <c r="D789" s="328" t="str">
        <f t="shared" si="463"/>
        <v/>
      </c>
      <c r="E789" s="328" t="e">
        <f t="shared" si="459"/>
        <v>#VALUE!</v>
      </c>
      <c r="F789" s="328" t="str">
        <f t="shared" si="464"/>
        <v/>
      </c>
      <c r="G789" s="328" t="str">
        <f t="shared" si="465"/>
        <v/>
      </c>
      <c r="H789" s="313"/>
      <c r="I789" s="328" t="str">
        <f t="shared" si="466"/>
        <v/>
      </c>
      <c r="J789" s="328">
        <f t="shared" si="460"/>
        <v>850</v>
      </c>
      <c r="K789" s="335" t="str">
        <f t="shared" si="467"/>
        <v/>
      </c>
      <c r="L789" s="323" t="str">
        <f t="shared" si="468"/>
        <v/>
      </c>
      <c r="M789" s="323" t="str">
        <f t="shared" si="469"/>
        <v/>
      </c>
      <c r="N789" s="328" t="str">
        <f t="shared" si="470"/>
        <v/>
      </c>
      <c r="O789" s="328" t="str">
        <f t="shared" si="471"/>
        <v/>
      </c>
      <c r="P789" s="332"/>
      <c r="Q789" s="328"/>
      <c r="R789" s="277" t="str">
        <f>IF(H789&gt;0, rate1(1,$L$52,$L$51,$L$54,L789,$L$53,$L$50,P789),"")</f>
        <v/>
      </c>
      <c r="S789" s="323"/>
      <c r="T789" s="323"/>
      <c r="U789" s="328"/>
      <c r="V789" s="336"/>
      <c r="W789" s="328"/>
      <c r="X789" s="328"/>
      <c r="Y789" s="328"/>
      <c r="Z789" s="108" t="str">
        <f>IF(H789&gt;0, rate1(1,$L$52,$L$51,$L$54,U789,$L$53,$L$50,Y789),"")</f>
        <v/>
      </c>
      <c r="AA789" s="336" t="str">
        <f t="shared" si="472"/>
        <v/>
      </c>
      <c r="AB789" s="336" t="str">
        <f t="shared" si="473"/>
        <v/>
      </c>
      <c r="AC789" s="328" t="str">
        <f t="shared" si="474"/>
        <v/>
      </c>
      <c r="AD789" s="328" t="str">
        <f t="shared" si="475"/>
        <v/>
      </c>
      <c r="AE789" s="328" t="str">
        <f t="shared" si="476"/>
        <v/>
      </c>
      <c r="AF789" s="328" t="str">
        <f t="shared" si="477"/>
        <v/>
      </c>
      <c r="AG789" s="328" t="str">
        <f t="shared" si="478"/>
        <v/>
      </c>
      <c r="AH789" s="328" t="str">
        <f t="shared" si="479"/>
        <v/>
      </c>
      <c r="AI789" s="328" t="str">
        <f t="shared" si="480"/>
        <v/>
      </c>
      <c r="AJ789" s="328" t="str">
        <f t="shared" si="481"/>
        <v/>
      </c>
      <c r="AK789" s="337" t="str">
        <f t="shared" si="482"/>
        <v/>
      </c>
      <c r="AL789" s="42" t="str">
        <f t="shared" si="483"/>
        <v/>
      </c>
    </row>
    <row r="790" spans="2:38" ht="15" x14ac:dyDescent="0.15">
      <c r="B790" s="328" t="str">
        <f t="shared" si="461"/>
        <v/>
      </c>
      <c r="C790" s="328" t="str">
        <f t="shared" si="462"/>
        <v/>
      </c>
      <c r="D790" s="328" t="str">
        <f t="shared" si="463"/>
        <v/>
      </c>
      <c r="E790" s="328" t="e">
        <f t="shared" si="459"/>
        <v>#VALUE!</v>
      </c>
      <c r="F790" s="328" t="str">
        <f t="shared" si="464"/>
        <v/>
      </c>
      <c r="G790" s="328" t="str">
        <f t="shared" si="465"/>
        <v/>
      </c>
      <c r="H790" s="313"/>
      <c r="I790" s="328" t="str">
        <f t="shared" si="466"/>
        <v/>
      </c>
      <c r="J790" s="328">
        <f t="shared" si="460"/>
        <v>850</v>
      </c>
      <c r="K790" s="335" t="str">
        <f t="shared" si="467"/>
        <v/>
      </c>
      <c r="L790" s="323" t="str">
        <f t="shared" si="468"/>
        <v/>
      </c>
      <c r="M790" s="323" t="str">
        <f t="shared" si="469"/>
        <v/>
      </c>
      <c r="N790" s="328" t="str">
        <f t="shared" si="470"/>
        <v/>
      </c>
      <c r="O790" s="328" t="str">
        <f t="shared" si="471"/>
        <v/>
      </c>
      <c r="P790" s="332"/>
      <c r="Q790" s="328"/>
      <c r="R790" s="277" t="str">
        <f>IF(H790&gt;0, rate1(1,$L$52,$L$51,$L$54,L790,$L$53,$L$50,P790),"")</f>
        <v/>
      </c>
      <c r="S790" s="323"/>
      <c r="T790" s="323"/>
      <c r="U790" s="328"/>
      <c r="V790" s="336"/>
      <c r="W790" s="328"/>
      <c r="X790" s="328"/>
      <c r="Y790" s="328"/>
      <c r="Z790" s="108" t="str">
        <f>IF(H790&gt;0, rate1(1,$L$52,$L$51,$L$54,U790,$L$53,$L$50,Y790),"")</f>
        <v/>
      </c>
      <c r="AA790" s="336" t="str">
        <f t="shared" si="472"/>
        <v/>
      </c>
      <c r="AB790" s="336" t="str">
        <f t="shared" si="473"/>
        <v/>
      </c>
      <c r="AC790" s="328" t="str">
        <f t="shared" si="474"/>
        <v/>
      </c>
      <c r="AD790" s="328" t="str">
        <f t="shared" si="475"/>
        <v/>
      </c>
      <c r="AE790" s="328" t="str">
        <f t="shared" si="476"/>
        <v/>
      </c>
      <c r="AF790" s="328" t="str">
        <f t="shared" si="477"/>
        <v/>
      </c>
      <c r="AG790" s="328" t="str">
        <f t="shared" si="478"/>
        <v/>
      </c>
      <c r="AH790" s="328" t="str">
        <f t="shared" si="479"/>
        <v/>
      </c>
      <c r="AI790" s="328" t="str">
        <f t="shared" si="480"/>
        <v/>
      </c>
      <c r="AJ790" s="328" t="str">
        <f t="shared" si="481"/>
        <v/>
      </c>
      <c r="AK790" s="337" t="str">
        <f t="shared" si="482"/>
        <v/>
      </c>
      <c r="AL790" s="42" t="str">
        <f t="shared" si="483"/>
        <v/>
      </c>
    </row>
    <row r="791" spans="2:38" ht="15" x14ac:dyDescent="0.15">
      <c r="B791" s="328" t="str">
        <f t="shared" si="461"/>
        <v/>
      </c>
      <c r="C791" s="328" t="str">
        <f t="shared" si="462"/>
        <v/>
      </c>
      <c r="D791" s="328" t="str">
        <f t="shared" si="463"/>
        <v/>
      </c>
      <c r="E791" s="328" t="e">
        <f t="shared" si="459"/>
        <v>#VALUE!</v>
      </c>
      <c r="F791" s="328" t="str">
        <f t="shared" si="464"/>
        <v/>
      </c>
      <c r="G791" s="328" t="str">
        <f t="shared" si="465"/>
        <v/>
      </c>
      <c r="H791" s="313"/>
      <c r="I791" s="328" t="str">
        <f t="shared" si="466"/>
        <v/>
      </c>
      <c r="J791" s="328">
        <f t="shared" si="460"/>
        <v>850</v>
      </c>
      <c r="K791" s="335" t="str">
        <f t="shared" si="467"/>
        <v/>
      </c>
      <c r="L791" s="323" t="str">
        <f t="shared" si="468"/>
        <v/>
      </c>
      <c r="M791" s="323" t="str">
        <f t="shared" si="469"/>
        <v/>
      </c>
      <c r="N791" s="328" t="str">
        <f t="shared" si="470"/>
        <v/>
      </c>
      <c r="O791" s="328" t="str">
        <f t="shared" si="471"/>
        <v/>
      </c>
      <c r="P791" s="332"/>
      <c r="Q791" s="328"/>
      <c r="R791" s="277" t="str">
        <f>IF(H791&gt;0, rate1(1,$L$52,$L$51,$L$54,L791,$L$53,$L$50,P791),"")</f>
        <v/>
      </c>
      <c r="S791" s="323"/>
      <c r="T791" s="323"/>
      <c r="U791" s="328"/>
      <c r="V791" s="336"/>
      <c r="W791" s="328"/>
      <c r="X791" s="328"/>
      <c r="Y791" s="328"/>
      <c r="Z791" s="108" t="str">
        <f>IF(H791&gt;0, rate1(1,$L$52,$L$51,$L$54,U791,$L$53,$L$50,Y791),"")</f>
        <v/>
      </c>
      <c r="AA791" s="336" t="str">
        <f t="shared" si="472"/>
        <v/>
      </c>
      <c r="AB791" s="336" t="str">
        <f t="shared" si="473"/>
        <v/>
      </c>
      <c r="AC791" s="328" t="str">
        <f t="shared" si="474"/>
        <v/>
      </c>
      <c r="AD791" s="328" t="str">
        <f t="shared" si="475"/>
        <v/>
      </c>
      <c r="AE791" s="328" t="str">
        <f t="shared" si="476"/>
        <v/>
      </c>
      <c r="AF791" s="328" t="str">
        <f t="shared" si="477"/>
        <v/>
      </c>
      <c r="AG791" s="328" t="str">
        <f t="shared" si="478"/>
        <v/>
      </c>
      <c r="AH791" s="328" t="str">
        <f t="shared" si="479"/>
        <v/>
      </c>
      <c r="AI791" s="328" t="str">
        <f t="shared" si="480"/>
        <v/>
      </c>
      <c r="AJ791" s="328" t="str">
        <f t="shared" si="481"/>
        <v/>
      </c>
      <c r="AK791" s="337" t="str">
        <f t="shared" si="482"/>
        <v/>
      </c>
      <c r="AL791" s="42" t="str">
        <f t="shared" si="483"/>
        <v/>
      </c>
    </row>
    <row r="792" spans="2:38" ht="15" x14ac:dyDescent="0.15">
      <c r="B792" s="328" t="str">
        <f t="shared" si="461"/>
        <v/>
      </c>
      <c r="C792" s="328" t="str">
        <f t="shared" si="462"/>
        <v/>
      </c>
      <c r="D792" s="328" t="str">
        <f t="shared" si="463"/>
        <v/>
      </c>
      <c r="E792" s="328" t="e">
        <f t="shared" si="459"/>
        <v>#VALUE!</v>
      </c>
      <c r="F792" s="328" t="str">
        <f t="shared" si="464"/>
        <v/>
      </c>
      <c r="G792" s="328" t="str">
        <f t="shared" si="465"/>
        <v/>
      </c>
      <c r="H792" s="313"/>
      <c r="I792" s="328" t="str">
        <f t="shared" si="466"/>
        <v/>
      </c>
      <c r="J792" s="328">
        <f t="shared" si="460"/>
        <v>850</v>
      </c>
      <c r="K792" s="335" t="str">
        <f t="shared" si="467"/>
        <v/>
      </c>
      <c r="L792" s="323" t="str">
        <f t="shared" si="468"/>
        <v/>
      </c>
      <c r="M792" s="323" t="str">
        <f t="shared" si="469"/>
        <v/>
      </c>
      <c r="N792" s="328" t="str">
        <f t="shared" si="470"/>
        <v/>
      </c>
      <c r="O792" s="328" t="str">
        <f t="shared" si="471"/>
        <v/>
      </c>
      <c r="P792" s="332"/>
      <c r="Q792" s="328"/>
      <c r="R792" s="277" t="str">
        <f>IF(H792&gt;0, rate1(1,$L$52,$L$51,$L$54,L792,$L$53,$L$50,P792),"")</f>
        <v/>
      </c>
      <c r="S792" s="323"/>
      <c r="T792" s="323"/>
      <c r="U792" s="328"/>
      <c r="V792" s="336"/>
      <c r="W792" s="328"/>
      <c r="X792" s="328"/>
      <c r="Y792" s="328"/>
      <c r="Z792" s="108" t="str">
        <f>IF(H792&gt;0, rate1(1,$L$52,$L$51,$L$54,U792,$L$53,$L$50,Y792),"")</f>
        <v/>
      </c>
      <c r="AA792" s="336" t="str">
        <f t="shared" si="472"/>
        <v/>
      </c>
      <c r="AB792" s="336" t="str">
        <f t="shared" si="473"/>
        <v/>
      </c>
      <c r="AC792" s="328" t="str">
        <f t="shared" si="474"/>
        <v/>
      </c>
      <c r="AD792" s="328" t="str">
        <f t="shared" si="475"/>
        <v/>
      </c>
      <c r="AE792" s="328" t="str">
        <f t="shared" si="476"/>
        <v/>
      </c>
      <c r="AF792" s="328" t="str">
        <f t="shared" si="477"/>
        <v/>
      </c>
      <c r="AG792" s="328" t="str">
        <f t="shared" si="478"/>
        <v/>
      </c>
      <c r="AH792" s="328" t="str">
        <f t="shared" si="479"/>
        <v/>
      </c>
      <c r="AI792" s="328" t="str">
        <f t="shared" si="480"/>
        <v/>
      </c>
      <c r="AJ792" s="328" t="str">
        <f t="shared" si="481"/>
        <v/>
      </c>
      <c r="AK792" s="337" t="str">
        <f t="shared" si="482"/>
        <v/>
      </c>
      <c r="AL792" s="42" t="str">
        <f t="shared" si="483"/>
        <v/>
      </c>
    </row>
    <row r="793" spans="2:38" ht="15" x14ac:dyDescent="0.15">
      <c r="B793" s="328" t="str">
        <f t="shared" si="461"/>
        <v/>
      </c>
      <c r="C793" s="328" t="str">
        <f t="shared" si="462"/>
        <v/>
      </c>
      <c r="D793" s="328" t="str">
        <f t="shared" si="463"/>
        <v/>
      </c>
      <c r="E793" s="328" t="e">
        <f t="shared" si="459"/>
        <v>#VALUE!</v>
      </c>
      <c r="F793" s="328" t="str">
        <f t="shared" si="464"/>
        <v/>
      </c>
      <c r="G793" s="328" t="str">
        <f t="shared" si="465"/>
        <v/>
      </c>
      <c r="H793" s="313"/>
      <c r="I793" s="328" t="str">
        <f t="shared" si="466"/>
        <v/>
      </c>
      <c r="J793" s="328">
        <f t="shared" si="460"/>
        <v>850</v>
      </c>
      <c r="K793" s="335" t="str">
        <f t="shared" si="467"/>
        <v/>
      </c>
      <c r="L793" s="323" t="str">
        <f t="shared" si="468"/>
        <v/>
      </c>
      <c r="M793" s="323" t="str">
        <f t="shared" si="469"/>
        <v/>
      </c>
      <c r="N793" s="328" t="str">
        <f t="shared" si="470"/>
        <v/>
      </c>
      <c r="O793" s="328" t="str">
        <f t="shared" si="471"/>
        <v/>
      </c>
      <c r="P793" s="332"/>
      <c r="Q793" s="328"/>
      <c r="R793" s="277" t="str">
        <f>IF(H793&gt;0, rate1(1,$L$52,$L$51,$L$54,L793,$L$53,$L$50,P793),"")</f>
        <v/>
      </c>
      <c r="S793" s="323"/>
      <c r="T793" s="323"/>
      <c r="U793" s="328"/>
      <c r="V793" s="336"/>
      <c r="W793" s="328"/>
      <c r="X793" s="328"/>
      <c r="Y793" s="328"/>
      <c r="Z793" s="108" t="str">
        <f>IF(H793&gt;0, rate1(1,$L$52,$L$51,$L$54,U793,$L$53,$L$50,Y793),"")</f>
        <v/>
      </c>
      <c r="AA793" s="336" t="str">
        <f t="shared" si="472"/>
        <v/>
      </c>
      <c r="AB793" s="336" t="str">
        <f t="shared" si="473"/>
        <v/>
      </c>
      <c r="AC793" s="328" t="str">
        <f t="shared" si="474"/>
        <v/>
      </c>
      <c r="AD793" s="328" t="str">
        <f t="shared" si="475"/>
        <v/>
      </c>
      <c r="AE793" s="328" t="str">
        <f t="shared" si="476"/>
        <v/>
      </c>
      <c r="AF793" s="328" t="str">
        <f t="shared" si="477"/>
        <v/>
      </c>
      <c r="AG793" s="328" t="str">
        <f t="shared" si="478"/>
        <v/>
      </c>
      <c r="AH793" s="328" t="str">
        <f t="shared" si="479"/>
        <v/>
      </c>
      <c r="AI793" s="328" t="str">
        <f t="shared" si="480"/>
        <v/>
      </c>
      <c r="AJ793" s="328" t="str">
        <f t="shared" si="481"/>
        <v/>
      </c>
      <c r="AK793" s="337" t="str">
        <f t="shared" si="482"/>
        <v/>
      </c>
      <c r="AL793" s="42" t="str">
        <f t="shared" si="483"/>
        <v/>
      </c>
    </row>
    <row r="794" spans="2:38" ht="15" x14ac:dyDescent="0.15">
      <c r="B794" s="328" t="str">
        <f t="shared" si="461"/>
        <v/>
      </c>
      <c r="C794" s="328" t="str">
        <f t="shared" si="462"/>
        <v/>
      </c>
      <c r="D794" s="328" t="str">
        <f t="shared" si="463"/>
        <v/>
      </c>
      <c r="E794" s="328" t="e">
        <f t="shared" si="459"/>
        <v>#VALUE!</v>
      </c>
      <c r="F794" s="328" t="str">
        <f t="shared" si="464"/>
        <v/>
      </c>
      <c r="G794" s="328" t="str">
        <f t="shared" si="465"/>
        <v/>
      </c>
      <c r="H794" s="313"/>
      <c r="I794" s="328" t="str">
        <f t="shared" si="466"/>
        <v/>
      </c>
      <c r="J794" s="328">
        <f t="shared" si="460"/>
        <v>850</v>
      </c>
      <c r="K794" s="335" t="str">
        <f t="shared" si="467"/>
        <v/>
      </c>
      <c r="L794" s="323" t="str">
        <f t="shared" si="468"/>
        <v/>
      </c>
      <c r="M794" s="323" t="str">
        <f t="shared" si="469"/>
        <v/>
      </c>
      <c r="N794" s="328" t="str">
        <f t="shared" si="470"/>
        <v/>
      </c>
      <c r="O794" s="328" t="str">
        <f t="shared" si="471"/>
        <v/>
      </c>
      <c r="P794" s="332"/>
      <c r="Q794" s="328"/>
      <c r="R794" s="277" t="str">
        <f>IF(H794&gt;0, rate1(1,$L$52,$L$51,$L$54,L794,$L$53,$L$50,P794),"")</f>
        <v/>
      </c>
      <c r="S794" s="323"/>
      <c r="T794" s="323"/>
      <c r="U794" s="328"/>
      <c r="V794" s="336"/>
      <c r="W794" s="328"/>
      <c r="X794" s="328"/>
      <c r="Y794" s="328"/>
      <c r="Z794" s="108" t="str">
        <f>IF(H794&gt;0, rate1(1,$L$52,$L$51,$L$54,U794,$L$53,$L$50,Y794),"")</f>
        <v/>
      </c>
      <c r="AA794" s="336" t="str">
        <f t="shared" si="472"/>
        <v/>
      </c>
      <c r="AB794" s="336" t="str">
        <f t="shared" si="473"/>
        <v/>
      </c>
      <c r="AC794" s="328" t="str">
        <f t="shared" si="474"/>
        <v/>
      </c>
      <c r="AD794" s="328" t="str">
        <f t="shared" si="475"/>
        <v/>
      </c>
      <c r="AE794" s="328" t="str">
        <f t="shared" si="476"/>
        <v/>
      </c>
      <c r="AF794" s="328" t="str">
        <f t="shared" si="477"/>
        <v/>
      </c>
      <c r="AG794" s="328" t="str">
        <f t="shared" si="478"/>
        <v/>
      </c>
      <c r="AH794" s="328" t="str">
        <f t="shared" si="479"/>
        <v/>
      </c>
      <c r="AI794" s="328" t="str">
        <f t="shared" si="480"/>
        <v/>
      </c>
      <c r="AJ794" s="328" t="str">
        <f t="shared" si="481"/>
        <v/>
      </c>
      <c r="AK794" s="337" t="str">
        <f t="shared" si="482"/>
        <v/>
      </c>
      <c r="AL794" s="42" t="str">
        <f t="shared" si="483"/>
        <v/>
      </c>
    </row>
    <row r="795" spans="2:38" ht="15" x14ac:dyDescent="0.15">
      <c r="B795" s="328" t="str">
        <f t="shared" si="461"/>
        <v/>
      </c>
      <c r="C795" s="328" t="str">
        <f t="shared" si="462"/>
        <v/>
      </c>
      <c r="D795" s="328" t="str">
        <f t="shared" si="463"/>
        <v/>
      </c>
      <c r="E795" s="328" t="e">
        <f t="shared" si="459"/>
        <v>#VALUE!</v>
      </c>
      <c r="F795" s="328" t="str">
        <f t="shared" si="464"/>
        <v/>
      </c>
      <c r="G795" s="328" t="str">
        <f t="shared" si="465"/>
        <v/>
      </c>
      <c r="H795" s="313"/>
      <c r="I795" s="328" t="str">
        <f t="shared" si="466"/>
        <v/>
      </c>
      <c r="J795" s="328">
        <f t="shared" si="460"/>
        <v>850</v>
      </c>
      <c r="K795" s="335" t="str">
        <f t="shared" si="467"/>
        <v/>
      </c>
      <c r="L795" s="323" t="str">
        <f t="shared" si="468"/>
        <v/>
      </c>
      <c r="M795" s="323" t="str">
        <f t="shared" si="469"/>
        <v/>
      </c>
      <c r="N795" s="328" t="str">
        <f t="shared" si="470"/>
        <v/>
      </c>
      <c r="O795" s="328" t="str">
        <f t="shared" si="471"/>
        <v/>
      </c>
      <c r="P795" s="332"/>
      <c r="Q795" s="328"/>
      <c r="R795" s="277" t="str">
        <f>IF(H795&gt;0, rate1(1,$L$52,$L$51,$L$54,L795,$L$53,$L$50,P795),"")</f>
        <v/>
      </c>
      <c r="S795" s="323"/>
      <c r="T795" s="323"/>
      <c r="U795" s="328"/>
      <c r="V795" s="336"/>
      <c r="W795" s="328"/>
      <c r="X795" s="328"/>
      <c r="Y795" s="328"/>
      <c r="Z795" s="108" t="str">
        <f>IF(H795&gt;0, rate1(1,$L$52,$L$51,$L$54,U795,$L$53,$L$50,Y795),"")</f>
        <v/>
      </c>
      <c r="AA795" s="336" t="str">
        <f t="shared" si="472"/>
        <v/>
      </c>
      <c r="AB795" s="336" t="str">
        <f t="shared" si="473"/>
        <v/>
      </c>
      <c r="AC795" s="328" t="str">
        <f t="shared" si="474"/>
        <v/>
      </c>
      <c r="AD795" s="328" t="str">
        <f t="shared" si="475"/>
        <v/>
      </c>
      <c r="AE795" s="328" t="str">
        <f t="shared" si="476"/>
        <v/>
      </c>
      <c r="AF795" s="328" t="str">
        <f t="shared" si="477"/>
        <v/>
      </c>
      <c r="AG795" s="328" t="str">
        <f t="shared" si="478"/>
        <v/>
      </c>
      <c r="AH795" s="328" t="str">
        <f t="shared" si="479"/>
        <v/>
      </c>
      <c r="AI795" s="328" t="str">
        <f t="shared" si="480"/>
        <v/>
      </c>
      <c r="AJ795" s="328" t="str">
        <f t="shared" si="481"/>
        <v/>
      </c>
      <c r="AK795" s="337" t="str">
        <f t="shared" si="482"/>
        <v/>
      </c>
      <c r="AL795" s="42" t="str">
        <f t="shared" si="483"/>
        <v/>
      </c>
    </row>
    <row r="796" spans="2:38" ht="15" x14ac:dyDescent="0.15">
      <c r="B796" s="328" t="str">
        <f t="shared" si="461"/>
        <v/>
      </c>
      <c r="C796" s="328" t="str">
        <f t="shared" si="462"/>
        <v/>
      </c>
      <c r="D796" s="328" t="str">
        <f t="shared" si="463"/>
        <v/>
      </c>
      <c r="E796" s="328" t="e">
        <f t="shared" si="459"/>
        <v>#VALUE!</v>
      </c>
      <c r="F796" s="328" t="str">
        <f t="shared" si="464"/>
        <v/>
      </c>
      <c r="G796" s="328" t="str">
        <f t="shared" si="465"/>
        <v/>
      </c>
      <c r="H796" s="313"/>
      <c r="I796" s="328" t="str">
        <f t="shared" si="466"/>
        <v/>
      </c>
      <c r="J796" s="328">
        <f t="shared" si="460"/>
        <v>850</v>
      </c>
      <c r="K796" s="335" t="str">
        <f t="shared" si="467"/>
        <v/>
      </c>
      <c r="L796" s="323" t="str">
        <f t="shared" si="468"/>
        <v/>
      </c>
      <c r="M796" s="323" t="str">
        <f t="shared" si="469"/>
        <v/>
      </c>
      <c r="N796" s="328" t="str">
        <f t="shared" si="470"/>
        <v/>
      </c>
      <c r="O796" s="328" t="str">
        <f t="shared" si="471"/>
        <v/>
      </c>
      <c r="P796" s="332"/>
      <c r="Q796" s="328"/>
      <c r="R796" s="277" t="str">
        <f>IF(H796&gt;0, rate1(1,$L$52,$L$51,$L$54,L796,$L$53,$L$50,P796),"")</f>
        <v/>
      </c>
      <c r="S796" s="323"/>
      <c r="T796" s="323"/>
      <c r="U796" s="328"/>
      <c r="V796" s="336"/>
      <c r="W796" s="328"/>
      <c r="X796" s="328"/>
      <c r="Y796" s="328"/>
      <c r="Z796" s="108" t="str">
        <f>IF(H796&gt;0, rate1(1,$L$52,$L$51,$L$54,U796,$L$53,$L$50,Y796),"")</f>
        <v/>
      </c>
      <c r="AA796" s="336" t="str">
        <f t="shared" si="472"/>
        <v/>
      </c>
      <c r="AB796" s="336" t="str">
        <f t="shared" si="473"/>
        <v/>
      </c>
      <c r="AC796" s="328" t="str">
        <f t="shared" si="474"/>
        <v/>
      </c>
      <c r="AD796" s="328" t="str">
        <f t="shared" si="475"/>
        <v/>
      </c>
      <c r="AE796" s="328" t="str">
        <f t="shared" si="476"/>
        <v/>
      </c>
      <c r="AF796" s="328" t="str">
        <f t="shared" si="477"/>
        <v/>
      </c>
      <c r="AG796" s="328" t="str">
        <f t="shared" si="478"/>
        <v/>
      </c>
      <c r="AH796" s="328" t="str">
        <f t="shared" si="479"/>
        <v/>
      </c>
      <c r="AI796" s="328" t="str">
        <f t="shared" si="480"/>
        <v/>
      </c>
      <c r="AJ796" s="328" t="str">
        <f t="shared" si="481"/>
        <v/>
      </c>
      <c r="AK796" s="337" t="str">
        <f t="shared" si="482"/>
        <v/>
      </c>
      <c r="AL796" s="42" t="str">
        <f t="shared" si="483"/>
        <v/>
      </c>
    </row>
    <row r="797" spans="2:38" ht="15" x14ac:dyDescent="0.15">
      <c r="B797" s="328" t="str">
        <f t="shared" si="461"/>
        <v/>
      </c>
      <c r="C797" s="328" t="str">
        <f t="shared" si="462"/>
        <v/>
      </c>
      <c r="D797" s="328" t="str">
        <f t="shared" si="463"/>
        <v/>
      </c>
      <c r="E797" s="328" t="e">
        <f t="shared" si="459"/>
        <v>#VALUE!</v>
      </c>
      <c r="F797" s="328" t="str">
        <f t="shared" si="464"/>
        <v/>
      </c>
      <c r="G797" s="328" t="str">
        <f t="shared" si="465"/>
        <v/>
      </c>
      <c r="H797" s="313"/>
      <c r="I797" s="328" t="str">
        <f t="shared" si="466"/>
        <v/>
      </c>
      <c r="J797" s="328">
        <f t="shared" si="460"/>
        <v>850</v>
      </c>
      <c r="K797" s="335" t="str">
        <f t="shared" si="467"/>
        <v/>
      </c>
      <c r="L797" s="323" t="str">
        <f t="shared" si="468"/>
        <v/>
      </c>
      <c r="M797" s="323" t="str">
        <f t="shared" si="469"/>
        <v/>
      </c>
      <c r="N797" s="328" t="str">
        <f t="shared" si="470"/>
        <v/>
      </c>
      <c r="O797" s="328" t="str">
        <f t="shared" si="471"/>
        <v/>
      </c>
      <c r="P797" s="332"/>
      <c r="Q797" s="328"/>
      <c r="R797" s="277" t="str">
        <f>IF(H797&gt;0, rate1(1,$L$52,$L$51,$L$54,L797,$L$53,$L$50,P797),"")</f>
        <v/>
      </c>
      <c r="S797" s="323"/>
      <c r="T797" s="323"/>
      <c r="U797" s="328"/>
      <c r="V797" s="336"/>
      <c r="W797" s="328"/>
      <c r="X797" s="328"/>
      <c r="Y797" s="328"/>
      <c r="Z797" s="108" t="str">
        <f>IF(H797&gt;0, rate1(1,$L$52,$L$51,$L$54,U797,$L$53,$L$50,Y797),"")</f>
        <v/>
      </c>
      <c r="AA797" s="336" t="str">
        <f t="shared" si="472"/>
        <v/>
      </c>
      <c r="AB797" s="336" t="str">
        <f t="shared" si="473"/>
        <v/>
      </c>
      <c r="AC797" s="328" t="str">
        <f t="shared" si="474"/>
        <v/>
      </c>
      <c r="AD797" s="328" t="str">
        <f t="shared" si="475"/>
        <v/>
      </c>
      <c r="AE797" s="328" t="str">
        <f t="shared" si="476"/>
        <v/>
      </c>
      <c r="AF797" s="328" t="str">
        <f t="shared" si="477"/>
        <v/>
      </c>
      <c r="AG797" s="328" t="str">
        <f t="shared" si="478"/>
        <v/>
      </c>
      <c r="AH797" s="328" t="str">
        <f t="shared" si="479"/>
        <v/>
      </c>
      <c r="AI797" s="328" t="str">
        <f t="shared" si="480"/>
        <v/>
      </c>
      <c r="AJ797" s="328" t="str">
        <f t="shared" si="481"/>
        <v/>
      </c>
      <c r="AK797" s="337" t="str">
        <f t="shared" si="482"/>
        <v/>
      </c>
      <c r="AL797" s="42" t="str">
        <f t="shared" si="483"/>
        <v/>
      </c>
    </row>
    <row r="798" spans="2:38" ht="15" x14ac:dyDescent="0.15">
      <c r="B798" s="328" t="str">
        <f t="shared" si="461"/>
        <v/>
      </c>
      <c r="C798" s="328" t="str">
        <f t="shared" si="462"/>
        <v/>
      </c>
      <c r="D798" s="328" t="str">
        <f t="shared" si="463"/>
        <v/>
      </c>
      <c r="E798" s="328" t="e">
        <f t="shared" si="459"/>
        <v>#VALUE!</v>
      </c>
      <c r="F798" s="328" t="str">
        <f t="shared" si="464"/>
        <v/>
      </c>
      <c r="G798" s="328" t="str">
        <f t="shared" si="465"/>
        <v/>
      </c>
      <c r="H798" s="313"/>
      <c r="I798" s="328" t="str">
        <f t="shared" si="466"/>
        <v/>
      </c>
      <c r="J798" s="328">
        <f t="shared" si="460"/>
        <v>850</v>
      </c>
      <c r="K798" s="335" t="str">
        <f t="shared" si="467"/>
        <v/>
      </c>
      <c r="L798" s="323" t="str">
        <f t="shared" si="468"/>
        <v/>
      </c>
      <c r="M798" s="323" t="str">
        <f t="shared" si="469"/>
        <v/>
      </c>
      <c r="N798" s="328" t="str">
        <f t="shared" si="470"/>
        <v/>
      </c>
      <c r="O798" s="328" t="str">
        <f t="shared" si="471"/>
        <v/>
      </c>
      <c r="P798" s="332"/>
      <c r="Q798" s="328"/>
      <c r="R798" s="277" t="str">
        <f>IF(H798&gt;0, rate1(1,$L$52,$L$51,$L$54,L798,$L$53,$L$50,P798),"")</f>
        <v/>
      </c>
      <c r="S798" s="323"/>
      <c r="T798" s="323"/>
      <c r="U798" s="328"/>
      <c r="V798" s="336"/>
      <c r="W798" s="328"/>
      <c r="X798" s="328"/>
      <c r="Y798" s="328"/>
      <c r="Z798" s="108" t="str">
        <f>IF(H798&gt;0, rate1(1,$L$52,$L$51,$L$54,U798,$L$53,$L$50,Y798),"")</f>
        <v/>
      </c>
      <c r="AA798" s="336" t="str">
        <f t="shared" si="472"/>
        <v/>
      </c>
      <c r="AB798" s="336" t="str">
        <f t="shared" si="473"/>
        <v/>
      </c>
      <c r="AC798" s="328" t="str">
        <f t="shared" si="474"/>
        <v/>
      </c>
      <c r="AD798" s="328" t="str">
        <f t="shared" si="475"/>
        <v/>
      </c>
      <c r="AE798" s="328" t="str">
        <f t="shared" si="476"/>
        <v/>
      </c>
      <c r="AF798" s="328" t="str">
        <f t="shared" si="477"/>
        <v/>
      </c>
      <c r="AG798" s="328" t="str">
        <f t="shared" si="478"/>
        <v/>
      </c>
      <c r="AH798" s="328" t="str">
        <f t="shared" si="479"/>
        <v/>
      </c>
      <c r="AI798" s="328" t="str">
        <f t="shared" si="480"/>
        <v/>
      </c>
      <c r="AJ798" s="328" t="str">
        <f t="shared" si="481"/>
        <v/>
      </c>
      <c r="AK798" s="337" t="str">
        <f t="shared" si="482"/>
        <v/>
      </c>
      <c r="AL798" s="42" t="str">
        <f t="shared" si="483"/>
        <v/>
      </c>
    </row>
    <row r="799" spans="2:38" ht="15" x14ac:dyDescent="0.15">
      <c r="B799" s="328" t="str">
        <f t="shared" si="461"/>
        <v/>
      </c>
      <c r="C799" s="328" t="str">
        <f t="shared" si="462"/>
        <v/>
      </c>
      <c r="D799" s="328" t="str">
        <f t="shared" si="463"/>
        <v/>
      </c>
      <c r="E799" s="328" t="e">
        <f t="shared" si="459"/>
        <v>#VALUE!</v>
      </c>
      <c r="F799" s="328" t="str">
        <f t="shared" si="464"/>
        <v/>
      </c>
      <c r="G799" s="328" t="str">
        <f t="shared" si="465"/>
        <v/>
      </c>
      <c r="H799" s="313"/>
      <c r="I799" s="328" t="str">
        <f t="shared" si="466"/>
        <v/>
      </c>
      <c r="J799" s="328">
        <f t="shared" si="460"/>
        <v>850</v>
      </c>
      <c r="K799" s="335" t="str">
        <f t="shared" si="467"/>
        <v/>
      </c>
      <c r="L799" s="323" t="str">
        <f t="shared" si="468"/>
        <v/>
      </c>
      <c r="M799" s="323" t="str">
        <f t="shared" si="469"/>
        <v/>
      </c>
      <c r="N799" s="328" t="str">
        <f t="shared" si="470"/>
        <v/>
      </c>
      <c r="O799" s="328" t="str">
        <f t="shared" si="471"/>
        <v/>
      </c>
      <c r="P799" s="332"/>
      <c r="Q799" s="328"/>
      <c r="R799" s="277" t="str">
        <f>IF(H799&gt;0, rate1(1,$L$52,$L$51,$L$54,L799,$L$53,$L$50,P799),"")</f>
        <v/>
      </c>
      <c r="S799" s="323"/>
      <c r="T799" s="323"/>
      <c r="U799" s="328"/>
      <c r="V799" s="336"/>
      <c r="W799" s="328"/>
      <c r="X799" s="328"/>
      <c r="Y799" s="328"/>
      <c r="Z799" s="108" t="str">
        <f>IF(H799&gt;0, rate1(1,$L$52,$L$51,$L$54,U799,$L$53,$L$50,Y799),"")</f>
        <v/>
      </c>
      <c r="AA799" s="336" t="str">
        <f t="shared" si="472"/>
        <v/>
      </c>
      <c r="AB799" s="336" t="str">
        <f t="shared" si="473"/>
        <v/>
      </c>
      <c r="AC799" s="328" t="str">
        <f t="shared" si="474"/>
        <v/>
      </c>
      <c r="AD799" s="328" t="str">
        <f t="shared" si="475"/>
        <v/>
      </c>
      <c r="AE799" s="328" t="str">
        <f t="shared" si="476"/>
        <v/>
      </c>
      <c r="AF799" s="328" t="str">
        <f t="shared" si="477"/>
        <v/>
      </c>
      <c r="AG799" s="328" t="str">
        <f t="shared" si="478"/>
        <v/>
      </c>
      <c r="AH799" s="328" t="str">
        <f t="shared" si="479"/>
        <v/>
      </c>
      <c r="AI799" s="328" t="str">
        <f t="shared" si="480"/>
        <v/>
      </c>
      <c r="AJ799" s="328" t="str">
        <f t="shared" si="481"/>
        <v/>
      </c>
      <c r="AK799" s="337" t="str">
        <f t="shared" si="482"/>
        <v/>
      </c>
      <c r="AL799" s="42" t="str">
        <f t="shared" si="483"/>
        <v/>
      </c>
    </row>
    <row r="800" spans="2:38" ht="15" x14ac:dyDescent="0.15">
      <c r="B800" s="328" t="str">
        <f t="shared" si="461"/>
        <v/>
      </c>
      <c r="C800" s="328" t="str">
        <f t="shared" si="462"/>
        <v/>
      </c>
      <c r="D800" s="328" t="str">
        <f t="shared" si="463"/>
        <v/>
      </c>
      <c r="E800" s="328" t="e">
        <f t="shared" si="459"/>
        <v>#VALUE!</v>
      </c>
      <c r="F800" s="328" t="str">
        <f t="shared" si="464"/>
        <v/>
      </c>
      <c r="G800" s="328" t="str">
        <f t="shared" si="465"/>
        <v/>
      </c>
      <c r="H800" s="313"/>
      <c r="I800" s="328" t="str">
        <f t="shared" si="466"/>
        <v/>
      </c>
      <c r="J800" s="328">
        <f t="shared" si="460"/>
        <v>850</v>
      </c>
      <c r="K800" s="335" t="str">
        <f t="shared" si="467"/>
        <v/>
      </c>
      <c r="L800" s="323" t="str">
        <f t="shared" si="468"/>
        <v/>
      </c>
      <c r="M800" s="323" t="str">
        <f t="shared" si="469"/>
        <v/>
      </c>
      <c r="N800" s="328" t="str">
        <f t="shared" si="470"/>
        <v/>
      </c>
      <c r="O800" s="328" t="str">
        <f t="shared" si="471"/>
        <v/>
      </c>
      <c r="P800" s="332"/>
      <c r="Q800" s="328"/>
      <c r="R800" s="277" t="str">
        <f>IF(H800&gt;0, rate1(1,$L$52,$L$51,$L$54,L800,$L$53,$L$50,P800),"")</f>
        <v/>
      </c>
      <c r="S800" s="323"/>
      <c r="T800" s="323"/>
      <c r="U800" s="328"/>
      <c r="V800" s="336"/>
      <c r="W800" s="328"/>
      <c r="X800" s="328"/>
      <c r="Y800" s="328"/>
      <c r="Z800" s="108" t="str">
        <f>IF(H800&gt;0, rate1(1,$L$52,$L$51,$L$54,U800,$L$53,$L$50,Y800),"")</f>
        <v/>
      </c>
      <c r="AA800" s="336" t="str">
        <f t="shared" si="472"/>
        <v/>
      </c>
      <c r="AB800" s="336" t="str">
        <f t="shared" si="473"/>
        <v/>
      </c>
      <c r="AC800" s="328" t="str">
        <f t="shared" si="474"/>
        <v/>
      </c>
      <c r="AD800" s="328" t="str">
        <f t="shared" si="475"/>
        <v/>
      </c>
      <c r="AE800" s="328" t="str">
        <f t="shared" si="476"/>
        <v/>
      </c>
      <c r="AF800" s="328" t="str">
        <f t="shared" si="477"/>
        <v/>
      </c>
      <c r="AG800" s="328" t="str">
        <f t="shared" si="478"/>
        <v/>
      </c>
      <c r="AH800" s="328" t="str">
        <f t="shared" si="479"/>
        <v/>
      </c>
      <c r="AI800" s="328" t="str">
        <f t="shared" si="480"/>
        <v/>
      </c>
      <c r="AJ800" s="328" t="str">
        <f t="shared" si="481"/>
        <v/>
      </c>
      <c r="AK800" s="337" t="str">
        <f t="shared" si="482"/>
        <v/>
      </c>
      <c r="AL800" s="42" t="str">
        <f t="shared" si="483"/>
        <v/>
      </c>
    </row>
    <row r="801" spans="2:38" ht="15" x14ac:dyDescent="0.15">
      <c r="B801" s="328" t="str">
        <f t="shared" si="461"/>
        <v/>
      </c>
      <c r="C801" s="328" t="str">
        <f t="shared" si="462"/>
        <v/>
      </c>
      <c r="D801" s="328" t="str">
        <f t="shared" si="463"/>
        <v/>
      </c>
      <c r="E801" s="328" t="e">
        <f t="shared" si="459"/>
        <v>#VALUE!</v>
      </c>
      <c r="F801" s="328" t="str">
        <f t="shared" si="464"/>
        <v/>
      </c>
      <c r="G801" s="328" t="str">
        <f t="shared" si="465"/>
        <v/>
      </c>
      <c r="H801" s="313"/>
      <c r="I801" s="328" t="str">
        <f t="shared" si="466"/>
        <v/>
      </c>
      <c r="J801" s="328">
        <f t="shared" si="460"/>
        <v>850</v>
      </c>
      <c r="K801" s="335" t="str">
        <f t="shared" si="467"/>
        <v/>
      </c>
      <c r="L801" s="323" t="str">
        <f t="shared" si="468"/>
        <v/>
      </c>
      <c r="M801" s="323" t="str">
        <f t="shared" si="469"/>
        <v/>
      </c>
      <c r="N801" s="328" t="str">
        <f t="shared" si="470"/>
        <v/>
      </c>
      <c r="O801" s="328" t="str">
        <f t="shared" si="471"/>
        <v/>
      </c>
      <c r="P801" s="332"/>
      <c r="Q801" s="328"/>
      <c r="R801" s="277" t="str">
        <f>IF(H801&gt;0, rate1(1,$L$52,$L$51,$L$54,L801,$L$53,$L$50,P801),"")</f>
        <v/>
      </c>
      <c r="S801" s="323"/>
      <c r="T801" s="323"/>
      <c r="U801" s="328"/>
      <c r="V801" s="336"/>
      <c r="W801" s="328"/>
      <c r="X801" s="328"/>
      <c r="Y801" s="328"/>
      <c r="Z801" s="108" t="str">
        <f>IF(H801&gt;0, rate1(1,$L$52,$L$51,$L$54,U801,$L$53,$L$50,Y801),"")</f>
        <v/>
      </c>
      <c r="AA801" s="336" t="str">
        <f t="shared" si="472"/>
        <v/>
      </c>
      <c r="AB801" s="336" t="str">
        <f t="shared" si="473"/>
        <v/>
      </c>
      <c r="AC801" s="328" t="str">
        <f t="shared" si="474"/>
        <v/>
      </c>
      <c r="AD801" s="328" t="str">
        <f t="shared" si="475"/>
        <v/>
      </c>
      <c r="AE801" s="328" t="str">
        <f t="shared" si="476"/>
        <v/>
      </c>
      <c r="AF801" s="328" t="str">
        <f t="shared" si="477"/>
        <v/>
      </c>
      <c r="AG801" s="328" t="str">
        <f t="shared" si="478"/>
        <v/>
      </c>
      <c r="AH801" s="328" t="str">
        <f t="shared" si="479"/>
        <v/>
      </c>
      <c r="AI801" s="328" t="str">
        <f t="shared" si="480"/>
        <v/>
      </c>
      <c r="AJ801" s="328" t="str">
        <f t="shared" si="481"/>
        <v/>
      </c>
      <c r="AK801" s="337" t="str">
        <f t="shared" si="482"/>
        <v/>
      </c>
      <c r="AL801" s="42" t="str">
        <f t="shared" si="483"/>
        <v/>
      </c>
    </row>
    <row r="802" spans="2:38" ht="15" x14ac:dyDescent="0.15">
      <c r="B802" s="328" t="str">
        <f t="shared" si="461"/>
        <v/>
      </c>
      <c r="C802" s="328" t="str">
        <f t="shared" si="462"/>
        <v/>
      </c>
      <c r="D802" s="328" t="str">
        <f t="shared" si="463"/>
        <v/>
      </c>
      <c r="E802" s="328" t="e">
        <f t="shared" si="459"/>
        <v>#VALUE!</v>
      </c>
      <c r="F802" s="328" t="str">
        <f t="shared" si="464"/>
        <v/>
      </c>
      <c r="G802" s="328" t="str">
        <f t="shared" si="465"/>
        <v/>
      </c>
      <c r="H802" s="313"/>
      <c r="I802" s="328" t="str">
        <f t="shared" si="466"/>
        <v/>
      </c>
      <c r="J802" s="328">
        <f t="shared" si="460"/>
        <v>850</v>
      </c>
      <c r="K802" s="335" t="str">
        <f t="shared" si="467"/>
        <v/>
      </c>
      <c r="L802" s="323" t="str">
        <f t="shared" si="468"/>
        <v/>
      </c>
      <c r="M802" s="323" t="str">
        <f t="shared" si="469"/>
        <v/>
      </c>
      <c r="N802" s="328" t="str">
        <f t="shared" si="470"/>
        <v/>
      </c>
      <c r="O802" s="328" t="str">
        <f t="shared" si="471"/>
        <v/>
      </c>
      <c r="P802" s="332"/>
      <c r="Q802" s="328"/>
      <c r="R802" s="277" t="str">
        <f>IF(H802&gt;0, rate1(1,$L$52,$L$51,$L$54,L802,$L$53,$L$50,P802),"")</f>
        <v/>
      </c>
      <c r="S802" s="323"/>
      <c r="T802" s="323"/>
      <c r="U802" s="328"/>
      <c r="V802" s="336"/>
      <c r="W802" s="328"/>
      <c r="X802" s="328"/>
      <c r="Y802" s="328"/>
      <c r="Z802" s="108" t="str">
        <f>IF(H802&gt;0, rate1(1,$L$52,$L$51,$L$54,U802,$L$53,$L$50,Y802),"")</f>
        <v/>
      </c>
      <c r="AA802" s="336" t="str">
        <f t="shared" si="472"/>
        <v/>
      </c>
      <c r="AB802" s="336" t="str">
        <f t="shared" si="473"/>
        <v/>
      </c>
      <c r="AC802" s="328" t="str">
        <f t="shared" si="474"/>
        <v/>
      </c>
      <c r="AD802" s="328" t="str">
        <f t="shared" si="475"/>
        <v/>
      </c>
      <c r="AE802" s="328" t="str">
        <f t="shared" si="476"/>
        <v/>
      </c>
      <c r="AF802" s="328" t="str">
        <f t="shared" si="477"/>
        <v/>
      </c>
      <c r="AG802" s="328" t="str">
        <f t="shared" si="478"/>
        <v/>
      </c>
      <c r="AH802" s="328" t="str">
        <f t="shared" si="479"/>
        <v/>
      </c>
      <c r="AI802" s="328" t="str">
        <f t="shared" si="480"/>
        <v/>
      </c>
      <c r="AJ802" s="328" t="str">
        <f t="shared" si="481"/>
        <v/>
      </c>
      <c r="AK802" s="337" t="str">
        <f t="shared" si="482"/>
        <v/>
      </c>
      <c r="AL802" s="42" t="str">
        <f t="shared" si="483"/>
        <v/>
      </c>
    </row>
    <row r="803" spans="2:38" ht="15" x14ac:dyDescent="0.15">
      <c r="B803" s="328" t="str">
        <f t="shared" si="461"/>
        <v/>
      </c>
      <c r="C803" s="328" t="str">
        <f t="shared" si="462"/>
        <v/>
      </c>
      <c r="D803" s="328" t="str">
        <f t="shared" si="463"/>
        <v/>
      </c>
      <c r="E803" s="328" t="e">
        <f t="shared" si="459"/>
        <v>#VALUE!</v>
      </c>
      <c r="F803" s="328" t="str">
        <f t="shared" si="464"/>
        <v/>
      </c>
      <c r="G803" s="328" t="str">
        <f t="shared" si="465"/>
        <v/>
      </c>
      <c r="H803" s="313"/>
      <c r="I803" s="328" t="str">
        <f t="shared" si="466"/>
        <v/>
      </c>
      <c r="J803" s="328">
        <f t="shared" si="460"/>
        <v>850</v>
      </c>
      <c r="K803" s="335" t="str">
        <f t="shared" si="467"/>
        <v/>
      </c>
      <c r="L803" s="323" t="str">
        <f t="shared" si="468"/>
        <v/>
      </c>
      <c r="M803" s="323" t="str">
        <f t="shared" si="469"/>
        <v/>
      </c>
      <c r="N803" s="328" t="str">
        <f t="shared" si="470"/>
        <v/>
      </c>
      <c r="O803" s="328" t="str">
        <f t="shared" si="471"/>
        <v/>
      </c>
      <c r="P803" s="332"/>
      <c r="Q803" s="328"/>
      <c r="R803" s="277" t="str">
        <f>IF(H803&gt;0, rate1(1,$L$52,$L$51,$L$54,L803,$L$53,$L$50,P803),"")</f>
        <v/>
      </c>
      <c r="S803" s="323"/>
      <c r="T803" s="323"/>
      <c r="U803" s="328"/>
      <c r="V803" s="336"/>
      <c r="W803" s="328"/>
      <c r="X803" s="328"/>
      <c r="Y803" s="328"/>
      <c r="Z803" s="108" t="str">
        <f>IF(H803&gt;0, rate1(1,$L$52,$L$51,$L$54,U803,$L$53,$L$50,Y803),"")</f>
        <v/>
      </c>
      <c r="AA803" s="336" t="str">
        <f t="shared" si="472"/>
        <v/>
      </c>
      <c r="AB803" s="336" t="str">
        <f t="shared" si="473"/>
        <v/>
      </c>
      <c r="AC803" s="328" t="str">
        <f t="shared" si="474"/>
        <v/>
      </c>
      <c r="AD803" s="328" t="str">
        <f t="shared" si="475"/>
        <v/>
      </c>
      <c r="AE803" s="328" t="str">
        <f t="shared" si="476"/>
        <v/>
      </c>
      <c r="AF803" s="328" t="str">
        <f t="shared" si="477"/>
        <v/>
      </c>
      <c r="AG803" s="328" t="str">
        <f t="shared" si="478"/>
        <v/>
      </c>
      <c r="AH803" s="328" t="str">
        <f t="shared" si="479"/>
        <v/>
      </c>
      <c r="AI803" s="328" t="str">
        <f t="shared" si="480"/>
        <v/>
      </c>
      <c r="AJ803" s="328" t="str">
        <f t="shared" si="481"/>
        <v/>
      </c>
      <c r="AK803" s="337" t="str">
        <f t="shared" si="482"/>
        <v/>
      </c>
      <c r="AL803" s="42" t="str">
        <f t="shared" si="483"/>
        <v/>
      </c>
    </row>
    <row r="804" spans="2:38" ht="15" x14ac:dyDescent="0.15">
      <c r="B804" s="328" t="str">
        <f t="shared" si="461"/>
        <v/>
      </c>
      <c r="C804" s="328" t="str">
        <f t="shared" si="462"/>
        <v/>
      </c>
      <c r="D804" s="328" t="str">
        <f t="shared" si="463"/>
        <v/>
      </c>
      <c r="E804" s="328" t="e">
        <f t="shared" si="459"/>
        <v>#VALUE!</v>
      </c>
      <c r="F804" s="328" t="str">
        <f t="shared" si="464"/>
        <v/>
      </c>
      <c r="G804" s="328" t="str">
        <f t="shared" si="465"/>
        <v/>
      </c>
      <c r="H804" s="313"/>
      <c r="I804" s="328" t="str">
        <f t="shared" si="466"/>
        <v/>
      </c>
      <c r="J804" s="328">
        <f t="shared" si="460"/>
        <v>850</v>
      </c>
      <c r="K804" s="335" t="str">
        <f t="shared" si="467"/>
        <v/>
      </c>
      <c r="L804" s="323" t="str">
        <f t="shared" si="468"/>
        <v/>
      </c>
      <c r="M804" s="323" t="str">
        <f t="shared" si="469"/>
        <v/>
      </c>
      <c r="N804" s="328" t="str">
        <f t="shared" si="470"/>
        <v/>
      </c>
      <c r="O804" s="328" t="str">
        <f t="shared" si="471"/>
        <v/>
      </c>
      <c r="P804" s="332"/>
      <c r="Q804" s="328"/>
      <c r="R804" s="277" t="str">
        <f>IF(H804&gt;0, rate1(1,$L$52,$L$51,$L$54,L804,$L$53,$L$50,P804),"")</f>
        <v/>
      </c>
      <c r="S804" s="323"/>
      <c r="T804" s="323"/>
      <c r="U804" s="328"/>
      <c r="V804" s="336"/>
      <c r="W804" s="328"/>
      <c r="X804" s="328"/>
      <c r="Y804" s="328"/>
      <c r="Z804" s="108" t="str">
        <f>IF(H804&gt;0, rate1(1,$L$52,$L$51,$L$54,U804,$L$53,$L$50,Y804),"")</f>
        <v/>
      </c>
      <c r="AA804" s="336" t="str">
        <f t="shared" si="472"/>
        <v/>
      </c>
      <c r="AB804" s="336" t="str">
        <f t="shared" si="473"/>
        <v/>
      </c>
      <c r="AC804" s="328" t="str">
        <f t="shared" si="474"/>
        <v/>
      </c>
      <c r="AD804" s="328" t="str">
        <f t="shared" si="475"/>
        <v/>
      </c>
      <c r="AE804" s="328" t="str">
        <f t="shared" si="476"/>
        <v/>
      </c>
      <c r="AF804" s="328" t="str">
        <f t="shared" si="477"/>
        <v/>
      </c>
      <c r="AG804" s="328" t="str">
        <f t="shared" si="478"/>
        <v/>
      </c>
      <c r="AH804" s="328" t="str">
        <f t="shared" si="479"/>
        <v/>
      </c>
      <c r="AI804" s="328" t="str">
        <f t="shared" si="480"/>
        <v/>
      </c>
      <c r="AJ804" s="328" t="str">
        <f t="shared" si="481"/>
        <v/>
      </c>
      <c r="AK804" s="337" t="str">
        <f t="shared" si="482"/>
        <v/>
      </c>
      <c r="AL804" s="42" t="str">
        <f t="shared" si="483"/>
        <v/>
      </c>
    </row>
    <row r="805" spans="2:38" ht="15" x14ac:dyDescent="0.15">
      <c r="B805" s="328" t="str">
        <f t="shared" si="461"/>
        <v/>
      </c>
      <c r="C805" s="328" t="str">
        <f t="shared" si="462"/>
        <v/>
      </c>
      <c r="D805" s="328" t="str">
        <f t="shared" si="463"/>
        <v/>
      </c>
      <c r="E805" s="328" t="e">
        <f t="shared" si="459"/>
        <v>#VALUE!</v>
      </c>
      <c r="F805" s="328" t="str">
        <f t="shared" si="464"/>
        <v/>
      </c>
      <c r="G805" s="328" t="str">
        <f t="shared" si="465"/>
        <v/>
      </c>
      <c r="H805" s="313"/>
      <c r="I805" s="328" t="str">
        <f t="shared" si="466"/>
        <v/>
      </c>
      <c r="J805" s="328">
        <f t="shared" si="460"/>
        <v>850</v>
      </c>
      <c r="K805" s="335" t="str">
        <f t="shared" si="467"/>
        <v/>
      </c>
      <c r="L805" s="323" t="str">
        <f t="shared" si="468"/>
        <v/>
      </c>
      <c r="M805" s="323" t="str">
        <f t="shared" si="469"/>
        <v/>
      </c>
      <c r="N805" s="328" t="str">
        <f t="shared" si="470"/>
        <v/>
      </c>
      <c r="O805" s="328" t="str">
        <f t="shared" si="471"/>
        <v/>
      </c>
      <c r="P805" s="332"/>
      <c r="Q805" s="328"/>
      <c r="R805" s="277" t="str">
        <f>IF(H805&gt;0, rate1(1,$L$52,$L$51,$L$54,L805,$L$53,$L$50,P805),"")</f>
        <v/>
      </c>
      <c r="S805" s="323"/>
      <c r="T805" s="323"/>
      <c r="U805" s="328"/>
      <c r="V805" s="336"/>
      <c r="W805" s="328"/>
      <c r="X805" s="328"/>
      <c r="Y805" s="328"/>
      <c r="Z805" s="108" t="str">
        <f>IF(H805&gt;0, rate1(1,$L$52,$L$51,$L$54,U805,$L$53,$L$50,Y805),"")</f>
        <v/>
      </c>
      <c r="AA805" s="336" t="str">
        <f t="shared" si="472"/>
        <v/>
      </c>
      <c r="AB805" s="336" t="str">
        <f t="shared" si="473"/>
        <v/>
      </c>
      <c r="AC805" s="328" t="str">
        <f t="shared" si="474"/>
        <v/>
      </c>
      <c r="AD805" s="328" t="str">
        <f t="shared" si="475"/>
        <v/>
      </c>
      <c r="AE805" s="328" t="str">
        <f t="shared" si="476"/>
        <v/>
      </c>
      <c r="AF805" s="328" t="str">
        <f t="shared" si="477"/>
        <v/>
      </c>
      <c r="AG805" s="328" t="str">
        <f t="shared" si="478"/>
        <v/>
      </c>
      <c r="AH805" s="328" t="str">
        <f t="shared" si="479"/>
        <v/>
      </c>
      <c r="AI805" s="328" t="str">
        <f t="shared" si="480"/>
        <v/>
      </c>
      <c r="AJ805" s="328" t="str">
        <f t="shared" si="481"/>
        <v/>
      </c>
      <c r="AK805" s="337" t="str">
        <f t="shared" si="482"/>
        <v/>
      </c>
      <c r="AL805" s="42" t="str">
        <f t="shared" si="483"/>
        <v/>
      </c>
    </row>
    <row r="806" spans="2:38" ht="15" x14ac:dyDescent="0.15">
      <c r="B806" s="328" t="str">
        <f t="shared" si="461"/>
        <v/>
      </c>
      <c r="C806" s="328" t="str">
        <f t="shared" si="462"/>
        <v/>
      </c>
      <c r="D806" s="328" t="str">
        <f t="shared" si="463"/>
        <v/>
      </c>
      <c r="E806" s="328" t="e">
        <f t="shared" si="459"/>
        <v>#VALUE!</v>
      </c>
      <c r="F806" s="328" t="str">
        <f t="shared" si="464"/>
        <v/>
      </c>
      <c r="G806" s="328" t="str">
        <f t="shared" si="465"/>
        <v/>
      </c>
      <c r="H806" s="313"/>
      <c r="I806" s="328" t="str">
        <f t="shared" si="466"/>
        <v/>
      </c>
      <c r="J806" s="328">
        <f t="shared" si="460"/>
        <v>850</v>
      </c>
      <c r="K806" s="335" t="str">
        <f t="shared" si="467"/>
        <v/>
      </c>
      <c r="L806" s="323" t="str">
        <f t="shared" si="468"/>
        <v/>
      </c>
      <c r="M806" s="323" t="str">
        <f t="shared" si="469"/>
        <v/>
      </c>
      <c r="N806" s="328" t="str">
        <f t="shared" si="470"/>
        <v/>
      </c>
      <c r="O806" s="328" t="str">
        <f t="shared" si="471"/>
        <v/>
      </c>
      <c r="P806" s="332"/>
      <c r="Q806" s="328"/>
      <c r="R806" s="277" t="str">
        <f>IF(H806&gt;0, rate1(1,$L$52,$L$51,$L$54,L806,$L$53,$L$50,P806),"")</f>
        <v/>
      </c>
      <c r="S806" s="323"/>
      <c r="T806" s="323"/>
      <c r="U806" s="328"/>
      <c r="V806" s="336"/>
      <c r="W806" s="328"/>
      <c r="X806" s="328"/>
      <c r="Y806" s="328"/>
      <c r="Z806" s="108" t="str">
        <f>IF(H806&gt;0, rate1(1,$L$52,$L$51,$L$54,U806,$L$53,$L$50,Y806),"")</f>
        <v/>
      </c>
      <c r="AA806" s="336" t="str">
        <f t="shared" si="472"/>
        <v/>
      </c>
      <c r="AB806" s="336" t="str">
        <f t="shared" si="473"/>
        <v/>
      </c>
      <c r="AC806" s="328" t="str">
        <f t="shared" si="474"/>
        <v/>
      </c>
      <c r="AD806" s="328" t="str">
        <f t="shared" si="475"/>
        <v/>
      </c>
      <c r="AE806" s="328" t="str">
        <f t="shared" si="476"/>
        <v/>
      </c>
      <c r="AF806" s="328" t="str">
        <f t="shared" si="477"/>
        <v/>
      </c>
      <c r="AG806" s="328" t="str">
        <f t="shared" si="478"/>
        <v/>
      </c>
      <c r="AH806" s="328" t="str">
        <f t="shared" si="479"/>
        <v/>
      </c>
      <c r="AI806" s="328" t="str">
        <f t="shared" si="480"/>
        <v/>
      </c>
      <c r="AJ806" s="328" t="str">
        <f t="shared" si="481"/>
        <v/>
      </c>
      <c r="AK806" s="337" t="str">
        <f t="shared" si="482"/>
        <v/>
      </c>
      <c r="AL806" s="42" t="str">
        <f t="shared" si="483"/>
        <v/>
      </c>
    </row>
    <row r="807" spans="2:38" ht="15" x14ac:dyDescent="0.15">
      <c r="B807" s="328" t="str">
        <f t="shared" si="461"/>
        <v/>
      </c>
      <c r="C807" s="328" t="str">
        <f t="shared" si="462"/>
        <v/>
      </c>
      <c r="D807" s="328" t="str">
        <f t="shared" si="463"/>
        <v/>
      </c>
      <c r="E807" s="328" t="e">
        <f t="shared" si="459"/>
        <v>#VALUE!</v>
      </c>
      <c r="F807" s="328" t="str">
        <f t="shared" si="464"/>
        <v/>
      </c>
      <c r="G807" s="328" t="str">
        <f t="shared" si="465"/>
        <v/>
      </c>
      <c r="H807" s="313"/>
      <c r="I807" s="328" t="str">
        <f t="shared" si="466"/>
        <v/>
      </c>
      <c r="J807" s="328">
        <f t="shared" si="460"/>
        <v>850</v>
      </c>
      <c r="K807" s="335" t="str">
        <f t="shared" si="467"/>
        <v/>
      </c>
      <c r="L807" s="323" t="str">
        <f t="shared" si="468"/>
        <v/>
      </c>
      <c r="M807" s="323" t="str">
        <f t="shared" si="469"/>
        <v/>
      </c>
      <c r="N807" s="328" t="str">
        <f t="shared" si="470"/>
        <v/>
      </c>
      <c r="O807" s="328" t="str">
        <f t="shared" si="471"/>
        <v/>
      </c>
      <c r="P807" s="332"/>
      <c r="Q807" s="328"/>
      <c r="R807" s="277" t="str">
        <f>IF(H807&gt;0, rate1(1,$L$52,$L$51,$L$54,L807,$L$53,$L$50,P807),"")</f>
        <v/>
      </c>
      <c r="S807" s="323"/>
      <c r="T807" s="323"/>
      <c r="U807" s="328"/>
      <c r="V807" s="336"/>
      <c r="W807" s="328"/>
      <c r="X807" s="328"/>
      <c r="Y807" s="328"/>
      <c r="Z807" s="108" t="str">
        <f>IF(H807&gt;0, rate1(1,$L$52,$L$51,$L$54,U807,$L$53,$L$50,Y807),"")</f>
        <v/>
      </c>
      <c r="AA807" s="336" t="str">
        <f t="shared" si="472"/>
        <v/>
      </c>
      <c r="AB807" s="336" t="str">
        <f t="shared" si="473"/>
        <v/>
      </c>
      <c r="AC807" s="328" t="str">
        <f t="shared" si="474"/>
        <v/>
      </c>
      <c r="AD807" s="328" t="str">
        <f t="shared" si="475"/>
        <v/>
      </c>
      <c r="AE807" s="328" t="str">
        <f t="shared" si="476"/>
        <v/>
      </c>
      <c r="AF807" s="328" t="str">
        <f t="shared" si="477"/>
        <v/>
      </c>
      <c r="AG807" s="328" t="str">
        <f t="shared" si="478"/>
        <v/>
      </c>
      <c r="AH807" s="328" t="str">
        <f t="shared" si="479"/>
        <v/>
      </c>
      <c r="AI807" s="328" t="str">
        <f t="shared" si="480"/>
        <v/>
      </c>
      <c r="AJ807" s="328" t="str">
        <f t="shared" si="481"/>
        <v/>
      </c>
      <c r="AK807" s="337" t="str">
        <f t="shared" si="482"/>
        <v/>
      </c>
      <c r="AL807" s="42" t="str">
        <f t="shared" si="483"/>
        <v/>
      </c>
    </row>
    <row r="808" spans="2:38" ht="15" x14ac:dyDescent="0.15">
      <c r="B808" s="328" t="str">
        <f t="shared" si="461"/>
        <v/>
      </c>
      <c r="C808" s="328" t="str">
        <f t="shared" si="462"/>
        <v/>
      </c>
      <c r="D808" s="328" t="str">
        <f t="shared" si="463"/>
        <v/>
      </c>
      <c r="E808" s="328" t="e">
        <f t="shared" si="459"/>
        <v>#VALUE!</v>
      </c>
      <c r="F808" s="328" t="str">
        <f t="shared" si="464"/>
        <v/>
      </c>
      <c r="G808" s="328" t="str">
        <f t="shared" si="465"/>
        <v/>
      </c>
      <c r="H808" s="313"/>
      <c r="I808" s="328" t="str">
        <f t="shared" si="466"/>
        <v/>
      </c>
      <c r="J808" s="328">
        <f t="shared" si="460"/>
        <v>850</v>
      </c>
      <c r="K808" s="335" t="str">
        <f t="shared" si="467"/>
        <v/>
      </c>
      <c r="L808" s="323" t="str">
        <f t="shared" si="468"/>
        <v/>
      </c>
      <c r="M808" s="323" t="str">
        <f t="shared" si="469"/>
        <v/>
      </c>
      <c r="N808" s="328" t="str">
        <f t="shared" si="470"/>
        <v/>
      </c>
      <c r="O808" s="328" t="str">
        <f t="shared" si="471"/>
        <v/>
      </c>
      <c r="P808" s="332"/>
      <c r="Q808" s="328"/>
      <c r="R808" s="277" t="str">
        <f>IF(H808&gt;0, rate1(1,$L$52,$L$51,$L$54,L808,$L$53,$L$50,P808),"")</f>
        <v/>
      </c>
      <c r="S808" s="323"/>
      <c r="T808" s="323"/>
      <c r="U808" s="328"/>
      <c r="V808" s="336"/>
      <c r="W808" s="328"/>
      <c r="X808" s="328"/>
      <c r="Y808" s="328"/>
      <c r="Z808" s="108" t="str">
        <f>IF(H808&gt;0, rate1(1,$L$52,$L$51,$L$54,U808,$L$53,$L$50,Y808),"")</f>
        <v/>
      </c>
      <c r="AA808" s="336" t="str">
        <f t="shared" si="472"/>
        <v/>
      </c>
      <c r="AB808" s="336" t="str">
        <f t="shared" si="473"/>
        <v/>
      </c>
      <c r="AC808" s="328" t="str">
        <f t="shared" si="474"/>
        <v/>
      </c>
      <c r="AD808" s="328" t="str">
        <f t="shared" si="475"/>
        <v/>
      </c>
      <c r="AE808" s="328" t="str">
        <f t="shared" si="476"/>
        <v/>
      </c>
      <c r="AF808" s="328" t="str">
        <f t="shared" si="477"/>
        <v/>
      </c>
      <c r="AG808" s="328" t="str">
        <f t="shared" si="478"/>
        <v/>
      </c>
      <c r="AH808" s="328" t="str">
        <f t="shared" si="479"/>
        <v/>
      </c>
      <c r="AI808" s="328" t="str">
        <f t="shared" si="480"/>
        <v/>
      </c>
      <c r="AJ808" s="328" t="str">
        <f t="shared" si="481"/>
        <v/>
      </c>
      <c r="AK808" s="337" t="str">
        <f t="shared" si="482"/>
        <v/>
      </c>
      <c r="AL808" s="42" t="str">
        <f t="shared" si="483"/>
        <v/>
      </c>
    </row>
    <row r="809" spans="2:38" ht="15" x14ac:dyDescent="0.15">
      <c r="B809" s="328" t="str">
        <f t="shared" si="461"/>
        <v/>
      </c>
      <c r="C809" s="328" t="str">
        <f t="shared" si="462"/>
        <v/>
      </c>
      <c r="D809" s="328" t="str">
        <f t="shared" si="463"/>
        <v/>
      </c>
      <c r="E809" s="328" t="e">
        <f t="shared" si="459"/>
        <v>#VALUE!</v>
      </c>
      <c r="F809" s="328" t="str">
        <f t="shared" si="464"/>
        <v/>
      </c>
      <c r="G809" s="328" t="str">
        <f t="shared" si="465"/>
        <v/>
      </c>
      <c r="H809" s="313"/>
      <c r="I809" s="328" t="str">
        <f t="shared" si="466"/>
        <v/>
      </c>
      <c r="J809" s="328">
        <f t="shared" si="460"/>
        <v>850</v>
      </c>
      <c r="K809" s="335" t="str">
        <f t="shared" si="467"/>
        <v/>
      </c>
      <c r="L809" s="323" t="str">
        <f t="shared" si="468"/>
        <v/>
      </c>
      <c r="M809" s="323" t="str">
        <f t="shared" si="469"/>
        <v/>
      </c>
      <c r="N809" s="328" t="str">
        <f t="shared" si="470"/>
        <v/>
      </c>
      <c r="O809" s="328" t="str">
        <f t="shared" si="471"/>
        <v/>
      </c>
      <c r="P809" s="332"/>
      <c r="Q809" s="328"/>
      <c r="R809" s="277" t="str">
        <f>IF(H809&gt;0, rate1(1,$L$52,$L$51,$L$54,L809,$L$53,$L$50,P809),"")</f>
        <v/>
      </c>
      <c r="S809" s="323"/>
      <c r="T809" s="323"/>
      <c r="U809" s="328"/>
      <c r="V809" s="336"/>
      <c r="W809" s="328"/>
      <c r="X809" s="328"/>
      <c r="Y809" s="328"/>
      <c r="Z809" s="108" t="str">
        <f>IF(H809&gt;0, rate1(1,$L$52,$L$51,$L$54,U809,$L$53,$L$50,Y809),"")</f>
        <v/>
      </c>
      <c r="AA809" s="336" t="str">
        <f t="shared" si="472"/>
        <v/>
      </c>
      <c r="AB809" s="336" t="str">
        <f t="shared" si="473"/>
        <v/>
      </c>
      <c r="AC809" s="328" t="str">
        <f t="shared" si="474"/>
        <v/>
      </c>
      <c r="AD809" s="328" t="str">
        <f t="shared" si="475"/>
        <v/>
      </c>
      <c r="AE809" s="328" t="str">
        <f t="shared" si="476"/>
        <v/>
      </c>
      <c r="AF809" s="328" t="str">
        <f t="shared" si="477"/>
        <v/>
      </c>
      <c r="AG809" s="328" t="str">
        <f t="shared" si="478"/>
        <v/>
      </c>
      <c r="AH809" s="328" t="str">
        <f t="shared" si="479"/>
        <v/>
      </c>
      <c r="AI809" s="328" t="str">
        <f t="shared" si="480"/>
        <v/>
      </c>
      <c r="AJ809" s="328" t="str">
        <f t="shared" si="481"/>
        <v/>
      </c>
      <c r="AK809" s="337" t="str">
        <f t="shared" si="482"/>
        <v/>
      </c>
      <c r="AL809" s="42" t="str">
        <f t="shared" si="483"/>
        <v/>
      </c>
    </row>
    <row r="810" spans="2:38" ht="15" x14ac:dyDescent="0.15">
      <c r="B810" s="328" t="str">
        <f t="shared" si="461"/>
        <v/>
      </c>
      <c r="C810" s="328" t="str">
        <f t="shared" si="462"/>
        <v/>
      </c>
      <c r="D810" s="328" t="str">
        <f t="shared" si="463"/>
        <v/>
      </c>
      <c r="E810" s="328" t="e">
        <f t="shared" si="459"/>
        <v>#VALUE!</v>
      </c>
      <c r="F810" s="328" t="str">
        <f t="shared" si="464"/>
        <v/>
      </c>
      <c r="G810" s="328" t="str">
        <f t="shared" si="465"/>
        <v/>
      </c>
      <c r="H810" s="313"/>
      <c r="I810" s="328" t="str">
        <f t="shared" si="466"/>
        <v/>
      </c>
      <c r="J810" s="328">
        <f t="shared" si="460"/>
        <v>850</v>
      </c>
      <c r="K810" s="335" t="str">
        <f t="shared" si="467"/>
        <v/>
      </c>
      <c r="L810" s="323" t="str">
        <f t="shared" si="468"/>
        <v/>
      </c>
      <c r="M810" s="323" t="str">
        <f t="shared" si="469"/>
        <v/>
      </c>
      <c r="N810" s="328" t="str">
        <f t="shared" si="470"/>
        <v/>
      </c>
      <c r="O810" s="328" t="str">
        <f t="shared" si="471"/>
        <v/>
      </c>
      <c r="P810" s="332"/>
      <c r="Q810" s="328"/>
      <c r="R810" s="277" t="str">
        <f>IF(H810&gt;0, rate1(1,$L$52,$L$51,$L$54,L810,$L$53,$L$50,P810),"")</f>
        <v/>
      </c>
      <c r="S810" s="323"/>
      <c r="T810" s="323"/>
      <c r="U810" s="328"/>
      <c r="V810" s="336"/>
      <c r="W810" s="328"/>
      <c r="X810" s="328"/>
      <c r="Y810" s="328"/>
      <c r="Z810" s="108" t="str">
        <f>IF(H810&gt;0, rate1(1,$L$52,$L$51,$L$54,U810,$L$53,$L$50,Y810),"")</f>
        <v/>
      </c>
      <c r="AA810" s="336" t="str">
        <f t="shared" si="472"/>
        <v/>
      </c>
      <c r="AB810" s="336" t="str">
        <f t="shared" si="473"/>
        <v/>
      </c>
      <c r="AC810" s="328" t="str">
        <f t="shared" si="474"/>
        <v/>
      </c>
      <c r="AD810" s="328" t="str">
        <f t="shared" si="475"/>
        <v/>
      </c>
      <c r="AE810" s="328" t="str">
        <f t="shared" si="476"/>
        <v/>
      </c>
      <c r="AF810" s="328" t="str">
        <f t="shared" si="477"/>
        <v/>
      </c>
      <c r="AG810" s="328" t="str">
        <f t="shared" si="478"/>
        <v/>
      </c>
      <c r="AH810" s="328" t="str">
        <f t="shared" si="479"/>
        <v/>
      </c>
      <c r="AI810" s="328" t="str">
        <f t="shared" si="480"/>
        <v/>
      </c>
      <c r="AJ810" s="328" t="str">
        <f t="shared" si="481"/>
        <v/>
      </c>
      <c r="AK810" s="337" t="str">
        <f t="shared" si="482"/>
        <v/>
      </c>
      <c r="AL810" s="42" t="str">
        <f t="shared" si="483"/>
        <v/>
      </c>
    </row>
    <row r="811" spans="2:38" ht="15" x14ac:dyDescent="0.15">
      <c r="B811" s="328" t="str">
        <f t="shared" si="461"/>
        <v/>
      </c>
      <c r="C811" s="328" t="str">
        <f t="shared" si="462"/>
        <v/>
      </c>
      <c r="D811" s="328" t="str">
        <f t="shared" si="463"/>
        <v/>
      </c>
      <c r="E811" s="328" t="e">
        <f t="shared" si="459"/>
        <v>#VALUE!</v>
      </c>
      <c r="F811" s="328" t="str">
        <f t="shared" si="464"/>
        <v/>
      </c>
      <c r="G811" s="328" t="str">
        <f t="shared" si="465"/>
        <v/>
      </c>
      <c r="H811" s="313"/>
      <c r="I811" s="328" t="str">
        <f t="shared" si="466"/>
        <v/>
      </c>
      <c r="J811" s="328">
        <f t="shared" si="460"/>
        <v>850</v>
      </c>
      <c r="K811" s="335" t="str">
        <f t="shared" si="467"/>
        <v/>
      </c>
      <c r="L811" s="323" t="str">
        <f t="shared" si="468"/>
        <v/>
      </c>
      <c r="M811" s="323" t="str">
        <f t="shared" si="469"/>
        <v/>
      </c>
      <c r="N811" s="328" t="str">
        <f t="shared" si="470"/>
        <v/>
      </c>
      <c r="O811" s="328" t="str">
        <f t="shared" si="471"/>
        <v/>
      </c>
      <c r="P811" s="332"/>
      <c r="Q811" s="328"/>
      <c r="R811" s="277" t="str">
        <f>IF(H811&gt;0, rate1(1,$L$52,$L$51,$L$54,L811,$L$53,$L$50,P811),"")</f>
        <v/>
      </c>
      <c r="S811" s="323"/>
      <c r="T811" s="323"/>
      <c r="U811" s="328"/>
      <c r="V811" s="336"/>
      <c r="W811" s="328"/>
      <c r="X811" s="328"/>
      <c r="Y811" s="328"/>
      <c r="Z811" s="108" t="str">
        <f>IF(H811&gt;0, rate1(1,$L$52,$L$51,$L$54,U811,$L$53,$L$50,Y811),"")</f>
        <v/>
      </c>
      <c r="AA811" s="336" t="str">
        <f t="shared" si="472"/>
        <v/>
      </c>
      <c r="AB811" s="336" t="str">
        <f t="shared" si="473"/>
        <v/>
      </c>
      <c r="AC811" s="328" t="str">
        <f t="shared" si="474"/>
        <v/>
      </c>
      <c r="AD811" s="328" t="str">
        <f t="shared" si="475"/>
        <v/>
      </c>
      <c r="AE811" s="328" t="str">
        <f t="shared" si="476"/>
        <v/>
      </c>
      <c r="AF811" s="328" t="str">
        <f t="shared" si="477"/>
        <v/>
      </c>
      <c r="AG811" s="328" t="str">
        <f t="shared" si="478"/>
        <v/>
      </c>
      <c r="AH811" s="328" t="str">
        <f t="shared" si="479"/>
        <v/>
      </c>
      <c r="AI811" s="328" t="str">
        <f t="shared" si="480"/>
        <v/>
      </c>
      <c r="AJ811" s="328" t="str">
        <f t="shared" si="481"/>
        <v/>
      </c>
      <c r="AK811" s="337" t="str">
        <f t="shared" si="482"/>
        <v/>
      </c>
      <c r="AL811" s="42" t="str">
        <f t="shared" si="483"/>
        <v/>
      </c>
    </row>
    <row r="812" spans="2:38" ht="15" x14ac:dyDescent="0.15">
      <c r="B812" s="328" t="str">
        <f t="shared" si="461"/>
        <v/>
      </c>
      <c r="C812" s="328" t="str">
        <f t="shared" si="462"/>
        <v/>
      </c>
      <c r="D812" s="328" t="str">
        <f t="shared" si="463"/>
        <v/>
      </c>
      <c r="E812" s="328" t="e">
        <f t="shared" si="459"/>
        <v>#VALUE!</v>
      </c>
      <c r="F812" s="328" t="str">
        <f t="shared" si="464"/>
        <v/>
      </c>
      <c r="G812" s="328" t="str">
        <f t="shared" si="465"/>
        <v/>
      </c>
      <c r="H812" s="313"/>
      <c r="I812" s="328" t="str">
        <f t="shared" si="466"/>
        <v/>
      </c>
      <c r="J812" s="328">
        <f t="shared" si="460"/>
        <v>850</v>
      </c>
      <c r="K812" s="335" t="str">
        <f t="shared" si="467"/>
        <v/>
      </c>
      <c r="L812" s="323" t="str">
        <f t="shared" si="468"/>
        <v/>
      </c>
      <c r="M812" s="323" t="str">
        <f t="shared" si="469"/>
        <v/>
      </c>
      <c r="N812" s="328" t="str">
        <f t="shared" si="470"/>
        <v/>
      </c>
      <c r="O812" s="328" t="str">
        <f t="shared" si="471"/>
        <v/>
      </c>
      <c r="P812" s="332"/>
      <c r="Q812" s="328"/>
      <c r="R812" s="277" t="str">
        <f>IF(H812&gt;0, rate1(1,$L$52,$L$51,$L$54,L812,$L$53,$L$50,P812),"")</f>
        <v/>
      </c>
      <c r="S812" s="323"/>
      <c r="T812" s="323"/>
      <c r="U812" s="328"/>
      <c r="V812" s="336"/>
      <c r="W812" s="328"/>
      <c r="X812" s="328"/>
      <c r="Y812" s="328"/>
      <c r="Z812" s="108" t="str">
        <f>IF(H812&gt;0, rate1(1,$L$52,$L$51,$L$54,U812,$L$53,$L$50,Y812),"")</f>
        <v/>
      </c>
      <c r="AA812" s="336" t="str">
        <f t="shared" si="472"/>
        <v/>
      </c>
      <c r="AB812" s="336" t="str">
        <f t="shared" si="473"/>
        <v/>
      </c>
      <c r="AC812" s="328" t="str">
        <f t="shared" si="474"/>
        <v/>
      </c>
      <c r="AD812" s="328" t="str">
        <f t="shared" si="475"/>
        <v/>
      </c>
      <c r="AE812" s="328" t="str">
        <f t="shared" si="476"/>
        <v/>
      </c>
      <c r="AF812" s="328" t="str">
        <f t="shared" si="477"/>
        <v/>
      </c>
      <c r="AG812" s="328" t="str">
        <f t="shared" si="478"/>
        <v/>
      </c>
      <c r="AH812" s="328" t="str">
        <f t="shared" si="479"/>
        <v/>
      </c>
      <c r="AI812" s="328" t="str">
        <f t="shared" si="480"/>
        <v/>
      </c>
      <c r="AJ812" s="328" t="str">
        <f t="shared" si="481"/>
        <v/>
      </c>
      <c r="AK812" s="337" t="str">
        <f t="shared" si="482"/>
        <v/>
      </c>
      <c r="AL812" s="42" t="str">
        <f t="shared" si="483"/>
        <v/>
      </c>
    </row>
    <row r="813" spans="2:38" ht="15" x14ac:dyDescent="0.15">
      <c r="B813" s="328" t="str">
        <f t="shared" si="461"/>
        <v/>
      </c>
      <c r="C813" s="328" t="str">
        <f t="shared" si="462"/>
        <v/>
      </c>
      <c r="D813" s="328" t="str">
        <f t="shared" si="463"/>
        <v/>
      </c>
      <c r="E813" s="328" t="e">
        <f t="shared" si="459"/>
        <v>#VALUE!</v>
      </c>
      <c r="F813" s="328" t="str">
        <f t="shared" si="464"/>
        <v/>
      </c>
      <c r="G813" s="328" t="str">
        <f t="shared" si="465"/>
        <v/>
      </c>
      <c r="H813" s="313"/>
      <c r="I813" s="328" t="str">
        <f t="shared" si="466"/>
        <v/>
      </c>
      <c r="J813" s="328">
        <f t="shared" si="460"/>
        <v>850</v>
      </c>
      <c r="K813" s="335" t="str">
        <f t="shared" si="467"/>
        <v/>
      </c>
      <c r="L813" s="323" t="str">
        <f t="shared" si="468"/>
        <v/>
      </c>
      <c r="M813" s="323" t="str">
        <f t="shared" si="469"/>
        <v/>
      </c>
      <c r="N813" s="328" t="str">
        <f t="shared" si="470"/>
        <v/>
      </c>
      <c r="O813" s="328" t="str">
        <f t="shared" si="471"/>
        <v/>
      </c>
      <c r="P813" s="332"/>
      <c r="Q813" s="328"/>
      <c r="R813" s="277" t="str">
        <f>IF(H813&gt;0, rate1(1,$L$52,$L$51,$L$54,L813,$L$53,$L$50,P813),"")</f>
        <v/>
      </c>
      <c r="S813" s="323"/>
      <c r="T813" s="323"/>
      <c r="U813" s="328"/>
      <c r="V813" s="336"/>
      <c r="W813" s="328"/>
      <c r="X813" s="328"/>
      <c r="Y813" s="328"/>
      <c r="Z813" s="108" t="str">
        <f>IF(H813&gt;0, rate1(1,$L$52,$L$51,$L$54,U813,$L$53,$L$50,Y813),"")</f>
        <v/>
      </c>
      <c r="AA813" s="336" t="str">
        <f t="shared" si="472"/>
        <v/>
      </c>
      <c r="AB813" s="336" t="str">
        <f t="shared" si="473"/>
        <v/>
      </c>
      <c r="AC813" s="328" t="str">
        <f t="shared" si="474"/>
        <v/>
      </c>
      <c r="AD813" s="328" t="str">
        <f t="shared" si="475"/>
        <v/>
      </c>
      <c r="AE813" s="328" t="str">
        <f t="shared" si="476"/>
        <v/>
      </c>
      <c r="AF813" s="328" t="str">
        <f t="shared" si="477"/>
        <v/>
      </c>
      <c r="AG813" s="328" t="str">
        <f t="shared" si="478"/>
        <v/>
      </c>
      <c r="AH813" s="328" t="str">
        <f t="shared" si="479"/>
        <v/>
      </c>
      <c r="AI813" s="328" t="str">
        <f t="shared" si="480"/>
        <v/>
      </c>
      <c r="AJ813" s="328" t="str">
        <f t="shared" si="481"/>
        <v/>
      </c>
      <c r="AK813" s="337" t="str">
        <f t="shared" si="482"/>
        <v/>
      </c>
      <c r="AL813" s="42" t="str">
        <f t="shared" si="483"/>
        <v/>
      </c>
    </row>
    <row r="814" spans="2:38" ht="15" x14ac:dyDescent="0.15">
      <c r="B814" s="328" t="str">
        <f t="shared" si="461"/>
        <v/>
      </c>
      <c r="C814" s="328" t="str">
        <f t="shared" si="462"/>
        <v/>
      </c>
      <c r="D814" s="328" t="str">
        <f t="shared" si="463"/>
        <v/>
      </c>
      <c r="E814" s="328" t="e">
        <f t="shared" si="459"/>
        <v>#VALUE!</v>
      </c>
      <c r="F814" s="328" t="str">
        <f t="shared" si="464"/>
        <v/>
      </c>
      <c r="G814" s="328" t="str">
        <f t="shared" si="465"/>
        <v/>
      </c>
      <c r="H814" s="313"/>
      <c r="I814" s="328" t="str">
        <f t="shared" si="466"/>
        <v/>
      </c>
      <c r="J814" s="328">
        <f t="shared" si="460"/>
        <v>850</v>
      </c>
      <c r="K814" s="335" t="str">
        <f t="shared" si="467"/>
        <v/>
      </c>
      <c r="L814" s="323" t="str">
        <f t="shared" si="468"/>
        <v/>
      </c>
      <c r="M814" s="323" t="str">
        <f t="shared" si="469"/>
        <v/>
      </c>
      <c r="N814" s="328" t="str">
        <f t="shared" si="470"/>
        <v/>
      </c>
      <c r="O814" s="328" t="str">
        <f t="shared" si="471"/>
        <v/>
      </c>
      <c r="P814" s="332"/>
      <c r="Q814" s="328"/>
      <c r="R814" s="277" t="str">
        <f>IF(H814&gt;0, rate1(1,$L$52,$L$51,$L$54,L814,$L$53,$L$50,P814),"")</f>
        <v/>
      </c>
      <c r="S814" s="323"/>
      <c r="T814" s="323"/>
      <c r="U814" s="328"/>
      <c r="V814" s="336"/>
      <c r="W814" s="328"/>
      <c r="X814" s="328"/>
      <c r="Y814" s="328"/>
      <c r="Z814" s="108" t="str">
        <f>IF(H814&gt;0, rate1(1,$L$52,$L$51,$L$54,U814,$L$53,$L$50,Y814),"")</f>
        <v/>
      </c>
      <c r="AA814" s="336" t="str">
        <f t="shared" si="472"/>
        <v/>
      </c>
      <c r="AB814" s="336" t="str">
        <f t="shared" si="473"/>
        <v/>
      </c>
      <c r="AC814" s="328" t="str">
        <f t="shared" si="474"/>
        <v/>
      </c>
      <c r="AD814" s="328" t="str">
        <f t="shared" si="475"/>
        <v/>
      </c>
      <c r="AE814" s="328" t="str">
        <f t="shared" si="476"/>
        <v/>
      </c>
      <c r="AF814" s="328" t="str">
        <f t="shared" si="477"/>
        <v/>
      </c>
      <c r="AG814" s="328" t="str">
        <f t="shared" si="478"/>
        <v/>
      </c>
      <c r="AH814" s="328" t="str">
        <f t="shared" si="479"/>
        <v/>
      </c>
      <c r="AI814" s="328" t="str">
        <f t="shared" si="480"/>
        <v/>
      </c>
      <c r="AJ814" s="328" t="str">
        <f t="shared" si="481"/>
        <v/>
      </c>
      <c r="AK814" s="337" t="str">
        <f t="shared" si="482"/>
        <v/>
      </c>
      <c r="AL814" s="42" t="str">
        <f t="shared" si="483"/>
        <v/>
      </c>
    </row>
    <row r="815" spans="2:38" ht="15" x14ac:dyDescent="0.15">
      <c r="B815" s="328" t="str">
        <f t="shared" si="461"/>
        <v/>
      </c>
      <c r="C815" s="328" t="str">
        <f t="shared" si="462"/>
        <v/>
      </c>
      <c r="D815" s="328" t="str">
        <f t="shared" si="463"/>
        <v/>
      </c>
      <c r="E815" s="328" t="e">
        <f t="shared" si="459"/>
        <v>#VALUE!</v>
      </c>
      <c r="F815" s="328" t="str">
        <f t="shared" si="464"/>
        <v/>
      </c>
      <c r="G815" s="328" t="str">
        <f t="shared" si="465"/>
        <v/>
      </c>
      <c r="H815" s="313"/>
      <c r="I815" s="328" t="str">
        <f t="shared" si="466"/>
        <v/>
      </c>
      <c r="J815" s="328">
        <f t="shared" si="460"/>
        <v>850</v>
      </c>
      <c r="K815" s="335" t="str">
        <f t="shared" si="467"/>
        <v/>
      </c>
      <c r="L815" s="323" t="str">
        <f t="shared" si="468"/>
        <v/>
      </c>
      <c r="M815" s="323" t="str">
        <f t="shared" si="469"/>
        <v/>
      </c>
      <c r="N815" s="328" t="str">
        <f t="shared" si="470"/>
        <v/>
      </c>
      <c r="O815" s="328" t="str">
        <f t="shared" si="471"/>
        <v/>
      </c>
      <c r="P815" s="332"/>
      <c r="Q815" s="328"/>
      <c r="R815" s="277" t="str">
        <f>IF(H815&gt;0, rate1(1,$L$52,$L$51,$L$54,L815,$L$53,$L$50,P815),"")</f>
        <v/>
      </c>
      <c r="S815" s="323"/>
      <c r="T815" s="323"/>
      <c r="U815" s="328"/>
      <c r="V815" s="336"/>
      <c r="W815" s="328"/>
      <c r="X815" s="328"/>
      <c r="Y815" s="328"/>
      <c r="Z815" s="108" t="str">
        <f>IF(H815&gt;0, rate1(1,$L$52,$L$51,$L$54,U815,$L$53,$L$50,Y815),"")</f>
        <v/>
      </c>
      <c r="AA815" s="336" t="str">
        <f t="shared" si="472"/>
        <v/>
      </c>
      <c r="AB815" s="336" t="str">
        <f t="shared" si="473"/>
        <v/>
      </c>
      <c r="AC815" s="328" t="str">
        <f t="shared" si="474"/>
        <v/>
      </c>
      <c r="AD815" s="328" t="str">
        <f t="shared" si="475"/>
        <v/>
      </c>
      <c r="AE815" s="328" t="str">
        <f t="shared" si="476"/>
        <v/>
      </c>
      <c r="AF815" s="328" t="str">
        <f t="shared" si="477"/>
        <v/>
      </c>
      <c r="AG815" s="328" t="str">
        <f t="shared" si="478"/>
        <v/>
      </c>
      <c r="AH815" s="328" t="str">
        <f t="shared" si="479"/>
        <v/>
      </c>
      <c r="AI815" s="328" t="str">
        <f t="shared" si="480"/>
        <v/>
      </c>
      <c r="AJ815" s="328" t="str">
        <f t="shared" si="481"/>
        <v/>
      </c>
      <c r="AK815" s="337" t="str">
        <f t="shared" si="482"/>
        <v/>
      </c>
      <c r="AL815" s="42" t="str">
        <f t="shared" si="483"/>
        <v/>
      </c>
    </row>
    <row r="816" spans="2:38" ht="15" x14ac:dyDescent="0.15">
      <c r="B816" s="328" t="str">
        <f t="shared" si="461"/>
        <v/>
      </c>
      <c r="C816" s="328" t="str">
        <f t="shared" si="462"/>
        <v/>
      </c>
      <c r="D816" s="328" t="str">
        <f t="shared" si="463"/>
        <v/>
      </c>
      <c r="E816" s="328" t="e">
        <f t="shared" si="459"/>
        <v>#VALUE!</v>
      </c>
      <c r="F816" s="328" t="str">
        <f t="shared" si="464"/>
        <v/>
      </c>
      <c r="G816" s="328" t="str">
        <f t="shared" si="465"/>
        <v/>
      </c>
      <c r="H816" s="313"/>
      <c r="I816" s="328" t="str">
        <f t="shared" si="466"/>
        <v/>
      </c>
      <c r="J816" s="328">
        <f t="shared" si="460"/>
        <v>850</v>
      </c>
      <c r="K816" s="335" t="str">
        <f t="shared" si="467"/>
        <v/>
      </c>
      <c r="L816" s="323" t="str">
        <f t="shared" si="468"/>
        <v/>
      </c>
      <c r="M816" s="323" t="str">
        <f t="shared" si="469"/>
        <v/>
      </c>
      <c r="N816" s="328" t="str">
        <f t="shared" si="470"/>
        <v/>
      </c>
      <c r="O816" s="328" t="str">
        <f t="shared" si="471"/>
        <v/>
      </c>
      <c r="P816" s="332"/>
      <c r="Q816" s="328"/>
      <c r="R816" s="277" t="str">
        <f>IF(H816&gt;0, rate1(1,$L$52,$L$51,$L$54,L816,$L$53,$L$50,P816),"")</f>
        <v/>
      </c>
      <c r="S816" s="323"/>
      <c r="T816" s="323"/>
      <c r="U816" s="328"/>
      <c r="V816" s="336"/>
      <c r="W816" s="328"/>
      <c r="X816" s="328"/>
      <c r="Y816" s="328"/>
      <c r="Z816" s="108" t="str">
        <f>IF(H816&gt;0, rate1(1,$L$52,$L$51,$L$54,U816,$L$53,$L$50,Y816),"")</f>
        <v/>
      </c>
      <c r="AA816" s="336" t="str">
        <f t="shared" si="472"/>
        <v/>
      </c>
      <c r="AB816" s="336" t="str">
        <f t="shared" si="473"/>
        <v/>
      </c>
      <c r="AC816" s="328" t="str">
        <f t="shared" si="474"/>
        <v/>
      </c>
      <c r="AD816" s="328" t="str">
        <f t="shared" si="475"/>
        <v/>
      </c>
      <c r="AE816" s="328" t="str">
        <f t="shared" si="476"/>
        <v/>
      </c>
      <c r="AF816" s="328" t="str">
        <f t="shared" si="477"/>
        <v/>
      </c>
      <c r="AG816" s="328" t="str">
        <f t="shared" si="478"/>
        <v/>
      </c>
      <c r="AH816" s="328" t="str">
        <f t="shared" si="479"/>
        <v/>
      </c>
      <c r="AI816" s="328" t="str">
        <f t="shared" si="480"/>
        <v/>
      </c>
      <c r="AJ816" s="328" t="str">
        <f t="shared" si="481"/>
        <v/>
      </c>
      <c r="AK816" s="337" t="str">
        <f t="shared" si="482"/>
        <v/>
      </c>
      <c r="AL816" s="42" t="str">
        <f t="shared" si="483"/>
        <v/>
      </c>
    </row>
    <row r="817" spans="2:38" ht="15" x14ac:dyDescent="0.15">
      <c r="B817" s="328" t="str">
        <f t="shared" si="461"/>
        <v/>
      </c>
      <c r="C817" s="328" t="str">
        <f t="shared" si="462"/>
        <v/>
      </c>
      <c r="D817" s="328" t="str">
        <f t="shared" si="463"/>
        <v/>
      </c>
      <c r="E817" s="328" t="e">
        <f t="shared" si="459"/>
        <v>#VALUE!</v>
      </c>
      <c r="F817" s="328" t="str">
        <f t="shared" si="464"/>
        <v/>
      </c>
      <c r="G817" s="328" t="str">
        <f t="shared" si="465"/>
        <v/>
      </c>
      <c r="H817" s="313"/>
      <c r="I817" s="328" t="str">
        <f t="shared" si="466"/>
        <v/>
      </c>
      <c r="J817" s="328">
        <f t="shared" si="460"/>
        <v>850</v>
      </c>
      <c r="K817" s="335" t="str">
        <f t="shared" si="467"/>
        <v/>
      </c>
      <c r="L817" s="323" t="str">
        <f t="shared" si="468"/>
        <v/>
      </c>
      <c r="M817" s="323" t="str">
        <f t="shared" si="469"/>
        <v/>
      </c>
      <c r="N817" s="328" t="str">
        <f t="shared" si="470"/>
        <v/>
      </c>
      <c r="O817" s="328" t="str">
        <f t="shared" si="471"/>
        <v/>
      </c>
      <c r="P817" s="332"/>
      <c r="Q817" s="328"/>
      <c r="R817" s="277" t="str">
        <f>IF(H817&gt;0, rate1(1,$L$52,$L$51,$L$54,L817,$L$53,$L$50,P817),"")</f>
        <v/>
      </c>
      <c r="S817" s="323"/>
      <c r="T817" s="323"/>
      <c r="U817" s="328"/>
      <c r="V817" s="336"/>
      <c r="W817" s="328"/>
      <c r="X817" s="328"/>
      <c r="Y817" s="328"/>
      <c r="Z817" s="108" t="str">
        <f>IF(H817&gt;0, rate1(1,$L$52,$L$51,$L$54,U817,$L$53,$L$50,Y817),"")</f>
        <v/>
      </c>
      <c r="AA817" s="336" t="str">
        <f t="shared" si="472"/>
        <v/>
      </c>
      <c r="AB817" s="336" t="str">
        <f t="shared" si="473"/>
        <v/>
      </c>
      <c r="AC817" s="328" t="str">
        <f t="shared" si="474"/>
        <v/>
      </c>
      <c r="AD817" s="328" t="str">
        <f t="shared" si="475"/>
        <v/>
      </c>
      <c r="AE817" s="328" t="str">
        <f t="shared" si="476"/>
        <v/>
      </c>
      <c r="AF817" s="328" t="str">
        <f t="shared" si="477"/>
        <v/>
      </c>
      <c r="AG817" s="328" t="str">
        <f t="shared" si="478"/>
        <v/>
      </c>
      <c r="AH817" s="328" t="str">
        <f t="shared" si="479"/>
        <v/>
      </c>
      <c r="AI817" s="328" t="str">
        <f t="shared" si="480"/>
        <v/>
      </c>
      <c r="AJ817" s="328" t="str">
        <f t="shared" si="481"/>
        <v/>
      </c>
      <c r="AK817" s="337" t="str">
        <f t="shared" si="482"/>
        <v/>
      </c>
      <c r="AL817" s="42" t="str">
        <f t="shared" si="483"/>
        <v/>
      </c>
    </row>
    <row r="818" spans="2:38" ht="15" x14ac:dyDescent="0.15">
      <c r="B818" s="328" t="str">
        <f t="shared" si="461"/>
        <v/>
      </c>
      <c r="C818" s="328" t="str">
        <f t="shared" si="462"/>
        <v/>
      </c>
      <c r="D818" s="328" t="str">
        <f t="shared" si="463"/>
        <v/>
      </c>
      <c r="E818" s="328" t="e">
        <f t="shared" si="459"/>
        <v>#VALUE!</v>
      </c>
      <c r="F818" s="328" t="str">
        <f t="shared" si="464"/>
        <v/>
      </c>
      <c r="G818" s="328" t="str">
        <f t="shared" si="465"/>
        <v/>
      </c>
      <c r="H818" s="313"/>
      <c r="I818" s="328" t="str">
        <f t="shared" si="466"/>
        <v/>
      </c>
      <c r="J818" s="328">
        <f t="shared" si="460"/>
        <v>850</v>
      </c>
      <c r="K818" s="335" t="str">
        <f t="shared" si="467"/>
        <v/>
      </c>
      <c r="L818" s="323" t="str">
        <f t="shared" si="468"/>
        <v/>
      </c>
      <c r="M818" s="323" t="str">
        <f t="shared" si="469"/>
        <v/>
      </c>
      <c r="N818" s="328" t="str">
        <f t="shared" si="470"/>
        <v/>
      </c>
      <c r="O818" s="328" t="str">
        <f t="shared" si="471"/>
        <v/>
      </c>
      <c r="P818" s="332"/>
      <c r="Q818" s="328"/>
      <c r="R818" s="277" t="str">
        <f>IF(H818&gt;0, rate1(1,$L$52,$L$51,$L$54,L818,$L$53,$L$50,P818),"")</f>
        <v/>
      </c>
      <c r="S818" s="323"/>
      <c r="T818" s="323"/>
      <c r="U818" s="328"/>
      <c r="V818" s="336"/>
      <c r="W818" s="328"/>
      <c r="X818" s="328"/>
      <c r="Y818" s="328"/>
      <c r="Z818" s="108" t="str">
        <f>IF(H818&gt;0, rate1(1,$L$52,$L$51,$L$54,U818,$L$53,$L$50,Y818),"")</f>
        <v/>
      </c>
      <c r="AA818" s="336" t="str">
        <f t="shared" si="472"/>
        <v/>
      </c>
      <c r="AB818" s="336" t="str">
        <f t="shared" si="473"/>
        <v/>
      </c>
      <c r="AC818" s="328" t="str">
        <f t="shared" si="474"/>
        <v/>
      </c>
      <c r="AD818" s="328" t="str">
        <f t="shared" si="475"/>
        <v/>
      </c>
      <c r="AE818" s="328" t="str">
        <f t="shared" si="476"/>
        <v/>
      </c>
      <c r="AF818" s="328" t="str">
        <f t="shared" si="477"/>
        <v/>
      </c>
      <c r="AG818" s="328" t="str">
        <f t="shared" si="478"/>
        <v/>
      </c>
      <c r="AH818" s="328" t="str">
        <f t="shared" si="479"/>
        <v/>
      </c>
      <c r="AI818" s="328" t="str">
        <f t="shared" si="480"/>
        <v/>
      </c>
      <c r="AJ818" s="328" t="str">
        <f t="shared" si="481"/>
        <v/>
      </c>
      <c r="AK818" s="337" t="str">
        <f t="shared" si="482"/>
        <v/>
      </c>
      <c r="AL818" s="42" t="str">
        <f t="shared" si="483"/>
        <v/>
      </c>
    </row>
    <row r="819" spans="2:38" ht="15" x14ac:dyDescent="0.15">
      <c r="B819" s="328" t="str">
        <f t="shared" si="461"/>
        <v/>
      </c>
      <c r="C819" s="328" t="str">
        <f t="shared" si="462"/>
        <v/>
      </c>
      <c r="D819" s="328" t="str">
        <f t="shared" si="463"/>
        <v/>
      </c>
      <c r="E819" s="328" t="e">
        <f t="shared" si="459"/>
        <v>#VALUE!</v>
      </c>
      <c r="F819" s="328" t="str">
        <f t="shared" si="464"/>
        <v/>
      </c>
      <c r="G819" s="328" t="str">
        <f t="shared" si="465"/>
        <v/>
      </c>
      <c r="H819" s="313"/>
      <c r="I819" s="328" t="str">
        <f t="shared" si="466"/>
        <v/>
      </c>
      <c r="J819" s="328">
        <f t="shared" si="460"/>
        <v>850</v>
      </c>
      <c r="K819" s="335" t="str">
        <f t="shared" si="467"/>
        <v/>
      </c>
      <c r="L819" s="323" t="str">
        <f t="shared" si="468"/>
        <v/>
      </c>
      <c r="M819" s="323" t="str">
        <f t="shared" si="469"/>
        <v/>
      </c>
      <c r="N819" s="328" t="str">
        <f t="shared" si="470"/>
        <v/>
      </c>
      <c r="O819" s="328" t="str">
        <f t="shared" si="471"/>
        <v/>
      </c>
      <c r="P819" s="332"/>
      <c r="Q819" s="328"/>
      <c r="R819" s="277" t="str">
        <f>IF(H819&gt;0, rate1(1,$L$52,$L$51,$L$54,L819,$L$53,$L$50,P819),"")</f>
        <v/>
      </c>
      <c r="S819" s="323"/>
      <c r="T819" s="323"/>
      <c r="U819" s="328"/>
      <c r="V819" s="336"/>
      <c r="W819" s="328"/>
      <c r="X819" s="328"/>
      <c r="Y819" s="328"/>
      <c r="Z819" s="108" t="str">
        <f>IF(H819&gt;0, rate1(1,$L$52,$L$51,$L$54,U819,$L$53,$L$50,Y819),"")</f>
        <v/>
      </c>
      <c r="AA819" s="336" t="str">
        <f t="shared" si="472"/>
        <v/>
      </c>
      <c r="AB819" s="336" t="str">
        <f t="shared" si="473"/>
        <v/>
      </c>
      <c r="AC819" s="328" t="str">
        <f t="shared" si="474"/>
        <v/>
      </c>
      <c r="AD819" s="328" t="str">
        <f t="shared" si="475"/>
        <v/>
      </c>
      <c r="AE819" s="328" t="str">
        <f t="shared" si="476"/>
        <v/>
      </c>
      <c r="AF819" s="328" t="str">
        <f t="shared" si="477"/>
        <v/>
      </c>
      <c r="AG819" s="328" t="str">
        <f t="shared" si="478"/>
        <v/>
      </c>
      <c r="AH819" s="328" t="str">
        <f t="shared" si="479"/>
        <v/>
      </c>
      <c r="AI819" s="328" t="str">
        <f t="shared" si="480"/>
        <v/>
      </c>
      <c r="AJ819" s="328" t="str">
        <f t="shared" si="481"/>
        <v/>
      </c>
      <c r="AK819" s="337" t="str">
        <f t="shared" si="482"/>
        <v/>
      </c>
      <c r="AL819" s="42" t="str">
        <f t="shared" si="483"/>
        <v/>
      </c>
    </row>
    <row r="820" spans="2:38" ht="15" x14ac:dyDescent="0.15">
      <c r="B820" s="328" t="str">
        <f t="shared" si="461"/>
        <v/>
      </c>
      <c r="C820" s="328" t="str">
        <f t="shared" si="462"/>
        <v/>
      </c>
      <c r="D820" s="328" t="str">
        <f t="shared" si="463"/>
        <v/>
      </c>
      <c r="E820" s="328" t="e">
        <f t="shared" si="459"/>
        <v>#VALUE!</v>
      </c>
      <c r="F820" s="328" t="str">
        <f t="shared" si="464"/>
        <v/>
      </c>
      <c r="G820" s="328" t="str">
        <f t="shared" si="465"/>
        <v/>
      </c>
      <c r="H820" s="313"/>
      <c r="I820" s="328" t="str">
        <f t="shared" si="466"/>
        <v/>
      </c>
      <c r="J820" s="328">
        <f t="shared" si="460"/>
        <v>850</v>
      </c>
      <c r="K820" s="335" t="str">
        <f t="shared" si="467"/>
        <v/>
      </c>
      <c r="L820" s="323" t="str">
        <f t="shared" si="468"/>
        <v/>
      </c>
      <c r="M820" s="323" t="str">
        <f t="shared" si="469"/>
        <v/>
      </c>
      <c r="N820" s="328" t="str">
        <f t="shared" si="470"/>
        <v/>
      </c>
      <c r="O820" s="328" t="str">
        <f t="shared" si="471"/>
        <v/>
      </c>
      <c r="P820" s="332"/>
      <c r="Q820" s="328"/>
      <c r="R820" s="277" t="str">
        <f>IF(H820&gt;0, rate1(1,$L$52,$L$51,$L$54,L820,$L$53,$L$50,P820),"")</f>
        <v/>
      </c>
      <c r="S820" s="323"/>
      <c r="T820" s="323"/>
      <c r="U820" s="328"/>
      <c r="V820" s="336"/>
      <c r="W820" s="328"/>
      <c r="X820" s="328"/>
      <c r="Y820" s="328"/>
      <c r="Z820" s="108" t="str">
        <f>IF(H820&gt;0, rate1(1,$L$52,$L$51,$L$54,U820,$L$53,$L$50,Y820),"")</f>
        <v/>
      </c>
      <c r="AA820" s="336" t="str">
        <f t="shared" si="472"/>
        <v/>
      </c>
      <c r="AB820" s="336" t="str">
        <f t="shared" si="473"/>
        <v/>
      </c>
      <c r="AC820" s="328" t="str">
        <f t="shared" si="474"/>
        <v/>
      </c>
      <c r="AD820" s="328" t="str">
        <f t="shared" si="475"/>
        <v/>
      </c>
      <c r="AE820" s="328" t="str">
        <f t="shared" si="476"/>
        <v/>
      </c>
      <c r="AF820" s="328" t="str">
        <f t="shared" si="477"/>
        <v/>
      </c>
      <c r="AG820" s="328" t="str">
        <f t="shared" si="478"/>
        <v/>
      </c>
      <c r="AH820" s="328" t="str">
        <f t="shared" si="479"/>
        <v/>
      </c>
      <c r="AI820" s="328" t="str">
        <f t="shared" si="480"/>
        <v/>
      </c>
      <c r="AJ820" s="328" t="str">
        <f t="shared" si="481"/>
        <v/>
      </c>
      <c r="AK820" s="337" t="str">
        <f t="shared" si="482"/>
        <v/>
      </c>
      <c r="AL820" s="42" t="str">
        <f t="shared" si="483"/>
        <v/>
      </c>
    </row>
    <row r="821" spans="2:38" ht="15" x14ac:dyDescent="0.15">
      <c r="B821" s="328" t="str">
        <f t="shared" si="461"/>
        <v/>
      </c>
      <c r="C821" s="328" t="str">
        <f t="shared" si="462"/>
        <v/>
      </c>
      <c r="D821" s="328" t="str">
        <f t="shared" si="463"/>
        <v/>
      </c>
      <c r="E821" s="328" t="e">
        <f t="shared" si="459"/>
        <v>#VALUE!</v>
      </c>
      <c r="F821" s="328" t="str">
        <f t="shared" si="464"/>
        <v/>
      </c>
      <c r="G821" s="328" t="str">
        <f t="shared" si="465"/>
        <v/>
      </c>
      <c r="H821" s="313"/>
      <c r="I821" s="328" t="str">
        <f t="shared" si="466"/>
        <v/>
      </c>
      <c r="J821" s="328">
        <f t="shared" si="460"/>
        <v>850</v>
      </c>
      <c r="K821" s="335" t="str">
        <f t="shared" si="467"/>
        <v/>
      </c>
      <c r="L821" s="323" t="str">
        <f t="shared" si="468"/>
        <v/>
      </c>
      <c r="M821" s="323" t="str">
        <f t="shared" si="469"/>
        <v/>
      </c>
      <c r="N821" s="328" t="str">
        <f t="shared" si="470"/>
        <v/>
      </c>
      <c r="O821" s="328" t="str">
        <f t="shared" si="471"/>
        <v/>
      </c>
      <c r="P821" s="332"/>
      <c r="Q821" s="328"/>
      <c r="R821" s="277" t="str">
        <f>IF(H821&gt;0, rate1(1,$L$52,$L$51,$L$54,L821,$L$53,$L$50,P821),"")</f>
        <v/>
      </c>
      <c r="S821" s="323"/>
      <c r="T821" s="323"/>
      <c r="U821" s="328"/>
      <c r="V821" s="336"/>
      <c r="W821" s="328"/>
      <c r="X821" s="328"/>
      <c r="Y821" s="328"/>
      <c r="Z821" s="108" t="str">
        <f>IF(H821&gt;0, rate1(1,$L$52,$L$51,$L$54,U821,$L$53,$L$50,Y821),"")</f>
        <v/>
      </c>
      <c r="AA821" s="336" t="str">
        <f t="shared" si="472"/>
        <v/>
      </c>
      <c r="AB821" s="336" t="str">
        <f t="shared" si="473"/>
        <v/>
      </c>
      <c r="AC821" s="328" t="str">
        <f t="shared" si="474"/>
        <v/>
      </c>
      <c r="AD821" s="328" t="str">
        <f t="shared" si="475"/>
        <v/>
      </c>
      <c r="AE821" s="328" t="str">
        <f t="shared" si="476"/>
        <v/>
      </c>
      <c r="AF821" s="328" t="str">
        <f t="shared" si="477"/>
        <v/>
      </c>
      <c r="AG821" s="328" t="str">
        <f t="shared" si="478"/>
        <v/>
      </c>
      <c r="AH821" s="328" t="str">
        <f t="shared" si="479"/>
        <v/>
      </c>
      <c r="AI821" s="328" t="str">
        <f t="shared" si="480"/>
        <v/>
      </c>
      <c r="AJ821" s="328" t="str">
        <f t="shared" si="481"/>
        <v/>
      </c>
      <c r="AK821" s="337" t="str">
        <f t="shared" si="482"/>
        <v/>
      </c>
      <c r="AL821" s="42" t="str">
        <f t="shared" si="483"/>
        <v/>
      </c>
    </row>
    <row r="822" spans="2:38" ht="15" x14ac:dyDescent="0.15">
      <c r="B822" s="328" t="str">
        <f t="shared" si="461"/>
        <v/>
      </c>
      <c r="C822" s="328" t="str">
        <f t="shared" si="462"/>
        <v/>
      </c>
      <c r="D822" s="328" t="str">
        <f t="shared" si="463"/>
        <v/>
      </c>
      <c r="E822" s="328" t="e">
        <f t="shared" si="459"/>
        <v>#VALUE!</v>
      </c>
      <c r="F822" s="328" t="str">
        <f t="shared" si="464"/>
        <v/>
      </c>
      <c r="G822" s="328" t="str">
        <f t="shared" si="465"/>
        <v/>
      </c>
      <c r="H822" s="313"/>
      <c r="I822" s="328" t="str">
        <f t="shared" si="466"/>
        <v/>
      </c>
      <c r="J822" s="328">
        <f t="shared" si="460"/>
        <v>850</v>
      </c>
      <c r="K822" s="335" t="str">
        <f t="shared" si="467"/>
        <v/>
      </c>
      <c r="L822" s="323" t="str">
        <f t="shared" si="468"/>
        <v/>
      </c>
      <c r="M822" s="323" t="str">
        <f t="shared" si="469"/>
        <v/>
      </c>
      <c r="N822" s="328" t="str">
        <f t="shared" si="470"/>
        <v/>
      </c>
      <c r="O822" s="328" t="str">
        <f t="shared" si="471"/>
        <v/>
      </c>
      <c r="P822" s="332"/>
      <c r="Q822" s="328"/>
      <c r="R822" s="277" t="str">
        <f>IF(H822&gt;0, rate1(1,$L$52,$L$51,$L$54,L822,$L$53,$L$50,P822),"")</f>
        <v/>
      </c>
      <c r="S822" s="323"/>
      <c r="T822" s="323"/>
      <c r="U822" s="328"/>
      <c r="V822" s="336"/>
      <c r="W822" s="328"/>
      <c r="X822" s="328"/>
      <c r="Y822" s="328"/>
      <c r="Z822" s="108" t="str">
        <f>IF(H822&gt;0, rate1(1,$L$52,$L$51,$L$54,U822,$L$53,$L$50,Y822),"")</f>
        <v/>
      </c>
      <c r="AA822" s="336" t="str">
        <f t="shared" si="472"/>
        <v/>
      </c>
      <c r="AB822" s="336" t="str">
        <f t="shared" si="473"/>
        <v/>
      </c>
      <c r="AC822" s="328" t="str">
        <f t="shared" si="474"/>
        <v/>
      </c>
      <c r="AD822" s="328" t="str">
        <f t="shared" si="475"/>
        <v/>
      </c>
      <c r="AE822" s="328" t="str">
        <f t="shared" si="476"/>
        <v/>
      </c>
      <c r="AF822" s="328" t="str">
        <f t="shared" si="477"/>
        <v/>
      </c>
      <c r="AG822" s="328" t="str">
        <f t="shared" si="478"/>
        <v/>
      </c>
      <c r="AH822" s="328" t="str">
        <f t="shared" si="479"/>
        <v/>
      </c>
      <c r="AI822" s="328" t="str">
        <f t="shared" si="480"/>
        <v/>
      </c>
      <c r="AJ822" s="328" t="str">
        <f t="shared" si="481"/>
        <v/>
      </c>
      <c r="AK822" s="337" t="str">
        <f t="shared" si="482"/>
        <v/>
      </c>
      <c r="AL822" s="42" t="str">
        <f t="shared" si="483"/>
        <v/>
      </c>
    </row>
    <row r="823" spans="2:38" ht="15" x14ac:dyDescent="0.15">
      <c r="B823" s="328" t="str">
        <f t="shared" si="461"/>
        <v/>
      </c>
      <c r="C823" s="328" t="str">
        <f t="shared" si="462"/>
        <v/>
      </c>
      <c r="D823" s="328" t="str">
        <f t="shared" si="463"/>
        <v/>
      </c>
      <c r="E823" s="328" t="e">
        <f t="shared" si="459"/>
        <v>#VALUE!</v>
      </c>
      <c r="F823" s="328" t="str">
        <f t="shared" si="464"/>
        <v/>
      </c>
      <c r="G823" s="328" t="str">
        <f t="shared" si="465"/>
        <v/>
      </c>
      <c r="H823" s="313"/>
      <c r="I823" s="328" t="str">
        <f t="shared" si="466"/>
        <v/>
      </c>
      <c r="J823" s="328">
        <f t="shared" si="460"/>
        <v>850</v>
      </c>
      <c r="K823" s="335" t="str">
        <f t="shared" si="467"/>
        <v/>
      </c>
      <c r="L823" s="323" t="str">
        <f t="shared" si="468"/>
        <v/>
      </c>
      <c r="M823" s="323" t="str">
        <f t="shared" si="469"/>
        <v/>
      </c>
      <c r="N823" s="328" t="str">
        <f t="shared" si="470"/>
        <v/>
      </c>
      <c r="O823" s="328" t="str">
        <f t="shared" si="471"/>
        <v/>
      </c>
      <c r="P823" s="332"/>
      <c r="Q823" s="328"/>
      <c r="R823" s="277" t="str">
        <f>IF(H823&gt;0, rate1(1,$L$52,$L$51,$L$54,L823,$L$53,$L$50,P823),"")</f>
        <v/>
      </c>
      <c r="S823" s="323"/>
      <c r="T823" s="323"/>
      <c r="U823" s="328"/>
      <c r="V823" s="336"/>
      <c r="W823" s="328"/>
      <c r="X823" s="328"/>
      <c r="Y823" s="328"/>
      <c r="Z823" s="108" t="str">
        <f>IF(H823&gt;0, rate1(1,$L$52,$L$51,$L$54,U823,$L$53,$L$50,Y823),"")</f>
        <v/>
      </c>
      <c r="AA823" s="336" t="str">
        <f t="shared" si="472"/>
        <v/>
      </c>
      <c r="AB823" s="336" t="str">
        <f t="shared" si="473"/>
        <v/>
      </c>
      <c r="AC823" s="328" t="str">
        <f t="shared" si="474"/>
        <v/>
      </c>
      <c r="AD823" s="328" t="str">
        <f t="shared" si="475"/>
        <v/>
      </c>
      <c r="AE823" s="328" t="str">
        <f t="shared" si="476"/>
        <v/>
      </c>
      <c r="AF823" s="328" t="str">
        <f t="shared" si="477"/>
        <v/>
      </c>
      <c r="AG823" s="328" t="str">
        <f t="shared" si="478"/>
        <v/>
      </c>
      <c r="AH823" s="328" t="str">
        <f t="shared" si="479"/>
        <v/>
      </c>
      <c r="AI823" s="328" t="str">
        <f t="shared" si="480"/>
        <v/>
      </c>
      <c r="AJ823" s="328" t="str">
        <f t="shared" si="481"/>
        <v/>
      </c>
      <c r="AK823" s="337" t="str">
        <f t="shared" si="482"/>
        <v/>
      </c>
      <c r="AL823" s="42" t="str">
        <f t="shared" si="483"/>
        <v/>
      </c>
    </row>
    <row r="824" spans="2:38" ht="15" x14ac:dyDescent="0.15">
      <c r="B824" s="328" t="str">
        <f t="shared" si="461"/>
        <v/>
      </c>
      <c r="C824" s="328" t="str">
        <f t="shared" si="462"/>
        <v/>
      </c>
      <c r="D824" s="328" t="str">
        <f t="shared" si="463"/>
        <v/>
      </c>
      <c r="E824" s="328" t="e">
        <f t="shared" si="459"/>
        <v>#VALUE!</v>
      </c>
      <c r="F824" s="328" t="str">
        <f t="shared" si="464"/>
        <v/>
      </c>
      <c r="G824" s="328" t="str">
        <f t="shared" si="465"/>
        <v/>
      </c>
      <c r="H824" s="313"/>
      <c r="I824" s="328" t="str">
        <f t="shared" si="466"/>
        <v/>
      </c>
      <c r="J824" s="328">
        <f t="shared" si="460"/>
        <v>850</v>
      </c>
      <c r="K824" s="335" t="str">
        <f t="shared" si="467"/>
        <v/>
      </c>
      <c r="L824" s="323" t="str">
        <f t="shared" si="468"/>
        <v/>
      </c>
      <c r="M824" s="323" t="str">
        <f t="shared" si="469"/>
        <v/>
      </c>
      <c r="N824" s="328" t="str">
        <f t="shared" si="470"/>
        <v/>
      </c>
      <c r="O824" s="328" t="str">
        <f t="shared" si="471"/>
        <v/>
      </c>
      <c r="P824" s="332"/>
      <c r="Q824" s="328"/>
      <c r="R824" s="277" t="str">
        <f>IF(H824&gt;0, rate1(1,$L$52,$L$51,$L$54,L824,$L$53,$L$50,P824),"")</f>
        <v/>
      </c>
      <c r="S824" s="323"/>
      <c r="T824" s="323"/>
      <c r="U824" s="328"/>
      <c r="V824" s="336"/>
      <c r="W824" s="328"/>
      <c r="X824" s="328"/>
      <c r="Y824" s="328"/>
      <c r="Z824" s="108" t="str">
        <f>IF(H824&gt;0, rate1(1,$L$52,$L$51,$L$54,U824,$L$53,$L$50,Y824),"")</f>
        <v/>
      </c>
      <c r="AA824" s="336" t="str">
        <f t="shared" si="472"/>
        <v/>
      </c>
      <c r="AB824" s="336" t="str">
        <f t="shared" si="473"/>
        <v/>
      </c>
      <c r="AC824" s="328" t="str">
        <f t="shared" si="474"/>
        <v/>
      </c>
      <c r="AD824" s="328" t="str">
        <f t="shared" si="475"/>
        <v/>
      </c>
      <c r="AE824" s="328" t="str">
        <f t="shared" si="476"/>
        <v/>
      </c>
      <c r="AF824" s="328" t="str">
        <f t="shared" si="477"/>
        <v/>
      </c>
      <c r="AG824" s="328" t="str">
        <f t="shared" si="478"/>
        <v/>
      </c>
      <c r="AH824" s="328" t="str">
        <f t="shared" si="479"/>
        <v/>
      </c>
      <c r="AI824" s="328" t="str">
        <f t="shared" si="480"/>
        <v/>
      </c>
      <c r="AJ824" s="328" t="str">
        <f t="shared" si="481"/>
        <v/>
      </c>
      <c r="AK824" s="337" t="str">
        <f t="shared" si="482"/>
        <v/>
      </c>
      <c r="AL824" s="42" t="str">
        <f t="shared" si="483"/>
        <v/>
      </c>
    </row>
    <row r="825" spans="2:38" ht="15" x14ac:dyDescent="0.15">
      <c r="B825" s="328" t="str">
        <f t="shared" si="461"/>
        <v/>
      </c>
      <c r="C825" s="328" t="str">
        <f t="shared" si="462"/>
        <v/>
      </c>
      <c r="D825" s="328" t="str">
        <f t="shared" si="463"/>
        <v/>
      </c>
      <c r="E825" s="328" t="e">
        <f t="shared" si="459"/>
        <v>#VALUE!</v>
      </c>
      <c r="F825" s="328" t="str">
        <f t="shared" si="464"/>
        <v/>
      </c>
      <c r="G825" s="328" t="str">
        <f t="shared" si="465"/>
        <v/>
      </c>
      <c r="H825" s="313"/>
      <c r="I825" s="328" t="str">
        <f t="shared" si="466"/>
        <v/>
      </c>
      <c r="J825" s="328">
        <f t="shared" si="460"/>
        <v>850</v>
      </c>
      <c r="K825" s="335" t="str">
        <f t="shared" si="467"/>
        <v/>
      </c>
      <c r="L825" s="323" t="str">
        <f t="shared" si="468"/>
        <v/>
      </c>
      <c r="M825" s="323" t="str">
        <f t="shared" si="469"/>
        <v/>
      </c>
      <c r="N825" s="328" t="str">
        <f t="shared" si="470"/>
        <v/>
      </c>
      <c r="O825" s="328" t="str">
        <f t="shared" si="471"/>
        <v/>
      </c>
      <c r="P825" s="332"/>
      <c r="Q825" s="328"/>
      <c r="R825" s="277" t="str">
        <f>IF(H825&gt;0, rate1(1,$L$52,$L$51,$L$54,L825,$L$53,$L$50,P825),"")</f>
        <v/>
      </c>
      <c r="S825" s="323"/>
      <c r="T825" s="323"/>
      <c r="U825" s="328"/>
      <c r="V825" s="336"/>
      <c r="W825" s="328"/>
      <c r="X825" s="328"/>
      <c r="Y825" s="328"/>
      <c r="Z825" s="108" t="str">
        <f>IF(H825&gt;0, rate1(1,$L$52,$L$51,$L$54,U825,$L$53,$L$50,Y825),"")</f>
        <v/>
      </c>
      <c r="AA825" s="336" t="str">
        <f t="shared" si="472"/>
        <v/>
      </c>
      <c r="AB825" s="336" t="str">
        <f t="shared" si="473"/>
        <v/>
      </c>
      <c r="AC825" s="328" t="str">
        <f t="shared" si="474"/>
        <v/>
      </c>
      <c r="AD825" s="328" t="str">
        <f t="shared" si="475"/>
        <v/>
      </c>
      <c r="AE825" s="328" t="str">
        <f t="shared" si="476"/>
        <v/>
      </c>
      <c r="AF825" s="328" t="str">
        <f t="shared" si="477"/>
        <v/>
      </c>
      <c r="AG825" s="328" t="str">
        <f t="shared" si="478"/>
        <v/>
      </c>
      <c r="AH825" s="328" t="str">
        <f t="shared" si="479"/>
        <v/>
      </c>
      <c r="AI825" s="328" t="str">
        <f t="shared" si="480"/>
        <v/>
      </c>
      <c r="AJ825" s="328" t="str">
        <f t="shared" si="481"/>
        <v/>
      </c>
      <c r="AK825" s="337" t="str">
        <f t="shared" si="482"/>
        <v/>
      </c>
      <c r="AL825" s="42" t="str">
        <f t="shared" si="483"/>
        <v/>
      </c>
    </row>
    <row r="826" spans="2:38" ht="15" x14ac:dyDescent="0.15">
      <c r="B826" s="328" t="str">
        <f t="shared" si="461"/>
        <v/>
      </c>
      <c r="C826" s="328" t="str">
        <f t="shared" si="462"/>
        <v/>
      </c>
      <c r="D826" s="328" t="str">
        <f t="shared" si="463"/>
        <v/>
      </c>
      <c r="E826" s="328" t="e">
        <f t="shared" si="459"/>
        <v>#VALUE!</v>
      </c>
      <c r="F826" s="328" t="str">
        <f t="shared" si="464"/>
        <v/>
      </c>
      <c r="G826" s="328" t="str">
        <f t="shared" si="465"/>
        <v/>
      </c>
      <c r="H826" s="313"/>
      <c r="I826" s="328" t="str">
        <f t="shared" si="466"/>
        <v/>
      </c>
      <c r="J826" s="328">
        <f t="shared" si="460"/>
        <v>850</v>
      </c>
      <c r="K826" s="335" t="str">
        <f t="shared" si="467"/>
        <v/>
      </c>
      <c r="L826" s="323" t="str">
        <f t="shared" si="468"/>
        <v/>
      </c>
      <c r="M826" s="323" t="str">
        <f t="shared" si="469"/>
        <v/>
      </c>
      <c r="N826" s="328" t="str">
        <f t="shared" si="470"/>
        <v/>
      </c>
      <c r="O826" s="328" t="str">
        <f t="shared" si="471"/>
        <v/>
      </c>
      <c r="P826" s="332"/>
      <c r="Q826" s="328"/>
      <c r="R826" s="277" t="str">
        <f>IF(H826&gt;0, rate1(1,$L$52,$L$51,$L$54,L826,$L$53,$L$50,P826),"")</f>
        <v/>
      </c>
      <c r="S826" s="323"/>
      <c r="T826" s="323"/>
      <c r="U826" s="328"/>
      <c r="V826" s="336"/>
      <c r="W826" s="328"/>
      <c r="X826" s="328"/>
      <c r="Y826" s="328"/>
      <c r="Z826" s="108" t="str">
        <f>IF(H826&gt;0, rate1(1,$L$52,$L$51,$L$54,U826,$L$53,$L$50,Y826),"")</f>
        <v/>
      </c>
      <c r="AA826" s="336" t="str">
        <f t="shared" si="472"/>
        <v/>
      </c>
      <c r="AB826" s="336" t="str">
        <f t="shared" si="473"/>
        <v/>
      </c>
      <c r="AC826" s="328" t="str">
        <f t="shared" si="474"/>
        <v/>
      </c>
      <c r="AD826" s="328" t="str">
        <f t="shared" si="475"/>
        <v/>
      </c>
      <c r="AE826" s="328" t="str">
        <f t="shared" si="476"/>
        <v/>
      </c>
      <c r="AF826" s="328" t="str">
        <f t="shared" si="477"/>
        <v/>
      </c>
      <c r="AG826" s="328" t="str">
        <f t="shared" si="478"/>
        <v/>
      </c>
      <c r="AH826" s="328" t="str">
        <f t="shared" si="479"/>
        <v/>
      </c>
      <c r="AI826" s="328" t="str">
        <f t="shared" si="480"/>
        <v/>
      </c>
      <c r="AJ826" s="328" t="str">
        <f t="shared" si="481"/>
        <v/>
      </c>
      <c r="AK826" s="337" t="str">
        <f t="shared" si="482"/>
        <v/>
      </c>
      <c r="AL826" s="42" t="str">
        <f t="shared" si="483"/>
        <v/>
      </c>
    </row>
    <row r="827" spans="2:38" ht="15" x14ac:dyDescent="0.15">
      <c r="B827" s="328" t="str">
        <f t="shared" si="461"/>
        <v/>
      </c>
      <c r="C827" s="328" t="str">
        <f t="shared" si="462"/>
        <v/>
      </c>
      <c r="D827" s="328" t="str">
        <f t="shared" si="463"/>
        <v/>
      </c>
      <c r="E827" s="328" t="e">
        <f t="shared" si="459"/>
        <v>#VALUE!</v>
      </c>
      <c r="F827" s="328" t="str">
        <f t="shared" si="464"/>
        <v/>
      </c>
      <c r="G827" s="328" t="str">
        <f t="shared" si="465"/>
        <v/>
      </c>
      <c r="H827" s="313"/>
      <c r="I827" s="328" t="str">
        <f t="shared" si="466"/>
        <v/>
      </c>
      <c r="J827" s="328">
        <f t="shared" si="460"/>
        <v>850</v>
      </c>
      <c r="K827" s="335" t="str">
        <f t="shared" si="467"/>
        <v/>
      </c>
      <c r="L827" s="323" t="str">
        <f t="shared" si="468"/>
        <v/>
      </c>
      <c r="M827" s="323" t="str">
        <f t="shared" si="469"/>
        <v/>
      </c>
      <c r="N827" s="328" t="str">
        <f t="shared" si="470"/>
        <v/>
      </c>
      <c r="O827" s="328" t="str">
        <f t="shared" si="471"/>
        <v/>
      </c>
      <c r="P827" s="332"/>
      <c r="Q827" s="328"/>
      <c r="R827" s="277" t="str">
        <f>IF(H827&gt;0, rate1(1,$L$52,$L$51,$L$54,L827,$L$53,$L$50,P827),"")</f>
        <v/>
      </c>
      <c r="S827" s="323"/>
      <c r="T827" s="323"/>
      <c r="U827" s="328"/>
      <c r="V827" s="336"/>
      <c r="W827" s="328"/>
      <c r="X827" s="328"/>
      <c r="Y827" s="328"/>
      <c r="Z827" s="108" t="str">
        <f>IF(H827&gt;0, rate1(1,$L$52,$L$51,$L$54,U827,$L$53,$L$50,Y827),"")</f>
        <v/>
      </c>
      <c r="AA827" s="336" t="str">
        <f t="shared" si="472"/>
        <v/>
      </c>
      <c r="AB827" s="336" t="str">
        <f t="shared" si="473"/>
        <v/>
      </c>
      <c r="AC827" s="328" t="str">
        <f t="shared" si="474"/>
        <v/>
      </c>
      <c r="AD827" s="328" t="str">
        <f t="shared" si="475"/>
        <v/>
      </c>
      <c r="AE827" s="328" t="str">
        <f t="shared" si="476"/>
        <v/>
      </c>
      <c r="AF827" s="328" t="str">
        <f t="shared" si="477"/>
        <v/>
      </c>
      <c r="AG827" s="328" t="str">
        <f t="shared" si="478"/>
        <v/>
      </c>
      <c r="AH827" s="328" t="str">
        <f t="shared" si="479"/>
        <v/>
      </c>
      <c r="AI827" s="328" t="str">
        <f t="shared" si="480"/>
        <v/>
      </c>
      <c r="AJ827" s="328" t="str">
        <f t="shared" si="481"/>
        <v/>
      </c>
      <c r="AK827" s="337" t="str">
        <f t="shared" si="482"/>
        <v/>
      </c>
      <c r="AL827" s="42" t="str">
        <f t="shared" si="483"/>
        <v/>
      </c>
    </row>
    <row r="828" spans="2:38" ht="15" x14ac:dyDescent="0.15">
      <c r="B828" s="328" t="str">
        <f t="shared" si="461"/>
        <v/>
      </c>
      <c r="C828" s="328" t="str">
        <f t="shared" si="462"/>
        <v/>
      </c>
      <c r="D828" s="328" t="str">
        <f t="shared" si="463"/>
        <v/>
      </c>
      <c r="E828" s="328" t="e">
        <f t="shared" si="459"/>
        <v>#VALUE!</v>
      </c>
      <c r="F828" s="328" t="str">
        <f t="shared" si="464"/>
        <v/>
      </c>
      <c r="G828" s="328" t="str">
        <f t="shared" si="465"/>
        <v/>
      </c>
      <c r="H828" s="313"/>
      <c r="I828" s="328" t="str">
        <f t="shared" si="466"/>
        <v/>
      </c>
      <c r="J828" s="328">
        <f t="shared" si="460"/>
        <v>850</v>
      </c>
      <c r="K828" s="335" t="str">
        <f t="shared" si="467"/>
        <v/>
      </c>
      <c r="L828" s="323" t="str">
        <f t="shared" si="468"/>
        <v/>
      </c>
      <c r="M828" s="323" t="str">
        <f t="shared" si="469"/>
        <v/>
      </c>
      <c r="N828" s="328" t="str">
        <f t="shared" si="470"/>
        <v/>
      </c>
      <c r="O828" s="328" t="str">
        <f t="shared" si="471"/>
        <v/>
      </c>
      <c r="P828" s="332"/>
      <c r="Q828" s="328"/>
      <c r="R828" s="277" t="str">
        <f>IF(H828&gt;0, rate1(1,$L$52,$L$51,$L$54,L828,$L$53,$L$50,P828),"")</f>
        <v/>
      </c>
      <c r="S828" s="323"/>
      <c r="T828" s="323"/>
      <c r="U828" s="328"/>
      <c r="V828" s="336"/>
      <c r="W828" s="328"/>
      <c r="X828" s="328"/>
      <c r="Y828" s="328"/>
      <c r="Z828" s="108" t="str">
        <f>IF(H828&gt;0, rate1(1,$L$52,$L$51,$L$54,U828,$L$53,$L$50,Y828),"")</f>
        <v/>
      </c>
      <c r="AA828" s="336" t="str">
        <f t="shared" si="472"/>
        <v/>
      </c>
      <c r="AB828" s="336" t="str">
        <f t="shared" si="473"/>
        <v/>
      </c>
      <c r="AC828" s="328" t="str">
        <f t="shared" si="474"/>
        <v/>
      </c>
      <c r="AD828" s="328" t="str">
        <f t="shared" si="475"/>
        <v/>
      </c>
      <c r="AE828" s="328" t="str">
        <f t="shared" si="476"/>
        <v/>
      </c>
      <c r="AF828" s="328" t="str">
        <f t="shared" si="477"/>
        <v/>
      </c>
      <c r="AG828" s="328" t="str">
        <f t="shared" si="478"/>
        <v/>
      </c>
      <c r="AH828" s="328" t="str">
        <f t="shared" si="479"/>
        <v/>
      </c>
      <c r="AI828" s="328" t="str">
        <f t="shared" si="480"/>
        <v/>
      </c>
      <c r="AJ828" s="328" t="str">
        <f t="shared" si="481"/>
        <v/>
      </c>
      <c r="AK828" s="337" t="str">
        <f t="shared" si="482"/>
        <v/>
      </c>
      <c r="AL828" s="42" t="str">
        <f t="shared" si="483"/>
        <v/>
      </c>
    </row>
    <row r="829" spans="2:38" ht="15" x14ac:dyDescent="0.15">
      <c r="B829" s="328" t="str">
        <f t="shared" si="461"/>
        <v/>
      </c>
      <c r="C829" s="328" t="str">
        <f t="shared" si="462"/>
        <v/>
      </c>
      <c r="D829" s="328" t="str">
        <f t="shared" si="463"/>
        <v/>
      </c>
      <c r="E829" s="328" t="e">
        <f t="shared" si="459"/>
        <v>#VALUE!</v>
      </c>
      <c r="F829" s="328" t="str">
        <f t="shared" si="464"/>
        <v/>
      </c>
      <c r="G829" s="328" t="str">
        <f t="shared" si="465"/>
        <v/>
      </c>
      <c r="H829" s="313"/>
      <c r="I829" s="328" t="str">
        <f t="shared" si="466"/>
        <v/>
      </c>
      <c r="J829" s="328">
        <f t="shared" si="460"/>
        <v>850</v>
      </c>
      <c r="K829" s="335" t="str">
        <f t="shared" si="467"/>
        <v/>
      </c>
      <c r="L829" s="323" t="str">
        <f t="shared" si="468"/>
        <v/>
      </c>
      <c r="M829" s="323" t="str">
        <f t="shared" si="469"/>
        <v/>
      </c>
      <c r="N829" s="328" t="str">
        <f t="shared" si="470"/>
        <v/>
      </c>
      <c r="O829" s="328" t="str">
        <f t="shared" si="471"/>
        <v/>
      </c>
      <c r="P829" s="332"/>
      <c r="Q829" s="328"/>
      <c r="R829" s="277" t="str">
        <f>IF(H829&gt;0, rate1(1,$L$52,$L$51,$L$54,L829,$L$53,$L$50,P829),"")</f>
        <v/>
      </c>
      <c r="S829" s="323"/>
      <c r="T829" s="323"/>
      <c r="U829" s="328"/>
      <c r="V829" s="336"/>
      <c r="W829" s="328"/>
      <c r="X829" s="328"/>
      <c r="Y829" s="328"/>
      <c r="Z829" s="108" t="str">
        <f>IF(H829&gt;0, rate1(1,$L$52,$L$51,$L$54,U829,$L$53,$L$50,Y829),"")</f>
        <v/>
      </c>
      <c r="AA829" s="336" t="str">
        <f t="shared" si="472"/>
        <v/>
      </c>
      <c r="AB829" s="336" t="str">
        <f t="shared" si="473"/>
        <v/>
      </c>
      <c r="AC829" s="328" t="str">
        <f t="shared" si="474"/>
        <v/>
      </c>
      <c r="AD829" s="328" t="str">
        <f t="shared" si="475"/>
        <v/>
      </c>
      <c r="AE829" s="328" t="str">
        <f t="shared" si="476"/>
        <v/>
      </c>
      <c r="AF829" s="328" t="str">
        <f t="shared" si="477"/>
        <v/>
      </c>
      <c r="AG829" s="328" t="str">
        <f t="shared" si="478"/>
        <v/>
      </c>
      <c r="AH829" s="328" t="str">
        <f t="shared" si="479"/>
        <v/>
      </c>
      <c r="AI829" s="328" t="str">
        <f t="shared" si="480"/>
        <v/>
      </c>
      <c r="AJ829" s="328" t="str">
        <f t="shared" si="481"/>
        <v/>
      </c>
      <c r="AK829" s="337" t="str">
        <f t="shared" si="482"/>
        <v/>
      </c>
      <c r="AL829" s="42" t="str">
        <f t="shared" si="483"/>
        <v/>
      </c>
    </row>
    <row r="830" spans="2:38" ht="15" x14ac:dyDescent="0.15">
      <c r="B830" s="328" t="str">
        <f t="shared" si="461"/>
        <v/>
      </c>
      <c r="C830" s="328" t="str">
        <f t="shared" si="462"/>
        <v/>
      </c>
      <c r="D830" s="328" t="str">
        <f t="shared" si="463"/>
        <v/>
      </c>
      <c r="E830" s="328" t="e">
        <f t="shared" ref="E830:E893" si="484">bb2wang($B$6,$H$12,C830,$H$8,$H$9,I830,$H$10,$H$11,$K$10,$K$11,$H$13)</f>
        <v>#VALUE!</v>
      </c>
      <c r="F830" s="328" t="str">
        <f t="shared" si="464"/>
        <v/>
      </c>
      <c r="G830" s="328" t="str">
        <f t="shared" si="465"/>
        <v/>
      </c>
      <c r="H830" s="313"/>
      <c r="I830" s="328" t="str">
        <f t="shared" si="466"/>
        <v/>
      </c>
      <c r="J830" s="328">
        <f t="shared" ref="J830:J893" si="485">$B$7</f>
        <v>850</v>
      </c>
      <c r="K830" s="335" t="str">
        <f t="shared" si="467"/>
        <v/>
      </c>
      <c r="L830" s="323" t="str">
        <f t="shared" si="468"/>
        <v/>
      </c>
      <c r="M830" s="323" t="str">
        <f t="shared" si="469"/>
        <v/>
      </c>
      <c r="N830" s="328" t="str">
        <f t="shared" si="470"/>
        <v/>
      </c>
      <c r="O830" s="328" t="str">
        <f t="shared" si="471"/>
        <v/>
      </c>
      <c r="P830" s="332"/>
      <c r="Q830" s="328"/>
      <c r="R830" s="277" t="str">
        <f>IF(H830&gt;0, rate1(1,$L$52,$L$51,$L$54,L830,$L$53,$L$50,P830),"")</f>
        <v/>
      </c>
      <c r="S830" s="323"/>
      <c r="T830" s="323"/>
      <c r="U830" s="328"/>
      <c r="V830" s="336"/>
      <c r="W830" s="328"/>
      <c r="X830" s="328"/>
      <c r="Y830" s="328"/>
      <c r="Z830" s="108" t="str">
        <f>IF(H830&gt;0, rate1(1,$L$52,$L$51,$L$54,U830,$L$53,$L$50,Y830),"")</f>
        <v/>
      </c>
      <c r="AA830" s="336" t="str">
        <f t="shared" si="472"/>
        <v/>
      </c>
      <c r="AB830" s="336" t="str">
        <f t="shared" si="473"/>
        <v/>
      </c>
      <c r="AC830" s="328" t="str">
        <f t="shared" si="474"/>
        <v/>
      </c>
      <c r="AD830" s="328" t="str">
        <f t="shared" si="475"/>
        <v/>
      </c>
      <c r="AE830" s="328" t="str">
        <f t="shared" si="476"/>
        <v/>
      </c>
      <c r="AF830" s="328" t="str">
        <f t="shared" si="477"/>
        <v/>
      </c>
      <c r="AG830" s="328" t="str">
        <f t="shared" si="478"/>
        <v/>
      </c>
      <c r="AH830" s="328" t="str">
        <f t="shared" si="479"/>
        <v/>
      </c>
      <c r="AI830" s="328" t="str">
        <f t="shared" si="480"/>
        <v/>
      </c>
      <c r="AJ830" s="328" t="str">
        <f t="shared" si="481"/>
        <v/>
      </c>
      <c r="AK830" s="337" t="str">
        <f t="shared" si="482"/>
        <v/>
      </c>
      <c r="AL830" s="42" t="str">
        <f t="shared" si="483"/>
        <v/>
      </c>
    </row>
    <row r="831" spans="2:38" ht="15" x14ac:dyDescent="0.15">
      <c r="B831" s="328" t="str">
        <f t="shared" si="461"/>
        <v/>
      </c>
      <c r="C831" s="328" t="str">
        <f t="shared" si="462"/>
        <v/>
      </c>
      <c r="D831" s="328" t="str">
        <f t="shared" si="463"/>
        <v/>
      </c>
      <c r="E831" s="328" t="e">
        <f t="shared" si="484"/>
        <v>#VALUE!</v>
      </c>
      <c r="F831" s="328" t="str">
        <f t="shared" si="464"/>
        <v/>
      </c>
      <c r="G831" s="328" t="str">
        <f t="shared" si="465"/>
        <v/>
      </c>
      <c r="H831" s="313"/>
      <c r="I831" s="328" t="str">
        <f t="shared" si="466"/>
        <v/>
      </c>
      <c r="J831" s="328">
        <f t="shared" si="485"/>
        <v>850</v>
      </c>
      <c r="K831" s="335" t="str">
        <f t="shared" si="467"/>
        <v/>
      </c>
      <c r="L831" s="323" t="str">
        <f t="shared" si="468"/>
        <v/>
      </c>
      <c r="M831" s="323" t="str">
        <f t="shared" si="469"/>
        <v/>
      </c>
      <c r="N831" s="328" t="str">
        <f t="shared" si="470"/>
        <v/>
      </c>
      <c r="O831" s="328" t="str">
        <f t="shared" si="471"/>
        <v/>
      </c>
      <c r="P831" s="332"/>
      <c r="Q831" s="328"/>
      <c r="R831" s="277" t="str">
        <f>IF(H831&gt;0, rate1(1,$L$52,$L$51,$L$54,L831,$L$53,$L$50,P831),"")</f>
        <v/>
      </c>
      <c r="S831" s="323"/>
      <c r="T831" s="323"/>
      <c r="U831" s="328"/>
      <c r="V831" s="336"/>
      <c r="W831" s="328"/>
      <c r="X831" s="328"/>
      <c r="Y831" s="328"/>
      <c r="Z831" s="108" t="str">
        <f>IF(H831&gt;0, rate1(1,$L$52,$L$51,$L$54,U831,$L$53,$L$50,Y831),"")</f>
        <v/>
      </c>
      <c r="AA831" s="336" t="str">
        <f t="shared" si="472"/>
        <v/>
      </c>
      <c r="AB831" s="336" t="str">
        <f t="shared" si="473"/>
        <v/>
      </c>
      <c r="AC831" s="328" t="str">
        <f t="shared" si="474"/>
        <v/>
      </c>
      <c r="AD831" s="328" t="str">
        <f t="shared" si="475"/>
        <v/>
      </c>
      <c r="AE831" s="328" t="str">
        <f t="shared" si="476"/>
        <v/>
      </c>
      <c r="AF831" s="328" t="str">
        <f t="shared" si="477"/>
        <v/>
      </c>
      <c r="AG831" s="328" t="str">
        <f t="shared" si="478"/>
        <v/>
      </c>
      <c r="AH831" s="328" t="str">
        <f t="shared" si="479"/>
        <v/>
      </c>
      <c r="AI831" s="328" t="str">
        <f t="shared" si="480"/>
        <v/>
      </c>
      <c r="AJ831" s="328" t="str">
        <f t="shared" si="481"/>
        <v/>
      </c>
      <c r="AK831" s="337" t="str">
        <f t="shared" si="482"/>
        <v/>
      </c>
      <c r="AL831" s="42" t="str">
        <f t="shared" si="483"/>
        <v/>
      </c>
    </row>
    <row r="832" spans="2:38" ht="15" x14ac:dyDescent="0.15">
      <c r="B832" s="328" t="str">
        <f t="shared" ref="B832:B895" si="486">IF(H832&gt;0, AF831,"")</f>
        <v/>
      </c>
      <c r="C832" s="328" t="str">
        <f t="shared" ref="C832:C895" si="487">IF(H832&gt;0, AG831,"")</f>
        <v/>
      </c>
      <c r="D832" s="328" t="str">
        <f t="shared" ref="D832:D895" si="488">IF(H832&gt;0, AH831,"")</f>
        <v/>
      </c>
      <c r="E832" s="328" t="e">
        <f t="shared" si="484"/>
        <v>#VALUE!</v>
      </c>
      <c r="F832" s="328" t="str">
        <f t="shared" ref="F832:F895" si="489">IF(H832&gt;0, (E832+E831)/2,"")</f>
        <v/>
      </c>
      <c r="G832" s="328" t="str">
        <f t="shared" ref="G832:G895" si="490">IF(H832&gt;0, F832*$S$53*$C$55*(B832-C832+N832)^1.5,"")</f>
        <v/>
      </c>
      <c r="H832" s="313"/>
      <c r="I832" s="328" t="str">
        <f t="shared" ref="I832:I895" si="491">IF(H832&gt;0, (B832-C832)*B$19,"")</f>
        <v/>
      </c>
      <c r="J832" s="328">
        <f t="shared" si="485"/>
        <v>850</v>
      </c>
      <c r="K832" s="335" t="str">
        <f t="shared" ref="K832:K895" si="492">IF(H832&gt;0, IF((1-S831-0.015)&gt;0,1,-1),"")</f>
        <v/>
      </c>
      <c r="L832" s="323" t="str">
        <f t="shared" ref="L832:L895" si="493">IF(H832&gt;0, D832+K832*H832,"")</f>
        <v/>
      </c>
      <c r="M832" s="323" t="str">
        <f t="shared" ref="M832:M895" si="494">IF(H832&gt;0, (D832+L832)/2,"")</f>
        <v/>
      </c>
      <c r="N832" s="328" t="str">
        <f t="shared" ref="N832:N895" si="495">IF(H832&gt;0, 2*($P$53*M832/$S$52/$S$51)^2-(B832-C832)*2,"")</f>
        <v/>
      </c>
      <c r="O832" s="328" t="str">
        <f t="shared" ref="O832:O895" si="496">IF(H832&gt;0, wh(B832,$F$51,$F$52,$F$53),"")</f>
        <v/>
      </c>
      <c r="P832" s="332"/>
      <c r="Q832" s="328"/>
      <c r="R832" s="277" t="str">
        <f>IF(H832&gt;0, rate1(1,$L$52,$L$51,$L$54,L832,$L$53,$L$50,P832),"")</f>
        <v/>
      </c>
      <c r="S832" s="323"/>
      <c r="T832" s="323"/>
      <c r="U832" s="328"/>
      <c r="V832" s="336"/>
      <c r="W832" s="328"/>
      <c r="X832" s="328"/>
      <c r="Y832" s="328"/>
      <c r="Z832" s="108" t="str">
        <f>IF(H832&gt;0, rate1(1,$L$52,$L$51,$L$54,U832,$L$53,$L$50,Y832),"")</f>
        <v/>
      </c>
      <c r="AA832" s="336" t="str">
        <f t="shared" ref="AA832:AA895" si="497">IF(H832&gt;0, X832/O832/Z832,"")</f>
        <v/>
      </c>
      <c r="AB832" s="336" t="str">
        <f t="shared" ref="AB832:AB895" si="498">IF(H832&gt;0, W832/(1-AA832),"")</f>
        <v/>
      </c>
      <c r="AC832" s="328" t="str">
        <f t="shared" ref="AC832:AC895" si="499">IF(H832&gt;0, delta_z(N832,S832,H832,AE831,AB832),"")</f>
        <v/>
      </c>
      <c r="AD832" s="328" t="str">
        <f t="shared" ref="AD832:AD895" si="500">IF(H832&gt;0, H832/AC832*K832,"")</f>
        <v/>
      </c>
      <c r="AE832" s="328" t="str">
        <f t="shared" ref="AE832:AE895" si="501">IF(H832&gt;0, (AD832-AD831)/(AC832+AC831)*2,"")</f>
        <v/>
      </c>
      <c r="AF832" s="328" t="str">
        <f t="shared" ref="AF832:AF895" si="502">IF(H832&gt;0, B832-(AC832-N832),"")</f>
        <v/>
      </c>
      <c r="AG832" s="328" t="str">
        <f t="shared" ref="AG832:AG895" si="503">IF(H832&gt;0, C832-AC832,"")</f>
        <v/>
      </c>
      <c r="AH832" s="328" t="str">
        <f t="shared" ref="AH832:AH895" si="504">IF(H832&gt;0, $S$54*$S$53*$C$55*SQRT(AF832-AG832),"")</f>
        <v/>
      </c>
      <c r="AI832" s="328" t="str">
        <f t="shared" ref="AI832:AI895" si="505">IF(H832&gt;0, AC832/R832*1000000,"")</f>
        <v/>
      </c>
      <c r="AJ832" s="328" t="str">
        <f t="shared" ref="AJ832:AJ895" si="506">IF(H832&gt;0, AJ831+AI832/3600,"")</f>
        <v/>
      </c>
      <c r="AK832" s="337" t="str">
        <f t="shared" ref="AK832:AK895" si="507">IF(H832&gt;0, AK831+AI831*G831/1000000,"")</f>
        <v/>
      </c>
      <c r="AL832" s="42" t="str">
        <f t="shared" ref="AL832:AL895" si="508">IF(H832&gt;0, AL831+AI831*J831/1000000,"")</f>
        <v/>
      </c>
    </row>
    <row r="833" spans="2:38" ht="15" x14ac:dyDescent="0.15">
      <c r="B833" s="328" t="str">
        <f t="shared" si="486"/>
        <v/>
      </c>
      <c r="C833" s="328" t="str">
        <f t="shared" si="487"/>
        <v/>
      </c>
      <c r="D833" s="328" t="str">
        <f t="shared" si="488"/>
        <v/>
      </c>
      <c r="E833" s="328" t="e">
        <f t="shared" si="484"/>
        <v>#VALUE!</v>
      </c>
      <c r="F833" s="328" t="str">
        <f t="shared" si="489"/>
        <v/>
      </c>
      <c r="G833" s="328" t="str">
        <f t="shared" si="490"/>
        <v/>
      </c>
      <c r="H833" s="313"/>
      <c r="I833" s="328" t="str">
        <f t="shared" si="491"/>
        <v/>
      </c>
      <c r="J833" s="328">
        <f t="shared" si="485"/>
        <v>850</v>
      </c>
      <c r="K833" s="335" t="str">
        <f t="shared" si="492"/>
        <v/>
      </c>
      <c r="L833" s="323" t="str">
        <f t="shared" si="493"/>
        <v/>
      </c>
      <c r="M833" s="323" t="str">
        <f t="shared" si="494"/>
        <v/>
      </c>
      <c r="N833" s="328" t="str">
        <f t="shared" si="495"/>
        <v/>
      </c>
      <c r="O833" s="328" t="str">
        <f t="shared" si="496"/>
        <v/>
      </c>
      <c r="P833" s="332"/>
      <c r="Q833" s="328"/>
      <c r="R833" s="277" t="str">
        <f>IF(H833&gt;0, rate1(1,$L$52,$L$51,$L$54,L833,$L$53,$L$50,P833),"")</f>
        <v/>
      </c>
      <c r="S833" s="323"/>
      <c r="T833" s="323"/>
      <c r="U833" s="328"/>
      <c r="V833" s="336"/>
      <c r="W833" s="328"/>
      <c r="X833" s="328"/>
      <c r="Y833" s="328"/>
      <c r="Z833" s="108" t="str">
        <f>IF(H833&gt;0, rate1(1,$L$52,$L$51,$L$54,U833,$L$53,$L$50,Y833),"")</f>
        <v/>
      </c>
      <c r="AA833" s="336" t="str">
        <f t="shared" si="497"/>
        <v/>
      </c>
      <c r="AB833" s="336" t="str">
        <f t="shared" si="498"/>
        <v/>
      </c>
      <c r="AC833" s="328" t="str">
        <f t="shared" si="499"/>
        <v/>
      </c>
      <c r="AD833" s="328" t="str">
        <f t="shared" si="500"/>
        <v/>
      </c>
      <c r="AE833" s="328" t="str">
        <f t="shared" si="501"/>
        <v/>
      </c>
      <c r="AF833" s="328" t="str">
        <f t="shared" si="502"/>
        <v/>
      </c>
      <c r="AG833" s="328" t="str">
        <f t="shared" si="503"/>
        <v/>
      </c>
      <c r="AH833" s="328" t="str">
        <f t="shared" si="504"/>
        <v/>
      </c>
      <c r="AI833" s="328" t="str">
        <f t="shared" si="505"/>
        <v/>
      </c>
      <c r="AJ833" s="328" t="str">
        <f t="shared" si="506"/>
        <v/>
      </c>
      <c r="AK833" s="337" t="str">
        <f t="shared" si="507"/>
        <v/>
      </c>
      <c r="AL833" s="42" t="str">
        <f t="shared" si="508"/>
        <v/>
      </c>
    </row>
    <row r="834" spans="2:38" ht="15" x14ac:dyDescent="0.15">
      <c r="B834" s="328" t="str">
        <f t="shared" si="486"/>
        <v/>
      </c>
      <c r="C834" s="328" t="str">
        <f t="shared" si="487"/>
        <v/>
      </c>
      <c r="D834" s="328" t="str">
        <f t="shared" si="488"/>
        <v/>
      </c>
      <c r="E834" s="328" t="e">
        <f t="shared" si="484"/>
        <v>#VALUE!</v>
      </c>
      <c r="F834" s="328" t="str">
        <f t="shared" si="489"/>
        <v/>
      </c>
      <c r="G834" s="328" t="str">
        <f t="shared" si="490"/>
        <v/>
      </c>
      <c r="H834" s="313"/>
      <c r="I834" s="328" t="str">
        <f t="shared" si="491"/>
        <v/>
      </c>
      <c r="J834" s="328">
        <f t="shared" si="485"/>
        <v>850</v>
      </c>
      <c r="K834" s="335" t="str">
        <f t="shared" si="492"/>
        <v/>
      </c>
      <c r="L834" s="323" t="str">
        <f t="shared" si="493"/>
        <v/>
      </c>
      <c r="M834" s="323" t="str">
        <f t="shared" si="494"/>
        <v/>
      </c>
      <c r="N834" s="328" t="str">
        <f t="shared" si="495"/>
        <v/>
      </c>
      <c r="O834" s="328" t="str">
        <f t="shared" si="496"/>
        <v/>
      </c>
      <c r="P834" s="332"/>
      <c r="Q834" s="328"/>
      <c r="R834" s="277" t="str">
        <f>IF(H834&gt;0, rate1(1,$L$52,$L$51,$L$54,L834,$L$53,$L$50,P834),"")</f>
        <v/>
      </c>
      <c r="S834" s="323"/>
      <c r="T834" s="323"/>
      <c r="U834" s="328"/>
      <c r="V834" s="336"/>
      <c r="W834" s="328"/>
      <c r="X834" s="328"/>
      <c r="Y834" s="328"/>
      <c r="Z834" s="108" t="str">
        <f>IF(H834&gt;0, rate1(1,$L$52,$L$51,$L$54,U834,$L$53,$L$50,Y834),"")</f>
        <v/>
      </c>
      <c r="AA834" s="336" t="str">
        <f t="shared" si="497"/>
        <v/>
      </c>
      <c r="AB834" s="336" t="str">
        <f t="shared" si="498"/>
        <v/>
      </c>
      <c r="AC834" s="328" t="str">
        <f t="shared" si="499"/>
        <v/>
      </c>
      <c r="AD834" s="328" t="str">
        <f t="shared" si="500"/>
        <v/>
      </c>
      <c r="AE834" s="328" t="str">
        <f t="shared" si="501"/>
        <v/>
      </c>
      <c r="AF834" s="328" t="str">
        <f t="shared" si="502"/>
        <v/>
      </c>
      <c r="AG834" s="328" t="str">
        <f t="shared" si="503"/>
        <v/>
      </c>
      <c r="AH834" s="328" t="str">
        <f t="shared" si="504"/>
        <v/>
      </c>
      <c r="AI834" s="328" t="str">
        <f t="shared" si="505"/>
        <v/>
      </c>
      <c r="AJ834" s="328" t="str">
        <f t="shared" si="506"/>
        <v/>
      </c>
      <c r="AK834" s="337" t="str">
        <f t="shared" si="507"/>
        <v/>
      </c>
      <c r="AL834" s="42" t="str">
        <f t="shared" si="508"/>
        <v/>
      </c>
    </row>
    <row r="835" spans="2:38" ht="15" x14ac:dyDescent="0.15">
      <c r="B835" s="328" t="str">
        <f t="shared" si="486"/>
        <v/>
      </c>
      <c r="C835" s="328" t="str">
        <f t="shared" si="487"/>
        <v/>
      </c>
      <c r="D835" s="328" t="str">
        <f t="shared" si="488"/>
        <v/>
      </c>
      <c r="E835" s="328" t="e">
        <f t="shared" si="484"/>
        <v>#VALUE!</v>
      </c>
      <c r="F835" s="328" t="str">
        <f t="shared" si="489"/>
        <v/>
      </c>
      <c r="G835" s="328" t="str">
        <f t="shared" si="490"/>
        <v/>
      </c>
      <c r="H835" s="313"/>
      <c r="I835" s="328" t="str">
        <f t="shared" si="491"/>
        <v/>
      </c>
      <c r="J835" s="328">
        <f t="shared" si="485"/>
        <v>850</v>
      </c>
      <c r="K835" s="335" t="str">
        <f t="shared" si="492"/>
        <v/>
      </c>
      <c r="L835" s="323" t="str">
        <f t="shared" si="493"/>
        <v/>
      </c>
      <c r="M835" s="323" t="str">
        <f t="shared" si="494"/>
        <v/>
      </c>
      <c r="N835" s="328" t="str">
        <f t="shared" si="495"/>
        <v/>
      </c>
      <c r="O835" s="328" t="str">
        <f t="shared" si="496"/>
        <v/>
      </c>
      <c r="P835" s="332"/>
      <c r="Q835" s="328"/>
      <c r="R835" s="277" t="str">
        <f>IF(H835&gt;0, rate1(1,$L$52,$L$51,$L$54,L835,$L$53,$L$50,P835),"")</f>
        <v/>
      </c>
      <c r="S835" s="323"/>
      <c r="T835" s="323"/>
      <c r="U835" s="328"/>
      <c r="V835" s="336"/>
      <c r="W835" s="328"/>
      <c r="X835" s="328"/>
      <c r="Y835" s="328"/>
      <c r="Z835" s="108" t="str">
        <f>IF(H835&gt;0, rate1(1,$L$52,$L$51,$L$54,U835,$L$53,$L$50,Y835),"")</f>
        <v/>
      </c>
      <c r="AA835" s="336" t="str">
        <f t="shared" si="497"/>
        <v/>
      </c>
      <c r="AB835" s="336" t="str">
        <f t="shared" si="498"/>
        <v/>
      </c>
      <c r="AC835" s="328" t="str">
        <f t="shared" si="499"/>
        <v/>
      </c>
      <c r="AD835" s="328" t="str">
        <f t="shared" si="500"/>
        <v/>
      </c>
      <c r="AE835" s="328" t="str">
        <f t="shared" si="501"/>
        <v/>
      </c>
      <c r="AF835" s="328" t="str">
        <f t="shared" si="502"/>
        <v/>
      </c>
      <c r="AG835" s="328" t="str">
        <f t="shared" si="503"/>
        <v/>
      </c>
      <c r="AH835" s="328" t="str">
        <f t="shared" si="504"/>
        <v/>
      </c>
      <c r="AI835" s="328" t="str">
        <f t="shared" si="505"/>
        <v/>
      </c>
      <c r="AJ835" s="328" t="str">
        <f t="shared" si="506"/>
        <v/>
      </c>
      <c r="AK835" s="337" t="str">
        <f t="shared" si="507"/>
        <v/>
      </c>
      <c r="AL835" s="42" t="str">
        <f t="shared" si="508"/>
        <v/>
      </c>
    </row>
    <row r="836" spans="2:38" ht="15" x14ac:dyDescent="0.15">
      <c r="B836" s="328" t="str">
        <f t="shared" si="486"/>
        <v/>
      </c>
      <c r="C836" s="328" t="str">
        <f t="shared" si="487"/>
        <v/>
      </c>
      <c r="D836" s="328" t="str">
        <f t="shared" si="488"/>
        <v/>
      </c>
      <c r="E836" s="328" t="e">
        <f t="shared" si="484"/>
        <v>#VALUE!</v>
      </c>
      <c r="F836" s="328" t="str">
        <f t="shared" si="489"/>
        <v/>
      </c>
      <c r="G836" s="328" t="str">
        <f t="shared" si="490"/>
        <v/>
      </c>
      <c r="H836" s="313"/>
      <c r="I836" s="328" t="str">
        <f t="shared" si="491"/>
        <v/>
      </c>
      <c r="J836" s="328">
        <f t="shared" si="485"/>
        <v>850</v>
      </c>
      <c r="K836" s="335" t="str">
        <f t="shared" si="492"/>
        <v/>
      </c>
      <c r="L836" s="323" t="str">
        <f t="shared" si="493"/>
        <v/>
      </c>
      <c r="M836" s="323" t="str">
        <f t="shared" si="494"/>
        <v/>
      </c>
      <c r="N836" s="328" t="str">
        <f t="shared" si="495"/>
        <v/>
      </c>
      <c r="O836" s="328" t="str">
        <f t="shared" si="496"/>
        <v/>
      </c>
      <c r="P836" s="332"/>
      <c r="Q836" s="328"/>
      <c r="R836" s="277" t="str">
        <f>IF(H836&gt;0, rate1(1,$L$52,$L$51,$L$54,L836,$L$53,$L$50,P836),"")</f>
        <v/>
      </c>
      <c r="S836" s="323"/>
      <c r="T836" s="323"/>
      <c r="U836" s="328"/>
      <c r="V836" s="336"/>
      <c r="W836" s="328"/>
      <c r="X836" s="328"/>
      <c r="Y836" s="328"/>
      <c r="Z836" s="108" t="str">
        <f>IF(H836&gt;0, rate1(1,$L$52,$L$51,$L$54,U836,$L$53,$L$50,Y836),"")</f>
        <v/>
      </c>
      <c r="AA836" s="336" t="str">
        <f t="shared" si="497"/>
        <v/>
      </c>
      <c r="AB836" s="336" t="str">
        <f t="shared" si="498"/>
        <v/>
      </c>
      <c r="AC836" s="328" t="str">
        <f t="shared" si="499"/>
        <v/>
      </c>
      <c r="AD836" s="328" t="str">
        <f t="shared" si="500"/>
        <v/>
      </c>
      <c r="AE836" s="328" t="str">
        <f t="shared" si="501"/>
        <v/>
      </c>
      <c r="AF836" s="328" t="str">
        <f t="shared" si="502"/>
        <v/>
      </c>
      <c r="AG836" s="328" t="str">
        <f t="shared" si="503"/>
        <v/>
      </c>
      <c r="AH836" s="328" t="str">
        <f t="shared" si="504"/>
        <v/>
      </c>
      <c r="AI836" s="328" t="str">
        <f t="shared" si="505"/>
        <v/>
      </c>
      <c r="AJ836" s="328" t="str">
        <f t="shared" si="506"/>
        <v/>
      </c>
      <c r="AK836" s="337" t="str">
        <f t="shared" si="507"/>
        <v/>
      </c>
      <c r="AL836" s="42" t="str">
        <f t="shared" si="508"/>
        <v/>
      </c>
    </row>
    <row r="837" spans="2:38" ht="15" x14ac:dyDescent="0.15">
      <c r="B837" s="328" t="str">
        <f t="shared" si="486"/>
        <v/>
      </c>
      <c r="C837" s="328" t="str">
        <f t="shared" si="487"/>
        <v/>
      </c>
      <c r="D837" s="328" t="str">
        <f t="shared" si="488"/>
        <v/>
      </c>
      <c r="E837" s="328" t="e">
        <f t="shared" si="484"/>
        <v>#VALUE!</v>
      </c>
      <c r="F837" s="328" t="str">
        <f t="shared" si="489"/>
        <v/>
      </c>
      <c r="G837" s="328" t="str">
        <f t="shared" si="490"/>
        <v/>
      </c>
      <c r="H837" s="313"/>
      <c r="I837" s="328" t="str">
        <f t="shared" si="491"/>
        <v/>
      </c>
      <c r="J837" s="328">
        <f t="shared" si="485"/>
        <v>850</v>
      </c>
      <c r="K837" s="335" t="str">
        <f t="shared" si="492"/>
        <v/>
      </c>
      <c r="L837" s="323" t="str">
        <f t="shared" si="493"/>
        <v/>
      </c>
      <c r="M837" s="323" t="str">
        <f t="shared" si="494"/>
        <v/>
      </c>
      <c r="N837" s="328" t="str">
        <f t="shared" si="495"/>
        <v/>
      </c>
      <c r="O837" s="328" t="str">
        <f t="shared" si="496"/>
        <v/>
      </c>
      <c r="P837" s="332"/>
      <c r="Q837" s="328"/>
      <c r="R837" s="277" t="str">
        <f>IF(H837&gt;0, rate1(1,$L$52,$L$51,$L$54,L837,$L$53,$L$50,P837),"")</f>
        <v/>
      </c>
      <c r="S837" s="323"/>
      <c r="T837" s="323"/>
      <c r="U837" s="328"/>
      <c r="V837" s="336"/>
      <c r="W837" s="328"/>
      <c r="X837" s="328"/>
      <c r="Y837" s="328"/>
      <c r="Z837" s="108" t="str">
        <f>IF(H837&gt;0, rate1(1,$L$52,$L$51,$L$54,U837,$L$53,$L$50,Y837),"")</f>
        <v/>
      </c>
      <c r="AA837" s="336" t="str">
        <f t="shared" si="497"/>
        <v/>
      </c>
      <c r="AB837" s="336" t="str">
        <f t="shared" si="498"/>
        <v/>
      </c>
      <c r="AC837" s="328" t="str">
        <f t="shared" si="499"/>
        <v/>
      </c>
      <c r="AD837" s="328" t="str">
        <f t="shared" si="500"/>
        <v/>
      </c>
      <c r="AE837" s="328" t="str">
        <f t="shared" si="501"/>
        <v/>
      </c>
      <c r="AF837" s="328" t="str">
        <f t="shared" si="502"/>
        <v/>
      </c>
      <c r="AG837" s="328" t="str">
        <f t="shared" si="503"/>
        <v/>
      </c>
      <c r="AH837" s="328" t="str">
        <f t="shared" si="504"/>
        <v/>
      </c>
      <c r="AI837" s="328" t="str">
        <f t="shared" si="505"/>
        <v/>
      </c>
      <c r="AJ837" s="328" t="str">
        <f t="shared" si="506"/>
        <v/>
      </c>
      <c r="AK837" s="337" t="str">
        <f t="shared" si="507"/>
        <v/>
      </c>
      <c r="AL837" s="42" t="str">
        <f t="shared" si="508"/>
        <v/>
      </c>
    </row>
    <row r="838" spans="2:38" ht="15" x14ac:dyDescent="0.15">
      <c r="B838" s="328" t="str">
        <f t="shared" si="486"/>
        <v/>
      </c>
      <c r="C838" s="328" t="str">
        <f t="shared" si="487"/>
        <v/>
      </c>
      <c r="D838" s="328" t="str">
        <f t="shared" si="488"/>
        <v/>
      </c>
      <c r="E838" s="328" t="e">
        <f t="shared" si="484"/>
        <v>#VALUE!</v>
      </c>
      <c r="F838" s="328" t="str">
        <f t="shared" si="489"/>
        <v/>
      </c>
      <c r="G838" s="328" t="str">
        <f t="shared" si="490"/>
        <v/>
      </c>
      <c r="H838" s="313"/>
      <c r="I838" s="328" t="str">
        <f t="shared" si="491"/>
        <v/>
      </c>
      <c r="J838" s="328">
        <f t="shared" si="485"/>
        <v>850</v>
      </c>
      <c r="K838" s="335" t="str">
        <f t="shared" si="492"/>
        <v/>
      </c>
      <c r="L838" s="323" t="str">
        <f t="shared" si="493"/>
        <v/>
      </c>
      <c r="M838" s="323" t="str">
        <f t="shared" si="494"/>
        <v/>
      </c>
      <c r="N838" s="328" t="str">
        <f t="shared" si="495"/>
        <v/>
      </c>
      <c r="O838" s="328" t="str">
        <f t="shared" si="496"/>
        <v/>
      </c>
      <c r="P838" s="332"/>
      <c r="Q838" s="328"/>
      <c r="R838" s="277" t="str">
        <f>IF(H838&gt;0, rate1(1,$L$52,$L$51,$L$54,L838,$L$53,$L$50,P838),"")</f>
        <v/>
      </c>
      <c r="S838" s="323"/>
      <c r="T838" s="323"/>
      <c r="U838" s="328"/>
      <c r="V838" s="336"/>
      <c r="W838" s="328"/>
      <c r="X838" s="328"/>
      <c r="Y838" s="328"/>
      <c r="Z838" s="108" t="str">
        <f>IF(H838&gt;0, rate1(1,$L$52,$L$51,$L$54,U838,$L$53,$L$50,Y838),"")</f>
        <v/>
      </c>
      <c r="AA838" s="336" t="str">
        <f t="shared" si="497"/>
        <v/>
      </c>
      <c r="AB838" s="336" t="str">
        <f t="shared" si="498"/>
        <v/>
      </c>
      <c r="AC838" s="328" t="str">
        <f t="shared" si="499"/>
        <v/>
      </c>
      <c r="AD838" s="328" t="str">
        <f t="shared" si="500"/>
        <v/>
      </c>
      <c r="AE838" s="328" t="str">
        <f t="shared" si="501"/>
        <v/>
      </c>
      <c r="AF838" s="328" t="str">
        <f t="shared" si="502"/>
        <v/>
      </c>
      <c r="AG838" s="328" t="str">
        <f t="shared" si="503"/>
        <v/>
      </c>
      <c r="AH838" s="328" t="str">
        <f t="shared" si="504"/>
        <v/>
      </c>
      <c r="AI838" s="328" t="str">
        <f t="shared" si="505"/>
        <v/>
      </c>
      <c r="AJ838" s="328" t="str">
        <f t="shared" si="506"/>
        <v/>
      </c>
      <c r="AK838" s="337" t="str">
        <f t="shared" si="507"/>
        <v/>
      </c>
      <c r="AL838" s="42" t="str">
        <f t="shared" si="508"/>
        <v/>
      </c>
    </row>
    <row r="839" spans="2:38" ht="15" x14ac:dyDescent="0.15">
      <c r="B839" s="328" t="str">
        <f t="shared" si="486"/>
        <v/>
      </c>
      <c r="C839" s="328" t="str">
        <f t="shared" si="487"/>
        <v/>
      </c>
      <c r="D839" s="328" t="str">
        <f t="shared" si="488"/>
        <v/>
      </c>
      <c r="E839" s="328" t="e">
        <f t="shared" si="484"/>
        <v>#VALUE!</v>
      </c>
      <c r="F839" s="328" t="str">
        <f t="shared" si="489"/>
        <v/>
      </c>
      <c r="G839" s="328" t="str">
        <f t="shared" si="490"/>
        <v/>
      </c>
      <c r="H839" s="313"/>
      <c r="I839" s="328" t="str">
        <f t="shared" si="491"/>
        <v/>
      </c>
      <c r="J839" s="328">
        <f t="shared" si="485"/>
        <v>850</v>
      </c>
      <c r="K839" s="335" t="str">
        <f t="shared" si="492"/>
        <v/>
      </c>
      <c r="L839" s="323" t="str">
        <f t="shared" si="493"/>
        <v/>
      </c>
      <c r="M839" s="323" t="str">
        <f t="shared" si="494"/>
        <v/>
      </c>
      <c r="N839" s="328" t="str">
        <f t="shared" si="495"/>
        <v/>
      </c>
      <c r="O839" s="328" t="str">
        <f t="shared" si="496"/>
        <v/>
      </c>
      <c r="P839" s="332"/>
      <c r="Q839" s="328"/>
      <c r="R839" s="277" t="str">
        <f>IF(H839&gt;0, rate1(1,$L$52,$L$51,$L$54,L839,$L$53,$L$50,P839),"")</f>
        <v/>
      </c>
      <c r="S839" s="323"/>
      <c r="T839" s="323"/>
      <c r="U839" s="328"/>
      <c r="V839" s="336"/>
      <c r="W839" s="328"/>
      <c r="X839" s="328"/>
      <c r="Y839" s="328"/>
      <c r="Z839" s="108" t="str">
        <f>IF(H839&gt;0, rate1(1,$L$52,$L$51,$L$54,U839,$L$53,$L$50,Y839),"")</f>
        <v/>
      </c>
      <c r="AA839" s="336" t="str">
        <f t="shared" si="497"/>
        <v/>
      </c>
      <c r="AB839" s="336" t="str">
        <f t="shared" si="498"/>
        <v/>
      </c>
      <c r="AC839" s="328" t="str">
        <f t="shared" si="499"/>
        <v/>
      </c>
      <c r="AD839" s="328" t="str">
        <f t="shared" si="500"/>
        <v/>
      </c>
      <c r="AE839" s="328" t="str">
        <f t="shared" si="501"/>
        <v/>
      </c>
      <c r="AF839" s="328" t="str">
        <f t="shared" si="502"/>
        <v/>
      </c>
      <c r="AG839" s="328" t="str">
        <f t="shared" si="503"/>
        <v/>
      </c>
      <c r="AH839" s="328" t="str">
        <f t="shared" si="504"/>
        <v/>
      </c>
      <c r="AI839" s="328" t="str">
        <f t="shared" si="505"/>
        <v/>
      </c>
      <c r="AJ839" s="328" t="str">
        <f t="shared" si="506"/>
        <v/>
      </c>
      <c r="AK839" s="337" t="str">
        <f t="shared" si="507"/>
        <v/>
      </c>
      <c r="AL839" s="42" t="str">
        <f t="shared" si="508"/>
        <v/>
      </c>
    </row>
    <row r="840" spans="2:38" ht="15" x14ac:dyDescent="0.15">
      <c r="B840" s="328" t="str">
        <f t="shared" si="486"/>
        <v/>
      </c>
      <c r="C840" s="328" t="str">
        <f t="shared" si="487"/>
        <v/>
      </c>
      <c r="D840" s="328" t="str">
        <f t="shared" si="488"/>
        <v/>
      </c>
      <c r="E840" s="328" t="e">
        <f t="shared" si="484"/>
        <v>#VALUE!</v>
      </c>
      <c r="F840" s="328" t="str">
        <f t="shared" si="489"/>
        <v/>
      </c>
      <c r="G840" s="328" t="str">
        <f t="shared" si="490"/>
        <v/>
      </c>
      <c r="H840" s="313"/>
      <c r="I840" s="328" t="str">
        <f t="shared" si="491"/>
        <v/>
      </c>
      <c r="J840" s="328">
        <f t="shared" si="485"/>
        <v>850</v>
      </c>
      <c r="K840" s="335" t="str">
        <f t="shared" si="492"/>
        <v/>
      </c>
      <c r="L840" s="323" t="str">
        <f t="shared" si="493"/>
        <v/>
      </c>
      <c r="M840" s="323" t="str">
        <f t="shared" si="494"/>
        <v/>
      </c>
      <c r="N840" s="328" t="str">
        <f t="shared" si="495"/>
        <v/>
      </c>
      <c r="O840" s="328" t="str">
        <f t="shared" si="496"/>
        <v/>
      </c>
      <c r="P840" s="332"/>
      <c r="Q840" s="328"/>
      <c r="R840" s="277" t="str">
        <f>IF(H840&gt;0, rate1(1,$L$52,$L$51,$L$54,L840,$L$53,$L$50,P840),"")</f>
        <v/>
      </c>
      <c r="S840" s="323"/>
      <c r="T840" s="323"/>
      <c r="U840" s="328"/>
      <c r="V840" s="336"/>
      <c r="W840" s="328"/>
      <c r="X840" s="328"/>
      <c r="Y840" s="328"/>
      <c r="Z840" s="108" t="str">
        <f>IF(H840&gt;0, rate1(1,$L$52,$L$51,$L$54,U840,$L$53,$L$50,Y840),"")</f>
        <v/>
      </c>
      <c r="AA840" s="336" t="str">
        <f t="shared" si="497"/>
        <v/>
      </c>
      <c r="AB840" s="336" t="str">
        <f t="shared" si="498"/>
        <v/>
      </c>
      <c r="AC840" s="328" t="str">
        <f t="shared" si="499"/>
        <v/>
      </c>
      <c r="AD840" s="328" t="str">
        <f t="shared" si="500"/>
        <v/>
      </c>
      <c r="AE840" s="328" t="str">
        <f t="shared" si="501"/>
        <v/>
      </c>
      <c r="AF840" s="328" t="str">
        <f t="shared" si="502"/>
        <v/>
      </c>
      <c r="AG840" s="328" t="str">
        <f t="shared" si="503"/>
        <v/>
      </c>
      <c r="AH840" s="328" t="str">
        <f t="shared" si="504"/>
        <v/>
      </c>
      <c r="AI840" s="328" t="str">
        <f t="shared" si="505"/>
        <v/>
      </c>
      <c r="AJ840" s="328" t="str">
        <f t="shared" si="506"/>
        <v/>
      </c>
      <c r="AK840" s="337" t="str">
        <f t="shared" si="507"/>
        <v/>
      </c>
      <c r="AL840" s="42" t="str">
        <f t="shared" si="508"/>
        <v/>
      </c>
    </row>
    <row r="841" spans="2:38" ht="15" x14ac:dyDescent="0.15">
      <c r="B841" s="328" t="str">
        <f t="shared" si="486"/>
        <v/>
      </c>
      <c r="C841" s="328" t="str">
        <f t="shared" si="487"/>
        <v/>
      </c>
      <c r="D841" s="328" t="str">
        <f t="shared" si="488"/>
        <v/>
      </c>
      <c r="E841" s="328" t="e">
        <f t="shared" si="484"/>
        <v>#VALUE!</v>
      </c>
      <c r="F841" s="328" t="str">
        <f t="shared" si="489"/>
        <v/>
      </c>
      <c r="G841" s="328" t="str">
        <f t="shared" si="490"/>
        <v/>
      </c>
      <c r="H841" s="313"/>
      <c r="I841" s="328" t="str">
        <f t="shared" si="491"/>
        <v/>
      </c>
      <c r="J841" s="328">
        <f t="shared" si="485"/>
        <v>850</v>
      </c>
      <c r="K841" s="335" t="str">
        <f t="shared" si="492"/>
        <v/>
      </c>
      <c r="L841" s="323" t="str">
        <f t="shared" si="493"/>
        <v/>
      </c>
      <c r="M841" s="323" t="str">
        <f t="shared" si="494"/>
        <v/>
      </c>
      <c r="N841" s="328" t="str">
        <f t="shared" si="495"/>
        <v/>
      </c>
      <c r="O841" s="328" t="str">
        <f t="shared" si="496"/>
        <v/>
      </c>
      <c r="P841" s="332"/>
      <c r="Q841" s="328"/>
      <c r="R841" s="277" t="str">
        <f>IF(H841&gt;0, rate1(1,$L$52,$L$51,$L$54,L841,$L$53,$L$50,P841),"")</f>
        <v/>
      </c>
      <c r="S841" s="323"/>
      <c r="T841" s="323"/>
      <c r="U841" s="328"/>
      <c r="V841" s="336"/>
      <c r="W841" s="328"/>
      <c r="X841" s="328"/>
      <c r="Y841" s="328"/>
      <c r="Z841" s="108" t="str">
        <f>IF(H841&gt;0, rate1(1,$L$52,$L$51,$L$54,U841,$L$53,$L$50,Y841),"")</f>
        <v/>
      </c>
      <c r="AA841" s="336" t="str">
        <f t="shared" si="497"/>
        <v/>
      </c>
      <c r="AB841" s="336" t="str">
        <f t="shared" si="498"/>
        <v/>
      </c>
      <c r="AC841" s="328" t="str">
        <f t="shared" si="499"/>
        <v/>
      </c>
      <c r="AD841" s="328" t="str">
        <f t="shared" si="500"/>
        <v/>
      </c>
      <c r="AE841" s="328" t="str">
        <f t="shared" si="501"/>
        <v/>
      </c>
      <c r="AF841" s="328" t="str">
        <f t="shared" si="502"/>
        <v/>
      </c>
      <c r="AG841" s="328" t="str">
        <f t="shared" si="503"/>
        <v/>
      </c>
      <c r="AH841" s="328" t="str">
        <f t="shared" si="504"/>
        <v/>
      </c>
      <c r="AI841" s="328" t="str">
        <f t="shared" si="505"/>
        <v/>
      </c>
      <c r="AJ841" s="328" t="str">
        <f t="shared" si="506"/>
        <v/>
      </c>
      <c r="AK841" s="337" t="str">
        <f t="shared" si="507"/>
        <v/>
      </c>
      <c r="AL841" s="42" t="str">
        <f t="shared" si="508"/>
        <v/>
      </c>
    </row>
    <row r="842" spans="2:38" ht="15" x14ac:dyDescent="0.15">
      <c r="B842" s="328" t="str">
        <f t="shared" si="486"/>
        <v/>
      </c>
      <c r="C842" s="328" t="str">
        <f t="shared" si="487"/>
        <v/>
      </c>
      <c r="D842" s="328" t="str">
        <f t="shared" si="488"/>
        <v/>
      </c>
      <c r="E842" s="328" t="e">
        <f t="shared" si="484"/>
        <v>#VALUE!</v>
      </c>
      <c r="F842" s="328" t="str">
        <f t="shared" si="489"/>
        <v/>
      </c>
      <c r="G842" s="328" t="str">
        <f t="shared" si="490"/>
        <v/>
      </c>
      <c r="H842" s="313"/>
      <c r="I842" s="328" t="str">
        <f t="shared" si="491"/>
        <v/>
      </c>
      <c r="J842" s="328">
        <f t="shared" si="485"/>
        <v>850</v>
      </c>
      <c r="K842" s="335" t="str">
        <f t="shared" si="492"/>
        <v/>
      </c>
      <c r="L842" s="323" t="str">
        <f t="shared" si="493"/>
        <v/>
      </c>
      <c r="M842" s="323" t="str">
        <f t="shared" si="494"/>
        <v/>
      </c>
      <c r="N842" s="328" t="str">
        <f t="shared" si="495"/>
        <v/>
      </c>
      <c r="O842" s="328" t="str">
        <f t="shared" si="496"/>
        <v/>
      </c>
      <c r="P842" s="332"/>
      <c r="Q842" s="328"/>
      <c r="R842" s="277" t="str">
        <f>IF(H842&gt;0, rate1(1,$L$52,$L$51,$L$54,L842,$L$53,$L$50,P842),"")</f>
        <v/>
      </c>
      <c r="S842" s="323"/>
      <c r="T842" s="323"/>
      <c r="U842" s="328"/>
      <c r="V842" s="336"/>
      <c r="W842" s="328"/>
      <c r="X842" s="328"/>
      <c r="Y842" s="328"/>
      <c r="Z842" s="108" t="str">
        <f>IF(H842&gt;0, rate1(1,$L$52,$L$51,$L$54,U842,$L$53,$L$50,Y842),"")</f>
        <v/>
      </c>
      <c r="AA842" s="336" t="str">
        <f t="shared" si="497"/>
        <v/>
      </c>
      <c r="AB842" s="336" t="str">
        <f t="shared" si="498"/>
        <v/>
      </c>
      <c r="AC842" s="328" t="str">
        <f t="shared" si="499"/>
        <v/>
      </c>
      <c r="AD842" s="328" t="str">
        <f t="shared" si="500"/>
        <v/>
      </c>
      <c r="AE842" s="328" t="str">
        <f t="shared" si="501"/>
        <v/>
      </c>
      <c r="AF842" s="328" t="str">
        <f t="shared" si="502"/>
        <v/>
      </c>
      <c r="AG842" s="328" t="str">
        <f t="shared" si="503"/>
        <v/>
      </c>
      <c r="AH842" s="328" t="str">
        <f t="shared" si="504"/>
        <v/>
      </c>
      <c r="AI842" s="328" t="str">
        <f t="shared" si="505"/>
        <v/>
      </c>
      <c r="AJ842" s="328" t="str">
        <f t="shared" si="506"/>
        <v/>
      </c>
      <c r="AK842" s="337" t="str">
        <f t="shared" si="507"/>
        <v/>
      </c>
      <c r="AL842" s="42" t="str">
        <f t="shared" si="508"/>
        <v/>
      </c>
    </row>
    <row r="843" spans="2:38" ht="15" x14ac:dyDescent="0.15">
      <c r="B843" s="328" t="str">
        <f t="shared" si="486"/>
        <v/>
      </c>
      <c r="C843" s="328" t="str">
        <f t="shared" si="487"/>
        <v/>
      </c>
      <c r="D843" s="328" t="str">
        <f t="shared" si="488"/>
        <v/>
      </c>
      <c r="E843" s="328" t="e">
        <f t="shared" si="484"/>
        <v>#VALUE!</v>
      </c>
      <c r="F843" s="328" t="str">
        <f t="shared" si="489"/>
        <v/>
      </c>
      <c r="G843" s="328" t="str">
        <f t="shared" si="490"/>
        <v/>
      </c>
      <c r="H843" s="313"/>
      <c r="I843" s="328" t="str">
        <f t="shared" si="491"/>
        <v/>
      </c>
      <c r="J843" s="328">
        <f t="shared" si="485"/>
        <v>850</v>
      </c>
      <c r="K843" s="335" t="str">
        <f t="shared" si="492"/>
        <v/>
      </c>
      <c r="L843" s="323" t="str">
        <f t="shared" si="493"/>
        <v/>
      </c>
      <c r="M843" s="323" t="str">
        <f t="shared" si="494"/>
        <v/>
      </c>
      <c r="N843" s="328" t="str">
        <f t="shared" si="495"/>
        <v/>
      </c>
      <c r="O843" s="328" t="str">
        <f t="shared" si="496"/>
        <v/>
      </c>
      <c r="P843" s="332"/>
      <c r="Q843" s="328"/>
      <c r="R843" s="277" t="str">
        <f>IF(H843&gt;0, rate1(1,$L$52,$L$51,$L$54,L843,$L$53,$L$50,P843),"")</f>
        <v/>
      </c>
      <c r="S843" s="323"/>
      <c r="T843" s="323"/>
      <c r="U843" s="328"/>
      <c r="V843" s="336"/>
      <c r="W843" s="328"/>
      <c r="X843" s="328"/>
      <c r="Y843" s="328"/>
      <c r="Z843" s="108" t="str">
        <f>IF(H843&gt;0, rate1(1,$L$52,$L$51,$L$54,U843,$L$53,$L$50,Y843),"")</f>
        <v/>
      </c>
      <c r="AA843" s="336" t="str">
        <f t="shared" si="497"/>
        <v/>
      </c>
      <c r="AB843" s="336" t="str">
        <f t="shared" si="498"/>
        <v/>
      </c>
      <c r="AC843" s="328" t="str">
        <f t="shared" si="499"/>
        <v/>
      </c>
      <c r="AD843" s="328" t="str">
        <f t="shared" si="500"/>
        <v/>
      </c>
      <c r="AE843" s="328" t="str">
        <f t="shared" si="501"/>
        <v/>
      </c>
      <c r="AF843" s="328" t="str">
        <f t="shared" si="502"/>
        <v/>
      </c>
      <c r="AG843" s="328" t="str">
        <f t="shared" si="503"/>
        <v/>
      </c>
      <c r="AH843" s="328" t="str">
        <f t="shared" si="504"/>
        <v/>
      </c>
      <c r="AI843" s="328" t="str">
        <f t="shared" si="505"/>
        <v/>
      </c>
      <c r="AJ843" s="328" t="str">
        <f t="shared" si="506"/>
        <v/>
      </c>
      <c r="AK843" s="337" t="str">
        <f t="shared" si="507"/>
        <v/>
      </c>
      <c r="AL843" s="42" t="str">
        <f t="shared" si="508"/>
        <v/>
      </c>
    </row>
    <row r="844" spans="2:38" ht="15" x14ac:dyDescent="0.15">
      <c r="B844" s="328" t="str">
        <f t="shared" si="486"/>
        <v/>
      </c>
      <c r="C844" s="328" t="str">
        <f t="shared" si="487"/>
        <v/>
      </c>
      <c r="D844" s="328" t="str">
        <f t="shared" si="488"/>
        <v/>
      </c>
      <c r="E844" s="328" t="e">
        <f t="shared" si="484"/>
        <v>#VALUE!</v>
      </c>
      <c r="F844" s="328" t="str">
        <f t="shared" si="489"/>
        <v/>
      </c>
      <c r="G844" s="328" t="str">
        <f t="shared" si="490"/>
        <v/>
      </c>
      <c r="H844" s="313"/>
      <c r="I844" s="328" t="str">
        <f t="shared" si="491"/>
        <v/>
      </c>
      <c r="J844" s="328">
        <f t="shared" si="485"/>
        <v>850</v>
      </c>
      <c r="K844" s="335" t="str">
        <f t="shared" si="492"/>
        <v/>
      </c>
      <c r="L844" s="323" t="str">
        <f t="shared" si="493"/>
        <v/>
      </c>
      <c r="M844" s="323" t="str">
        <f t="shared" si="494"/>
        <v/>
      </c>
      <c r="N844" s="328" t="str">
        <f t="shared" si="495"/>
        <v/>
      </c>
      <c r="O844" s="328" t="str">
        <f t="shared" si="496"/>
        <v/>
      </c>
      <c r="P844" s="332"/>
      <c r="Q844" s="328"/>
      <c r="R844" s="277" t="str">
        <f>IF(H844&gt;0, rate1(1,$L$52,$L$51,$L$54,L844,$L$53,$L$50,P844),"")</f>
        <v/>
      </c>
      <c r="S844" s="323"/>
      <c r="T844" s="323"/>
      <c r="U844" s="328"/>
      <c r="V844" s="336"/>
      <c r="W844" s="328"/>
      <c r="X844" s="328"/>
      <c r="Y844" s="328"/>
      <c r="Z844" s="108" t="str">
        <f>IF(H844&gt;0, rate1(1,$L$52,$L$51,$L$54,U844,$L$53,$L$50,Y844),"")</f>
        <v/>
      </c>
      <c r="AA844" s="336" t="str">
        <f t="shared" si="497"/>
        <v/>
      </c>
      <c r="AB844" s="336" t="str">
        <f t="shared" si="498"/>
        <v/>
      </c>
      <c r="AC844" s="328" t="str">
        <f t="shared" si="499"/>
        <v/>
      </c>
      <c r="AD844" s="328" t="str">
        <f t="shared" si="500"/>
        <v/>
      </c>
      <c r="AE844" s="328" t="str">
        <f t="shared" si="501"/>
        <v/>
      </c>
      <c r="AF844" s="328" t="str">
        <f t="shared" si="502"/>
        <v/>
      </c>
      <c r="AG844" s="328" t="str">
        <f t="shared" si="503"/>
        <v/>
      </c>
      <c r="AH844" s="328" t="str">
        <f t="shared" si="504"/>
        <v/>
      </c>
      <c r="AI844" s="328" t="str">
        <f t="shared" si="505"/>
        <v/>
      </c>
      <c r="AJ844" s="328" t="str">
        <f t="shared" si="506"/>
        <v/>
      </c>
      <c r="AK844" s="337" t="str">
        <f t="shared" si="507"/>
        <v/>
      </c>
      <c r="AL844" s="42" t="str">
        <f t="shared" si="508"/>
        <v/>
      </c>
    </row>
    <row r="845" spans="2:38" ht="15" x14ac:dyDescent="0.15">
      <c r="B845" s="328" t="str">
        <f t="shared" si="486"/>
        <v/>
      </c>
      <c r="C845" s="328" t="str">
        <f t="shared" si="487"/>
        <v/>
      </c>
      <c r="D845" s="328" t="str">
        <f t="shared" si="488"/>
        <v/>
      </c>
      <c r="E845" s="328" t="e">
        <f t="shared" si="484"/>
        <v>#VALUE!</v>
      </c>
      <c r="F845" s="328" t="str">
        <f t="shared" si="489"/>
        <v/>
      </c>
      <c r="G845" s="328" t="str">
        <f t="shared" si="490"/>
        <v/>
      </c>
      <c r="H845" s="313"/>
      <c r="I845" s="328" t="str">
        <f t="shared" si="491"/>
        <v/>
      </c>
      <c r="J845" s="328">
        <f t="shared" si="485"/>
        <v>850</v>
      </c>
      <c r="K845" s="335" t="str">
        <f t="shared" si="492"/>
        <v/>
      </c>
      <c r="L845" s="323" t="str">
        <f t="shared" si="493"/>
        <v/>
      </c>
      <c r="M845" s="323" t="str">
        <f t="shared" si="494"/>
        <v/>
      </c>
      <c r="N845" s="328" t="str">
        <f t="shared" si="495"/>
        <v/>
      </c>
      <c r="O845" s="328" t="str">
        <f t="shared" si="496"/>
        <v/>
      </c>
      <c r="P845" s="332"/>
      <c r="Q845" s="328"/>
      <c r="R845" s="277" t="str">
        <f>IF(H845&gt;0, rate1(1,$L$52,$L$51,$L$54,L845,$L$53,$L$50,P845),"")</f>
        <v/>
      </c>
      <c r="S845" s="323"/>
      <c r="T845" s="323"/>
      <c r="U845" s="328"/>
      <c r="V845" s="336"/>
      <c r="W845" s="328"/>
      <c r="X845" s="328"/>
      <c r="Y845" s="328"/>
      <c r="Z845" s="108" t="str">
        <f>IF(H845&gt;0, rate1(1,$L$52,$L$51,$L$54,U845,$L$53,$L$50,Y845),"")</f>
        <v/>
      </c>
      <c r="AA845" s="336" t="str">
        <f t="shared" si="497"/>
        <v/>
      </c>
      <c r="AB845" s="336" t="str">
        <f t="shared" si="498"/>
        <v/>
      </c>
      <c r="AC845" s="328" t="str">
        <f t="shared" si="499"/>
        <v/>
      </c>
      <c r="AD845" s="328" t="str">
        <f t="shared" si="500"/>
        <v/>
      </c>
      <c r="AE845" s="328" t="str">
        <f t="shared" si="501"/>
        <v/>
      </c>
      <c r="AF845" s="328" t="str">
        <f t="shared" si="502"/>
        <v/>
      </c>
      <c r="AG845" s="328" t="str">
        <f t="shared" si="503"/>
        <v/>
      </c>
      <c r="AH845" s="328" t="str">
        <f t="shared" si="504"/>
        <v/>
      </c>
      <c r="AI845" s="328" t="str">
        <f t="shared" si="505"/>
        <v/>
      </c>
      <c r="AJ845" s="328" t="str">
        <f t="shared" si="506"/>
        <v/>
      </c>
      <c r="AK845" s="337" t="str">
        <f t="shared" si="507"/>
        <v/>
      </c>
      <c r="AL845" s="42" t="str">
        <f t="shared" si="508"/>
        <v/>
      </c>
    </row>
    <row r="846" spans="2:38" ht="15" x14ac:dyDescent="0.15">
      <c r="B846" s="328" t="str">
        <f t="shared" si="486"/>
        <v/>
      </c>
      <c r="C846" s="328" t="str">
        <f t="shared" si="487"/>
        <v/>
      </c>
      <c r="D846" s="328" t="str">
        <f t="shared" si="488"/>
        <v/>
      </c>
      <c r="E846" s="328" t="e">
        <f t="shared" si="484"/>
        <v>#VALUE!</v>
      </c>
      <c r="F846" s="328" t="str">
        <f t="shared" si="489"/>
        <v/>
      </c>
      <c r="G846" s="328" t="str">
        <f t="shared" si="490"/>
        <v/>
      </c>
      <c r="H846" s="313"/>
      <c r="I846" s="328" t="str">
        <f t="shared" si="491"/>
        <v/>
      </c>
      <c r="J846" s="328">
        <f t="shared" si="485"/>
        <v>850</v>
      </c>
      <c r="K846" s="335" t="str">
        <f t="shared" si="492"/>
        <v/>
      </c>
      <c r="L846" s="323" t="str">
        <f t="shared" si="493"/>
        <v/>
      </c>
      <c r="M846" s="323" t="str">
        <f t="shared" si="494"/>
        <v/>
      </c>
      <c r="N846" s="328" t="str">
        <f t="shared" si="495"/>
        <v/>
      </c>
      <c r="O846" s="328" t="str">
        <f t="shared" si="496"/>
        <v/>
      </c>
      <c r="P846" s="332"/>
      <c r="Q846" s="328"/>
      <c r="R846" s="277" t="str">
        <f>IF(H846&gt;0, rate1(1,$L$52,$L$51,$L$54,L846,$L$53,$L$50,P846),"")</f>
        <v/>
      </c>
      <c r="S846" s="323"/>
      <c r="T846" s="323"/>
      <c r="U846" s="328"/>
      <c r="V846" s="336"/>
      <c r="W846" s="328"/>
      <c r="X846" s="328"/>
      <c r="Y846" s="328"/>
      <c r="Z846" s="108" t="str">
        <f>IF(H846&gt;0, rate1(1,$L$52,$L$51,$L$54,U846,$L$53,$L$50,Y846),"")</f>
        <v/>
      </c>
      <c r="AA846" s="336" t="str">
        <f t="shared" si="497"/>
        <v/>
      </c>
      <c r="AB846" s="336" t="str">
        <f t="shared" si="498"/>
        <v/>
      </c>
      <c r="AC846" s="328" t="str">
        <f t="shared" si="499"/>
        <v/>
      </c>
      <c r="AD846" s="328" t="str">
        <f t="shared" si="500"/>
        <v/>
      </c>
      <c r="AE846" s="328" t="str">
        <f t="shared" si="501"/>
        <v/>
      </c>
      <c r="AF846" s="328" t="str">
        <f t="shared" si="502"/>
        <v/>
      </c>
      <c r="AG846" s="328" t="str">
        <f t="shared" si="503"/>
        <v/>
      </c>
      <c r="AH846" s="328" t="str">
        <f t="shared" si="504"/>
        <v/>
      </c>
      <c r="AI846" s="328" t="str">
        <f t="shared" si="505"/>
        <v/>
      </c>
      <c r="AJ846" s="328" t="str">
        <f t="shared" si="506"/>
        <v/>
      </c>
      <c r="AK846" s="337" t="str">
        <f t="shared" si="507"/>
        <v/>
      </c>
      <c r="AL846" s="42" t="str">
        <f t="shared" si="508"/>
        <v/>
      </c>
    </row>
    <row r="847" spans="2:38" ht="15" x14ac:dyDescent="0.15">
      <c r="B847" s="328" t="str">
        <f t="shared" si="486"/>
        <v/>
      </c>
      <c r="C847" s="328" t="str">
        <f t="shared" si="487"/>
        <v/>
      </c>
      <c r="D847" s="328" t="str">
        <f t="shared" si="488"/>
        <v/>
      </c>
      <c r="E847" s="328" t="e">
        <f t="shared" si="484"/>
        <v>#VALUE!</v>
      </c>
      <c r="F847" s="328" t="str">
        <f t="shared" si="489"/>
        <v/>
      </c>
      <c r="G847" s="328" t="str">
        <f t="shared" si="490"/>
        <v/>
      </c>
      <c r="H847" s="313"/>
      <c r="I847" s="328" t="str">
        <f t="shared" si="491"/>
        <v/>
      </c>
      <c r="J847" s="328">
        <f t="shared" si="485"/>
        <v>850</v>
      </c>
      <c r="K847" s="335" t="str">
        <f t="shared" si="492"/>
        <v/>
      </c>
      <c r="L847" s="323" t="str">
        <f t="shared" si="493"/>
        <v/>
      </c>
      <c r="M847" s="323" t="str">
        <f t="shared" si="494"/>
        <v/>
      </c>
      <c r="N847" s="328" t="str">
        <f t="shared" si="495"/>
        <v/>
      </c>
      <c r="O847" s="328" t="str">
        <f t="shared" si="496"/>
        <v/>
      </c>
      <c r="P847" s="332"/>
      <c r="Q847" s="328"/>
      <c r="R847" s="277" t="str">
        <f>IF(H847&gt;0, rate1(1,$L$52,$L$51,$L$54,L847,$L$53,$L$50,P847),"")</f>
        <v/>
      </c>
      <c r="S847" s="323"/>
      <c r="T847" s="323"/>
      <c r="U847" s="328"/>
      <c r="V847" s="336"/>
      <c r="W847" s="328"/>
      <c r="X847" s="328"/>
      <c r="Y847" s="328"/>
      <c r="Z847" s="108" t="str">
        <f>IF(H847&gt;0, rate1(1,$L$52,$L$51,$L$54,U847,$L$53,$L$50,Y847),"")</f>
        <v/>
      </c>
      <c r="AA847" s="336" t="str">
        <f t="shared" si="497"/>
        <v/>
      </c>
      <c r="AB847" s="336" t="str">
        <f t="shared" si="498"/>
        <v/>
      </c>
      <c r="AC847" s="328" t="str">
        <f t="shared" si="499"/>
        <v/>
      </c>
      <c r="AD847" s="328" t="str">
        <f t="shared" si="500"/>
        <v/>
      </c>
      <c r="AE847" s="328" t="str">
        <f t="shared" si="501"/>
        <v/>
      </c>
      <c r="AF847" s="328" t="str">
        <f t="shared" si="502"/>
        <v/>
      </c>
      <c r="AG847" s="328" t="str">
        <f t="shared" si="503"/>
        <v/>
      </c>
      <c r="AH847" s="328" t="str">
        <f t="shared" si="504"/>
        <v/>
      </c>
      <c r="AI847" s="328" t="str">
        <f t="shared" si="505"/>
        <v/>
      </c>
      <c r="AJ847" s="328" t="str">
        <f t="shared" si="506"/>
        <v/>
      </c>
      <c r="AK847" s="337" t="str">
        <f t="shared" si="507"/>
        <v/>
      </c>
      <c r="AL847" s="42" t="str">
        <f t="shared" si="508"/>
        <v/>
      </c>
    </row>
    <row r="848" spans="2:38" ht="15" x14ac:dyDescent="0.15">
      <c r="B848" s="328" t="str">
        <f t="shared" si="486"/>
        <v/>
      </c>
      <c r="C848" s="328" t="str">
        <f t="shared" si="487"/>
        <v/>
      </c>
      <c r="D848" s="328" t="str">
        <f t="shared" si="488"/>
        <v/>
      </c>
      <c r="E848" s="328" t="e">
        <f t="shared" si="484"/>
        <v>#VALUE!</v>
      </c>
      <c r="F848" s="328" t="str">
        <f t="shared" si="489"/>
        <v/>
      </c>
      <c r="G848" s="328" t="str">
        <f t="shared" si="490"/>
        <v/>
      </c>
      <c r="H848" s="313"/>
      <c r="I848" s="328" t="str">
        <f t="shared" si="491"/>
        <v/>
      </c>
      <c r="J848" s="328">
        <f t="shared" si="485"/>
        <v>850</v>
      </c>
      <c r="K848" s="335" t="str">
        <f t="shared" si="492"/>
        <v/>
      </c>
      <c r="L848" s="323" t="str">
        <f t="shared" si="493"/>
        <v/>
      </c>
      <c r="M848" s="323" t="str">
        <f t="shared" si="494"/>
        <v/>
      </c>
      <c r="N848" s="328" t="str">
        <f t="shared" si="495"/>
        <v/>
      </c>
      <c r="O848" s="328" t="str">
        <f t="shared" si="496"/>
        <v/>
      </c>
      <c r="P848" s="332"/>
      <c r="Q848" s="328"/>
      <c r="R848" s="277" t="str">
        <f>IF(H848&gt;0, rate1(1,$L$52,$L$51,$L$54,L848,$L$53,$L$50,P848),"")</f>
        <v/>
      </c>
      <c r="S848" s="323"/>
      <c r="T848" s="323"/>
      <c r="U848" s="328"/>
      <c r="V848" s="336"/>
      <c r="W848" s="328"/>
      <c r="X848" s="328"/>
      <c r="Y848" s="328"/>
      <c r="Z848" s="108" t="str">
        <f>IF(H848&gt;0, rate1(1,$L$52,$L$51,$L$54,U848,$L$53,$L$50,Y848),"")</f>
        <v/>
      </c>
      <c r="AA848" s="336" t="str">
        <f t="shared" si="497"/>
        <v/>
      </c>
      <c r="AB848" s="336" t="str">
        <f t="shared" si="498"/>
        <v/>
      </c>
      <c r="AC848" s="328" t="str">
        <f t="shared" si="499"/>
        <v/>
      </c>
      <c r="AD848" s="328" t="str">
        <f t="shared" si="500"/>
        <v/>
      </c>
      <c r="AE848" s="328" t="str">
        <f t="shared" si="501"/>
        <v/>
      </c>
      <c r="AF848" s="328" t="str">
        <f t="shared" si="502"/>
        <v/>
      </c>
      <c r="AG848" s="328" t="str">
        <f t="shared" si="503"/>
        <v/>
      </c>
      <c r="AH848" s="328" t="str">
        <f t="shared" si="504"/>
        <v/>
      </c>
      <c r="AI848" s="328" t="str">
        <f t="shared" si="505"/>
        <v/>
      </c>
      <c r="AJ848" s="328" t="str">
        <f t="shared" si="506"/>
        <v/>
      </c>
      <c r="AK848" s="337" t="str">
        <f t="shared" si="507"/>
        <v/>
      </c>
      <c r="AL848" s="42" t="str">
        <f t="shared" si="508"/>
        <v/>
      </c>
    </row>
    <row r="849" spans="2:38" ht="15" x14ac:dyDescent="0.15">
      <c r="B849" s="328" t="str">
        <f t="shared" si="486"/>
        <v/>
      </c>
      <c r="C849" s="328" t="str">
        <f t="shared" si="487"/>
        <v/>
      </c>
      <c r="D849" s="328" t="str">
        <f t="shared" si="488"/>
        <v/>
      </c>
      <c r="E849" s="328" t="e">
        <f t="shared" si="484"/>
        <v>#VALUE!</v>
      </c>
      <c r="F849" s="328" t="str">
        <f t="shared" si="489"/>
        <v/>
      </c>
      <c r="G849" s="328" t="str">
        <f t="shared" si="490"/>
        <v/>
      </c>
      <c r="H849" s="313"/>
      <c r="I849" s="328" t="str">
        <f t="shared" si="491"/>
        <v/>
      </c>
      <c r="J849" s="328">
        <f t="shared" si="485"/>
        <v>850</v>
      </c>
      <c r="K849" s="335" t="str">
        <f t="shared" si="492"/>
        <v/>
      </c>
      <c r="L849" s="323" t="str">
        <f t="shared" si="493"/>
        <v/>
      </c>
      <c r="M849" s="323" t="str">
        <f t="shared" si="494"/>
        <v/>
      </c>
      <c r="N849" s="328" t="str">
        <f t="shared" si="495"/>
        <v/>
      </c>
      <c r="O849" s="328" t="str">
        <f t="shared" si="496"/>
        <v/>
      </c>
      <c r="P849" s="332"/>
      <c r="Q849" s="328"/>
      <c r="R849" s="277" t="str">
        <f>IF(H849&gt;0, rate1(1,$L$52,$L$51,$L$54,L849,$L$53,$L$50,P849),"")</f>
        <v/>
      </c>
      <c r="S849" s="323"/>
      <c r="T849" s="323"/>
      <c r="U849" s="328"/>
      <c r="V849" s="336"/>
      <c r="W849" s="328"/>
      <c r="X849" s="328"/>
      <c r="Y849" s="328"/>
      <c r="Z849" s="108" t="str">
        <f>IF(H849&gt;0, rate1(1,$L$52,$L$51,$L$54,U849,$L$53,$L$50,Y849),"")</f>
        <v/>
      </c>
      <c r="AA849" s="336" t="str">
        <f t="shared" si="497"/>
        <v/>
      </c>
      <c r="AB849" s="336" t="str">
        <f t="shared" si="498"/>
        <v/>
      </c>
      <c r="AC849" s="328" t="str">
        <f t="shared" si="499"/>
        <v/>
      </c>
      <c r="AD849" s="328" t="str">
        <f t="shared" si="500"/>
        <v/>
      </c>
      <c r="AE849" s="328" t="str">
        <f t="shared" si="501"/>
        <v/>
      </c>
      <c r="AF849" s="328" t="str">
        <f t="shared" si="502"/>
        <v/>
      </c>
      <c r="AG849" s="328" t="str">
        <f t="shared" si="503"/>
        <v/>
      </c>
      <c r="AH849" s="328" t="str">
        <f t="shared" si="504"/>
        <v/>
      </c>
      <c r="AI849" s="328" t="str">
        <f t="shared" si="505"/>
        <v/>
      </c>
      <c r="AJ849" s="328" t="str">
        <f t="shared" si="506"/>
        <v/>
      </c>
      <c r="AK849" s="337" t="str">
        <f t="shared" si="507"/>
        <v/>
      </c>
      <c r="AL849" s="42" t="str">
        <f t="shared" si="508"/>
        <v/>
      </c>
    </row>
    <row r="850" spans="2:38" ht="15" x14ac:dyDescent="0.15">
      <c r="B850" s="328" t="str">
        <f t="shared" si="486"/>
        <v/>
      </c>
      <c r="C850" s="328" t="str">
        <f t="shared" si="487"/>
        <v/>
      </c>
      <c r="D850" s="328" t="str">
        <f t="shared" si="488"/>
        <v/>
      </c>
      <c r="E850" s="328" t="e">
        <f t="shared" si="484"/>
        <v>#VALUE!</v>
      </c>
      <c r="F850" s="328" t="str">
        <f t="shared" si="489"/>
        <v/>
      </c>
      <c r="G850" s="328" t="str">
        <f t="shared" si="490"/>
        <v/>
      </c>
      <c r="H850" s="313"/>
      <c r="I850" s="328" t="str">
        <f t="shared" si="491"/>
        <v/>
      </c>
      <c r="J850" s="328">
        <f t="shared" si="485"/>
        <v>850</v>
      </c>
      <c r="K850" s="335" t="str">
        <f t="shared" si="492"/>
        <v/>
      </c>
      <c r="L850" s="323" t="str">
        <f t="shared" si="493"/>
        <v/>
      </c>
      <c r="M850" s="323" t="str">
        <f t="shared" si="494"/>
        <v/>
      </c>
      <c r="N850" s="328" t="str">
        <f t="shared" si="495"/>
        <v/>
      </c>
      <c r="O850" s="328" t="str">
        <f t="shared" si="496"/>
        <v/>
      </c>
      <c r="P850" s="332"/>
      <c r="Q850" s="328"/>
      <c r="R850" s="277" t="str">
        <f>IF(H850&gt;0, rate1(1,$L$52,$L$51,$L$54,L850,$L$53,$L$50,P850),"")</f>
        <v/>
      </c>
      <c r="S850" s="323"/>
      <c r="T850" s="323"/>
      <c r="U850" s="328"/>
      <c r="V850" s="336"/>
      <c r="W850" s="328"/>
      <c r="X850" s="328"/>
      <c r="Y850" s="328"/>
      <c r="Z850" s="108" t="str">
        <f>IF(H850&gt;0, rate1(1,$L$52,$L$51,$L$54,U850,$L$53,$L$50,Y850),"")</f>
        <v/>
      </c>
      <c r="AA850" s="336" t="str">
        <f t="shared" si="497"/>
        <v/>
      </c>
      <c r="AB850" s="336" t="str">
        <f t="shared" si="498"/>
        <v/>
      </c>
      <c r="AC850" s="328" t="str">
        <f t="shared" si="499"/>
        <v/>
      </c>
      <c r="AD850" s="328" t="str">
        <f t="shared" si="500"/>
        <v/>
      </c>
      <c r="AE850" s="328" t="str">
        <f t="shared" si="501"/>
        <v/>
      </c>
      <c r="AF850" s="328" t="str">
        <f t="shared" si="502"/>
        <v/>
      </c>
      <c r="AG850" s="328" t="str">
        <f t="shared" si="503"/>
        <v/>
      </c>
      <c r="AH850" s="328" t="str">
        <f t="shared" si="504"/>
        <v/>
      </c>
      <c r="AI850" s="328" t="str">
        <f t="shared" si="505"/>
        <v/>
      </c>
      <c r="AJ850" s="328" t="str">
        <f t="shared" si="506"/>
        <v/>
      </c>
      <c r="AK850" s="337" t="str">
        <f t="shared" si="507"/>
        <v/>
      </c>
      <c r="AL850" s="42" t="str">
        <f t="shared" si="508"/>
        <v/>
      </c>
    </row>
    <row r="851" spans="2:38" ht="15" x14ac:dyDescent="0.15">
      <c r="B851" s="328" t="str">
        <f t="shared" si="486"/>
        <v/>
      </c>
      <c r="C851" s="328" t="str">
        <f t="shared" si="487"/>
        <v/>
      </c>
      <c r="D851" s="328" t="str">
        <f t="shared" si="488"/>
        <v/>
      </c>
      <c r="E851" s="328" t="e">
        <f t="shared" si="484"/>
        <v>#VALUE!</v>
      </c>
      <c r="F851" s="328" t="str">
        <f t="shared" si="489"/>
        <v/>
      </c>
      <c r="G851" s="328" t="str">
        <f t="shared" si="490"/>
        <v/>
      </c>
      <c r="H851" s="313"/>
      <c r="I851" s="328" t="str">
        <f t="shared" si="491"/>
        <v/>
      </c>
      <c r="J851" s="328">
        <f t="shared" si="485"/>
        <v>850</v>
      </c>
      <c r="K851" s="335" t="str">
        <f t="shared" si="492"/>
        <v/>
      </c>
      <c r="L851" s="323" t="str">
        <f t="shared" si="493"/>
        <v/>
      </c>
      <c r="M851" s="323" t="str">
        <f t="shared" si="494"/>
        <v/>
      </c>
      <c r="N851" s="328" t="str">
        <f t="shared" si="495"/>
        <v/>
      </c>
      <c r="O851" s="328" t="str">
        <f t="shared" si="496"/>
        <v/>
      </c>
      <c r="P851" s="332"/>
      <c r="Q851" s="328"/>
      <c r="R851" s="277" t="str">
        <f>IF(H851&gt;0, rate1(1,$L$52,$L$51,$L$54,L851,$L$53,$L$50,P851),"")</f>
        <v/>
      </c>
      <c r="S851" s="323"/>
      <c r="T851" s="323"/>
      <c r="U851" s="328"/>
      <c r="V851" s="336"/>
      <c r="W851" s="328"/>
      <c r="X851" s="328"/>
      <c r="Y851" s="328"/>
      <c r="Z851" s="108" t="str">
        <f>IF(H851&gt;0, rate1(1,$L$52,$L$51,$L$54,U851,$L$53,$L$50,Y851),"")</f>
        <v/>
      </c>
      <c r="AA851" s="336" t="str">
        <f t="shared" si="497"/>
        <v/>
      </c>
      <c r="AB851" s="336" t="str">
        <f t="shared" si="498"/>
        <v/>
      </c>
      <c r="AC851" s="328" t="str">
        <f t="shared" si="499"/>
        <v/>
      </c>
      <c r="AD851" s="328" t="str">
        <f t="shared" si="500"/>
        <v/>
      </c>
      <c r="AE851" s="328" t="str">
        <f t="shared" si="501"/>
        <v/>
      </c>
      <c r="AF851" s="328" t="str">
        <f t="shared" si="502"/>
        <v/>
      </c>
      <c r="AG851" s="328" t="str">
        <f t="shared" si="503"/>
        <v/>
      </c>
      <c r="AH851" s="328" t="str">
        <f t="shared" si="504"/>
        <v/>
      </c>
      <c r="AI851" s="328" t="str">
        <f t="shared" si="505"/>
        <v/>
      </c>
      <c r="AJ851" s="328" t="str">
        <f t="shared" si="506"/>
        <v/>
      </c>
      <c r="AK851" s="337" t="str">
        <f t="shared" si="507"/>
        <v/>
      </c>
      <c r="AL851" s="42" t="str">
        <f t="shared" si="508"/>
        <v/>
      </c>
    </row>
    <row r="852" spans="2:38" ht="15" x14ac:dyDescent="0.15">
      <c r="B852" s="328" t="str">
        <f t="shared" si="486"/>
        <v/>
      </c>
      <c r="C852" s="328" t="str">
        <f t="shared" si="487"/>
        <v/>
      </c>
      <c r="D852" s="328" t="str">
        <f t="shared" si="488"/>
        <v/>
      </c>
      <c r="E852" s="328" t="e">
        <f t="shared" si="484"/>
        <v>#VALUE!</v>
      </c>
      <c r="F852" s="328" t="str">
        <f t="shared" si="489"/>
        <v/>
      </c>
      <c r="G852" s="328" t="str">
        <f t="shared" si="490"/>
        <v/>
      </c>
      <c r="H852" s="313"/>
      <c r="I852" s="328" t="str">
        <f t="shared" si="491"/>
        <v/>
      </c>
      <c r="J852" s="328">
        <f t="shared" si="485"/>
        <v>850</v>
      </c>
      <c r="K852" s="335" t="str">
        <f t="shared" si="492"/>
        <v/>
      </c>
      <c r="L852" s="323" t="str">
        <f t="shared" si="493"/>
        <v/>
      </c>
      <c r="M852" s="323" t="str">
        <f t="shared" si="494"/>
        <v/>
      </c>
      <c r="N852" s="328" t="str">
        <f t="shared" si="495"/>
        <v/>
      </c>
      <c r="O852" s="328" t="str">
        <f t="shared" si="496"/>
        <v/>
      </c>
      <c r="P852" s="332"/>
      <c r="Q852" s="328"/>
      <c r="R852" s="277" t="str">
        <f>IF(H852&gt;0, rate1(1,$L$52,$L$51,$L$54,L852,$L$53,$L$50,P852),"")</f>
        <v/>
      </c>
      <c r="S852" s="323"/>
      <c r="T852" s="323"/>
      <c r="U852" s="328"/>
      <c r="V852" s="336"/>
      <c r="W852" s="328"/>
      <c r="X852" s="328"/>
      <c r="Y852" s="328"/>
      <c r="Z852" s="108" t="str">
        <f>IF(H852&gt;0, rate1(1,$L$52,$L$51,$L$54,U852,$L$53,$L$50,Y852),"")</f>
        <v/>
      </c>
      <c r="AA852" s="336" t="str">
        <f t="shared" si="497"/>
        <v/>
      </c>
      <c r="AB852" s="336" t="str">
        <f t="shared" si="498"/>
        <v/>
      </c>
      <c r="AC852" s="328" t="str">
        <f t="shared" si="499"/>
        <v/>
      </c>
      <c r="AD852" s="328" t="str">
        <f t="shared" si="500"/>
        <v/>
      </c>
      <c r="AE852" s="328" t="str">
        <f t="shared" si="501"/>
        <v/>
      </c>
      <c r="AF852" s="328" t="str">
        <f t="shared" si="502"/>
        <v/>
      </c>
      <c r="AG852" s="328" t="str">
        <f t="shared" si="503"/>
        <v/>
      </c>
      <c r="AH852" s="328" t="str">
        <f t="shared" si="504"/>
        <v/>
      </c>
      <c r="AI852" s="328" t="str">
        <f t="shared" si="505"/>
        <v/>
      </c>
      <c r="AJ852" s="328" t="str">
        <f t="shared" si="506"/>
        <v/>
      </c>
      <c r="AK852" s="337" t="str">
        <f t="shared" si="507"/>
        <v/>
      </c>
      <c r="AL852" s="42" t="str">
        <f t="shared" si="508"/>
        <v/>
      </c>
    </row>
    <row r="853" spans="2:38" ht="15" x14ac:dyDescent="0.15">
      <c r="B853" s="328" t="str">
        <f t="shared" si="486"/>
        <v/>
      </c>
      <c r="C853" s="328" t="str">
        <f t="shared" si="487"/>
        <v/>
      </c>
      <c r="D853" s="328" t="str">
        <f t="shared" si="488"/>
        <v/>
      </c>
      <c r="E853" s="328" t="e">
        <f t="shared" si="484"/>
        <v>#VALUE!</v>
      </c>
      <c r="F853" s="328" t="str">
        <f t="shared" si="489"/>
        <v/>
      </c>
      <c r="G853" s="328" t="str">
        <f t="shared" si="490"/>
        <v/>
      </c>
      <c r="H853" s="313"/>
      <c r="I853" s="328" t="str">
        <f t="shared" si="491"/>
        <v/>
      </c>
      <c r="J853" s="328">
        <f t="shared" si="485"/>
        <v>850</v>
      </c>
      <c r="K853" s="335" t="str">
        <f t="shared" si="492"/>
        <v/>
      </c>
      <c r="L853" s="323" t="str">
        <f t="shared" si="493"/>
        <v/>
      </c>
      <c r="M853" s="323" t="str">
        <f t="shared" si="494"/>
        <v/>
      </c>
      <c r="N853" s="328" t="str">
        <f t="shared" si="495"/>
        <v/>
      </c>
      <c r="O853" s="328" t="str">
        <f t="shared" si="496"/>
        <v/>
      </c>
      <c r="P853" s="332"/>
      <c r="Q853" s="328"/>
      <c r="R853" s="277" t="str">
        <f>IF(H853&gt;0, rate1(1,$L$52,$L$51,$L$54,L853,$L$53,$L$50,P853),"")</f>
        <v/>
      </c>
      <c r="S853" s="323"/>
      <c r="T853" s="323"/>
      <c r="U853" s="328"/>
      <c r="V853" s="336"/>
      <c r="W853" s="328"/>
      <c r="X853" s="328"/>
      <c r="Y853" s="328"/>
      <c r="Z853" s="108" t="str">
        <f>IF(H853&gt;0, rate1(1,$L$52,$L$51,$L$54,U853,$L$53,$L$50,Y853),"")</f>
        <v/>
      </c>
      <c r="AA853" s="336" t="str">
        <f t="shared" si="497"/>
        <v/>
      </c>
      <c r="AB853" s="336" t="str">
        <f t="shared" si="498"/>
        <v/>
      </c>
      <c r="AC853" s="328" t="str">
        <f t="shared" si="499"/>
        <v/>
      </c>
      <c r="AD853" s="328" t="str">
        <f t="shared" si="500"/>
        <v/>
      </c>
      <c r="AE853" s="328" t="str">
        <f t="shared" si="501"/>
        <v/>
      </c>
      <c r="AF853" s="328" t="str">
        <f t="shared" si="502"/>
        <v/>
      </c>
      <c r="AG853" s="328" t="str">
        <f t="shared" si="503"/>
        <v/>
      </c>
      <c r="AH853" s="328" t="str">
        <f t="shared" si="504"/>
        <v/>
      </c>
      <c r="AI853" s="328" t="str">
        <f t="shared" si="505"/>
        <v/>
      </c>
      <c r="AJ853" s="328" t="str">
        <f t="shared" si="506"/>
        <v/>
      </c>
      <c r="AK853" s="337" t="str">
        <f t="shared" si="507"/>
        <v/>
      </c>
      <c r="AL853" s="42" t="str">
        <f t="shared" si="508"/>
        <v/>
      </c>
    </row>
    <row r="854" spans="2:38" ht="15" x14ac:dyDescent="0.15">
      <c r="B854" s="328" t="str">
        <f t="shared" si="486"/>
        <v/>
      </c>
      <c r="C854" s="328" t="str">
        <f t="shared" si="487"/>
        <v/>
      </c>
      <c r="D854" s="328" t="str">
        <f t="shared" si="488"/>
        <v/>
      </c>
      <c r="E854" s="328" t="e">
        <f t="shared" si="484"/>
        <v>#VALUE!</v>
      </c>
      <c r="F854" s="328" t="str">
        <f t="shared" si="489"/>
        <v/>
      </c>
      <c r="G854" s="328" t="str">
        <f t="shared" si="490"/>
        <v/>
      </c>
      <c r="H854" s="313"/>
      <c r="I854" s="328" t="str">
        <f t="shared" si="491"/>
        <v/>
      </c>
      <c r="J854" s="328">
        <f t="shared" si="485"/>
        <v>850</v>
      </c>
      <c r="K854" s="335" t="str">
        <f t="shared" si="492"/>
        <v/>
      </c>
      <c r="L854" s="323" t="str">
        <f t="shared" si="493"/>
        <v/>
      </c>
      <c r="M854" s="323" t="str">
        <f t="shared" si="494"/>
        <v/>
      </c>
      <c r="N854" s="328" t="str">
        <f t="shared" si="495"/>
        <v/>
      </c>
      <c r="O854" s="328" t="str">
        <f t="shared" si="496"/>
        <v/>
      </c>
      <c r="P854" s="332"/>
      <c r="Q854" s="328"/>
      <c r="R854" s="277" t="str">
        <f>IF(H854&gt;0, rate1(1,$L$52,$L$51,$L$54,L854,$L$53,$L$50,P854),"")</f>
        <v/>
      </c>
      <c r="S854" s="323"/>
      <c r="T854" s="323"/>
      <c r="U854" s="328"/>
      <c r="V854" s="336"/>
      <c r="W854" s="328"/>
      <c r="X854" s="328"/>
      <c r="Y854" s="328"/>
      <c r="Z854" s="108" t="str">
        <f>IF(H854&gt;0, rate1(1,$L$52,$L$51,$L$54,U854,$L$53,$L$50,Y854),"")</f>
        <v/>
      </c>
      <c r="AA854" s="336" t="str">
        <f t="shared" si="497"/>
        <v/>
      </c>
      <c r="AB854" s="336" t="str">
        <f t="shared" si="498"/>
        <v/>
      </c>
      <c r="AC854" s="328" t="str">
        <f t="shared" si="499"/>
        <v/>
      </c>
      <c r="AD854" s="328" t="str">
        <f t="shared" si="500"/>
        <v/>
      </c>
      <c r="AE854" s="328" t="str">
        <f t="shared" si="501"/>
        <v/>
      </c>
      <c r="AF854" s="328" t="str">
        <f t="shared" si="502"/>
        <v/>
      </c>
      <c r="AG854" s="328" t="str">
        <f t="shared" si="503"/>
        <v/>
      </c>
      <c r="AH854" s="328" t="str">
        <f t="shared" si="504"/>
        <v/>
      </c>
      <c r="AI854" s="328" t="str">
        <f t="shared" si="505"/>
        <v/>
      </c>
      <c r="AJ854" s="328" t="str">
        <f t="shared" si="506"/>
        <v/>
      </c>
      <c r="AK854" s="337" t="str">
        <f t="shared" si="507"/>
        <v/>
      </c>
      <c r="AL854" s="42" t="str">
        <f t="shared" si="508"/>
        <v/>
      </c>
    </row>
    <row r="855" spans="2:38" ht="15" x14ac:dyDescent="0.15">
      <c r="B855" s="328" t="str">
        <f t="shared" si="486"/>
        <v/>
      </c>
      <c r="C855" s="328" t="str">
        <f t="shared" si="487"/>
        <v/>
      </c>
      <c r="D855" s="328" t="str">
        <f t="shared" si="488"/>
        <v/>
      </c>
      <c r="E855" s="328" t="e">
        <f t="shared" si="484"/>
        <v>#VALUE!</v>
      </c>
      <c r="F855" s="328" t="str">
        <f t="shared" si="489"/>
        <v/>
      </c>
      <c r="G855" s="328" t="str">
        <f t="shared" si="490"/>
        <v/>
      </c>
      <c r="H855" s="313"/>
      <c r="I855" s="328" t="str">
        <f t="shared" si="491"/>
        <v/>
      </c>
      <c r="J855" s="328">
        <f t="shared" si="485"/>
        <v>850</v>
      </c>
      <c r="K855" s="335" t="str">
        <f t="shared" si="492"/>
        <v/>
      </c>
      <c r="L855" s="323" t="str">
        <f t="shared" si="493"/>
        <v/>
      </c>
      <c r="M855" s="323" t="str">
        <f t="shared" si="494"/>
        <v/>
      </c>
      <c r="N855" s="328" t="str">
        <f t="shared" si="495"/>
        <v/>
      </c>
      <c r="O855" s="328" t="str">
        <f t="shared" si="496"/>
        <v/>
      </c>
      <c r="P855" s="332"/>
      <c r="Q855" s="328"/>
      <c r="R855" s="277" t="str">
        <f>IF(H855&gt;0, rate1(1,$L$52,$L$51,$L$54,L855,$L$53,$L$50,P855),"")</f>
        <v/>
      </c>
      <c r="S855" s="323"/>
      <c r="T855" s="323"/>
      <c r="U855" s="328"/>
      <c r="V855" s="336"/>
      <c r="W855" s="328"/>
      <c r="X855" s="328"/>
      <c r="Y855" s="328"/>
      <c r="Z855" s="108" t="str">
        <f>IF(H855&gt;0, rate1(1,$L$52,$L$51,$L$54,U855,$L$53,$L$50,Y855),"")</f>
        <v/>
      </c>
      <c r="AA855" s="336" t="str">
        <f t="shared" si="497"/>
        <v/>
      </c>
      <c r="AB855" s="336" t="str">
        <f t="shared" si="498"/>
        <v/>
      </c>
      <c r="AC855" s="328" t="str">
        <f t="shared" si="499"/>
        <v/>
      </c>
      <c r="AD855" s="328" t="str">
        <f t="shared" si="500"/>
        <v/>
      </c>
      <c r="AE855" s="328" t="str">
        <f t="shared" si="501"/>
        <v/>
      </c>
      <c r="AF855" s="328" t="str">
        <f t="shared" si="502"/>
        <v/>
      </c>
      <c r="AG855" s="328" t="str">
        <f t="shared" si="503"/>
        <v/>
      </c>
      <c r="AH855" s="328" t="str">
        <f t="shared" si="504"/>
        <v/>
      </c>
      <c r="AI855" s="328" t="str">
        <f t="shared" si="505"/>
        <v/>
      </c>
      <c r="AJ855" s="328" t="str">
        <f t="shared" si="506"/>
        <v/>
      </c>
      <c r="AK855" s="337" t="str">
        <f t="shared" si="507"/>
        <v/>
      </c>
      <c r="AL855" s="42" t="str">
        <f t="shared" si="508"/>
        <v/>
      </c>
    </row>
    <row r="856" spans="2:38" ht="15" x14ac:dyDescent="0.15">
      <c r="B856" s="328" t="str">
        <f t="shared" si="486"/>
        <v/>
      </c>
      <c r="C856" s="328" t="str">
        <f t="shared" si="487"/>
        <v/>
      </c>
      <c r="D856" s="328" t="str">
        <f t="shared" si="488"/>
        <v/>
      </c>
      <c r="E856" s="328" t="e">
        <f t="shared" si="484"/>
        <v>#VALUE!</v>
      </c>
      <c r="F856" s="328" t="str">
        <f t="shared" si="489"/>
        <v/>
      </c>
      <c r="G856" s="328" t="str">
        <f t="shared" si="490"/>
        <v/>
      </c>
      <c r="H856" s="313"/>
      <c r="I856" s="328" t="str">
        <f t="shared" si="491"/>
        <v/>
      </c>
      <c r="J856" s="328">
        <f t="shared" si="485"/>
        <v>850</v>
      </c>
      <c r="K856" s="335" t="str">
        <f t="shared" si="492"/>
        <v/>
      </c>
      <c r="L856" s="323" t="str">
        <f t="shared" si="493"/>
        <v/>
      </c>
      <c r="M856" s="323" t="str">
        <f t="shared" si="494"/>
        <v/>
      </c>
      <c r="N856" s="328" t="str">
        <f t="shared" si="495"/>
        <v/>
      </c>
      <c r="O856" s="328" t="str">
        <f t="shared" si="496"/>
        <v/>
      </c>
      <c r="P856" s="332"/>
      <c r="Q856" s="328"/>
      <c r="R856" s="277" t="str">
        <f>IF(H856&gt;0, rate1(1,$L$52,$L$51,$L$54,L856,$L$53,$L$50,P856),"")</f>
        <v/>
      </c>
      <c r="S856" s="323"/>
      <c r="T856" s="323"/>
      <c r="U856" s="328"/>
      <c r="V856" s="336"/>
      <c r="W856" s="328"/>
      <c r="X856" s="328"/>
      <c r="Y856" s="328"/>
      <c r="Z856" s="108" t="str">
        <f>IF(H856&gt;0, rate1(1,$L$52,$L$51,$L$54,U856,$L$53,$L$50,Y856),"")</f>
        <v/>
      </c>
      <c r="AA856" s="336" t="str">
        <f t="shared" si="497"/>
        <v/>
      </c>
      <c r="AB856" s="336" t="str">
        <f t="shared" si="498"/>
        <v/>
      </c>
      <c r="AC856" s="328" t="str">
        <f t="shared" si="499"/>
        <v/>
      </c>
      <c r="AD856" s="328" t="str">
        <f t="shared" si="500"/>
        <v/>
      </c>
      <c r="AE856" s="328" t="str">
        <f t="shared" si="501"/>
        <v/>
      </c>
      <c r="AF856" s="328" t="str">
        <f t="shared" si="502"/>
        <v/>
      </c>
      <c r="AG856" s="328" t="str">
        <f t="shared" si="503"/>
        <v/>
      </c>
      <c r="AH856" s="328" t="str">
        <f t="shared" si="504"/>
        <v/>
      </c>
      <c r="AI856" s="328" t="str">
        <f t="shared" si="505"/>
        <v/>
      </c>
      <c r="AJ856" s="328" t="str">
        <f t="shared" si="506"/>
        <v/>
      </c>
      <c r="AK856" s="337" t="str">
        <f t="shared" si="507"/>
        <v/>
      </c>
      <c r="AL856" s="42" t="str">
        <f t="shared" si="508"/>
        <v/>
      </c>
    </row>
    <row r="857" spans="2:38" ht="15" x14ac:dyDescent="0.15">
      <c r="B857" s="328" t="str">
        <f t="shared" si="486"/>
        <v/>
      </c>
      <c r="C857" s="328" t="str">
        <f t="shared" si="487"/>
        <v/>
      </c>
      <c r="D857" s="328" t="str">
        <f t="shared" si="488"/>
        <v/>
      </c>
      <c r="E857" s="328" t="e">
        <f t="shared" si="484"/>
        <v>#VALUE!</v>
      </c>
      <c r="F857" s="328" t="str">
        <f t="shared" si="489"/>
        <v/>
      </c>
      <c r="G857" s="328" t="str">
        <f t="shared" si="490"/>
        <v/>
      </c>
      <c r="H857" s="313"/>
      <c r="I857" s="328" t="str">
        <f t="shared" si="491"/>
        <v/>
      </c>
      <c r="J857" s="328">
        <f t="shared" si="485"/>
        <v>850</v>
      </c>
      <c r="K857" s="335" t="str">
        <f t="shared" si="492"/>
        <v/>
      </c>
      <c r="L857" s="323" t="str">
        <f t="shared" si="493"/>
        <v/>
      </c>
      <c r="M857" s="323" t="str">
        <f t="shared" si="494"/>
        <v/>
      </c>
      <c r="N857" s="328" t="str">
        <f t="shared" si="495"/>
        <v/>
      </c>
      <c r="O857" s="328" t="str">
        <f t="shared" si="496"/>
        <v/>
      </c>
      <c r="P857" s="332"/>
      <c r="Q857" s="328"/>
      <c r="R857" s="277" t="str">
        <f>IF(H857&gt;0, rate1(1,$L$52,$L$51,$L$54,L857,$L$53,$L$50,P857),"")</f>
        <v/>
      </c>
      <c r="S857" s="323"/>
      <c r="T857" s="323"/>
      <c r="U857" s="328"/>
      <c r="V857" s="336"/>
      <c r="W857" s="328"/>
      <c r="X857" s="328"/>
      <c r="Y857" s="328"/>
      <c r="Z857" s="108" t="str">
        <f>IF(H857&gt;0, rate1(1,$L$52,$L$51,$L$54,U857,$L$53,$L$50,Y857),"")</f>
        <v/>
      </c>
      <c r="AA857" s="336" t="str">
        <f t="shared" si="497"/>
        <v/>
      </c>
      <c r="AB857" s="336" t="str">
        <f t="shared" si="498"/>
        <v/>
      </c>
      <c r="AC857" s="328" t="str">
        <f t="shared" si="499"/>
        <v/>
      </c>
      <c r="AD857" s="328" t="str">
        <f t="shared" si="500"/>
        <v/>
      </c>
      <c r="AE857" s="328" t="str">
        <f t="shared" si="501"/>
        <v/>
      </c>
      <c r="AF857" s="328" t="str">
        <f t="shared" si="502"/>
        <v/>
      </c>
      <c r="AG857" s="328" t="str">
        <f t="shared" si="503"/>
        <v/>
      </c>
      <c r="AH857" s="328" t="str">
        <f t="shared" si="504"/>
        <v/>
      </c>
      <c r="AI857" s="328" t="str">
        <f t="shared" si="505"/>
        <v/>
      </c>
      <c r="AJ857" s="328" t="str">
        <f t="shared" si="506"/>
        <v/>
      </c>
      <c r="AK857" s="337" t="str">
        <f t="shared" si="507"/>
        <v/>
      </c>
      <c r="AL857" s="42" t="str">
        <f t="shared" si="508"/>
        <v/>
      </c>
    </row>
    <row r="858" spans="2:38" ht="15" x14ac:dyDescent="0.15">
      <c r="B858" s="328" t="str">
        <f t="shared" si="486"/>
        <v/>
      </c>
      <c r="C858" s="328" t="str">
        <f t="shared" si="487"/>
        <v/>
      </c>
      <c r="D858" s="328" t="str">
        <f t="shared" si="488"/>
        <v/>
      </c>
      <c r="E858" s="328" t="e">
        <f t="shared" si="484"/>
        <v>#VALUE!</v>
      </c>
      <c r="F858" s="328" t="str">
        <f t="shared" si="489"/>
        <v/>
      </c>
      <c r="G858" s="328" t="str">
        <f t="shared" si="490"/>
        <v/>
      </c>
      <c r="H858" s="313"/>
      <c r="I858" s="328" t="str">
        <f t="shared" si="491"/>
        <v/>
      </c>
      <c r="J858" s="328">
        <f t="shared" si="485"/>
        <v>850</v>
      </c>
      <c r="K858" s="335" t="str">
        <f t="shared" si="492"/>
        <v/>
      </c>
      <c r="L858" s="323" t="str">
        <f t="shared" si="493"/>
        <v/>
      </c>
      <c r="M858" s="323" t="str">
        <f t="shared" si="494"/>
        <v/>
      </c>
      <c r="N858" s="328" t="str">
        <f t="shared" si="495"/>
        <v/>
      </c>
      <c r="O858" s="328" t="str">
        <f t="shared" si="496"/>
        <v/>
      </c>
      <c r="P858" s="332"/>
      <c r="Q858" s="328"/>
      <c r="R858" s="277" t="str">
        <f>IF(H858&gt;0, rate1(1,$L$52,$L$51,$L$54,L858,$L$53,$L$50,P858),"")</f>
        <v/>
      </c>
      <c r="S858" s="323"/>
      <c r="T858" s="323"/>
      <c r="U858" s="328"/>
      <c r="V858" s="336"/>
      <c r="W858" s="328"/>
      <c r="X858" s="328"/>
      <c r="Y858" s="328"/>
      <c r="Z858" s="108" t="str">
        <f>IF(H858&gt;0, rate1(1,$L$52,$L$51,$L$54,U858,$L$53,$L$50,Y858),"")</f>
        <v/>
      </c>
      <c r="AA858" s="336" t="str">
        <f t="shared" si="497"/>
        <v/>
      </c>
      <c r="AB858" s="336" t="str">
        <f t="shared" si="498"/>
        <v/>
      </c>
      <c r="AC858" s="328" t="str">
        <f t="shared" si="499"/>
        <v/>
      </c>
      <c r="AD858" s="328" t="str">
        <f t="shared" si="500"/>
        <v/>
      </c>
      <c r="AE858" s="328" t="str">
        <f t="shared" si="501"/>
        <v/>
      </c>
      <c r="AF858" s="328" t="str">
        <f t="shared" si="502"/>
        <v/>
      </c>
      <c r="AG858" s="328" t="str">
        <f t="shared" si="503"/>
        <v/>
      </c>
      <c r="AH858" s="328" t="str">
        <f t="shared" si="504"/>
        <v/>
      </c>
      <c r="AI858" s="328" t="str">
        <f t="shared" si="505"/>
        <v/>
      </c>
      <c r="AJ858" s="328" t="str">
        <f t="shared" si="506"/>
        <v/>
      </c>
      <c r="AK858" s="337" t="str">
        <f t="shared" si="507"/>
        <v/>
      </c>
      <c r="AL858" s="42" t="str">
        <f t="shared" si="508"/>
        <v/>
      </c>
    </row>
    <row r="859" spans="2:38" ht="15" x14ac:dyDescent="0.15">
      <c r="B859" s="328" t="str">
        <f t="shared" si="486"/>
        <v/>
      </c>
      <c r="C859" s="328" t="str">
        <f t="shared" si="487"/>
        <v/>
      </c>
      <c r="D859" s="328" t="str">
        <f t="shared" si="488"/>
        <v/>
      </c>
      <c r="E859" s="328" t="e">
        <f t="shared" si="484"/>
        <v>#VALUE!</v>
      </c>
      <c r="F859" s="328" t="str">
        <f t="shared" si="489"/>
        <v/>
      </c>
      <c r="G859" s="328" t="str">
        <f t="shared" si="490"/>
        <v/>
      </c>
      <c r="H859" s="313"/>
      <c r="I859" s="328" t="str">
        <f t="shared" si="491"/>
        <v/>
      </c>
      <c r="J859" s="328">
        <f t="shared" si="485"/>
        <v>850</v>
      </c>
      <c r="K859" s="335" t="str">
        <f t="shared" si="492"/>
        <v/>
      </c>
      <c r="L859" s="323" t="str">
        <f t="shared" si="493"/>
        <v/>
      </c>
      <c r="M859" s="323" t="str">
        <f t="shared" si="494"/>
        <v/>
      </c>
      <c r="N859" s="328" t="str">
        <f t="shared" si="495"/>
        <v/>
      </c>
      <c r="O859" s="328" t="str">
        <f t="shared" si="496"/>
        <v/>
      </c>
      <c r="P859" s="332"/>
      <c r="Q859" s="328"/>
      <c r="R859" s="277" t="str">
        <f>IF(H859&gt;0, rate1(1,$L$52,$L$51,$L$54,L859,$L$53,$L$50,P859),"")</f>
        <v/>
      </c>
      <c r="S859" s="323"/>
      <c r="T859" s="323"/>
      <c r="U859" s="328"/>
      <c r="V859" s="336"/>
      <c r="W859" s="328"/>
      <c r="X859" s="328"/>
      <c r="Y859" s="328"/>
      <c r="Z859" s="108" t="str">
        <f>IF(H859&gt;0, rate1(1,$L$52,$L$51,$L$54,U859,$L$53,$L$50,Y859),"")</f>
        <v/>
      </c>
      <c r="AA859" s="336" t="str">
        <f t="shared" si="497"/>
        <v/>
      </c>
      <c r="AB859" s="336" t="str">
        <f t="shared" si="498"/>
        <v/>
      </c>
      <c r="AC859" s="328" t="str">
        <f t="shared" si="499"/>
        <v/>
      </c>
      <c r="AD859" s="328" t="str">
        <f t="shared" si="500"/>
        <v/>
      </c>
      <c r="AE859" s="328" t="str">
        <f t="shared" si="501"/>
        <v/>
      </c>
      <c r="AF859" s="328" t="str">
        <f t="shared" si="502"/>
        <v/>
      </c>
      <c r="AG859" s="328" t="str">
        <f t="shared" si="503"/>
        <v/>
      </c>
      <c r="AH859" s="328" t="str">
        <f t="shared" si="504"/>
        <v/>
      </c>
      <c r="AI859" s="328" t="str">
        <f t="shared" si="505"/>
        <v/>
      </c>
      <c r="AJ859" s="328" t="str">
        <f t="shared" si="506"/>
        <v/>
      </c>
      <c r="AK859" s="337" t="str">
        <f t="shared" si="507"/>
        <v/>
      </c>
      <c r="AL859" s="42" t="str">
        <f t="shared" si="508"/>
        <v/>
      </c>
    </row>
    <row r="860" spans="2:38" ht="15" x14ac:dyDescent="0.15">
      <c r="B860" s="328" t="str">
        <f t="shared" si="486"/>
        <v/>
      </c>
      <c r="C860" s="328" t="str">
        <f t="shared" si="487"/>
        <v/>
      </c>
      <c r="D860" s="328" t="str">
        <f t="shared" si="488"/>
        <v/>
      </c>
      <c r="E860" s="328" t="e">
        <f t="shared" si="484"/>
        <v>#VALUE!</v>
      </c>
      <c r="F860" s="328" t="str">
        <f t="shared" si="489"/>
        <v/>
      </c>
      <c r="G860" s="328" t="str">
        <f t="shared" si="490"/>
        <v/>
      </c>
      <c r="H860" s="313"/>
      <c r="I860" s="328" t="str">
        <f t="shared" si="491"/>
        <v/>
      </c>
      <c r="J860" s="328">
        <f t="shared" si="485"/>
        <v>850</v>
      </c>
      <c r="K860" s="335" t="str">
        <f t="shared" si="492"/>
        <v/>
      </c>
      <c r="L860" s="323" t="str">
        <f t="shared" si="493"/>
        <v/>
      </c>
      <c r="M860" s="323" t="str">
        <f t="shared" si="494"/>
        <v/>
      </c>
      <c r="N860" s="328" t="str">
        <f t="shared" si="495"/>
        <v/>
      </c>
      <c r="O860" s="328" t="str">
        <f t="shared" si="496"/>
        <v/>
      </c>
      <c r="P860" s="332"/>
      <c r="Q860" s="328"/>
      <c r="R860" s="277" t="str">
        <f>IF(H860&gt;0, rate1(1,$L$52,$L$51,$L$54,L860,$L$53,$L$50,P860),"")</f>
        <v/>
      </c>
      <c r="S860" s="323"/>
      <c r="T860" s="323"/>
      <c r="U860" s="328"/>
      <c r="V860" s="336"/>
      <c r="W860" s="328"/>
      <c r="X860" s="328"/>
      <c r="Y860" s="328"/>
      <c r="Z860" s="108" t="str">
        <f>IF(H860&gt;0, rate1(1,$L$52,$L$51,$L$54,U860,$L$53,$L$50,Y860),"")</f>
        <v/>
      </c>
      <c r="AA860" s="336" t="str">
        <f t="shared" si="497"/>
        <v/>
      </c>
      <c r="AB860" s="336" t="str">
        <f t="shared" si="498"/>
        <v/>
      </c>
      <c r="AC860" s="328" t="str">
        <f t="shared" si="499"/>
        <v/>
      </c>
      <c r="AD860" s="328" t="str">
        <f t="shared" si="500"/>
        <v/>
      </c>
      <c r="AE860" s="328" t="str">
        <f t="shared" si="501"/>
        <v/>
      </c>
      <c r="AF860" s="328" t="str">
        <f t="shared" si="502"/>
        <v/>
      </c>
      <c r="AG860" s="328" t="str">
        <f t="shared" si="503"/>
        <v/>
      </c>
      <c r="AH860" s="328" t="str">
        <f t="shared" si="504"/>
        <v/>
      </c>
      <c r="AI860" s="328" t="str">
        <f t="shared" si="505"/>
        <v/>
      </c>
      <c r="AJ860" s="328" t="str">
        <f t="shared" si="506"/>
        <v/>
      </c>
      <c r="AK860" s="337" t="str">
        <f t="shared" si="507"/>
        <v/>
      </c>
      <c r="AL860" s="42" t="str">
        <f t="shared" si="508"/>
        <v/>
      </c>
    </row>
    <row r="861" spans="2:38" ht="15" x14ac:dyDescent="0.15">
      <c r="B861" s="328" t="str">
        <f t="shared" si="486"/>
        <v/>
      </c>
      <c r="C861" s="328" t="str">
        <f t="shared" si="487"/>
        <v/>
      </c>
      <c r="D861" s="328" t="str">
        <f t="shared" si="488"/>
        <v/>
      </c>
      <c r="E861" s="328" t="e">
        <f t="shared" si="484"/>
        <v>#VALUE!</v>
      </c>
      <c r="F861" s="328" t="str">
        <f t="shared" si="489"/>
        <v/>
      </c>
      <c r="G861" s="328" t="str">
        <f t="shared" si="490"/>
        <v/>
      </c>
      <c r="H861" s="313"/>
      <c r="I861" s="328" t="str">
        <f t="shared" si="491"/>
        <v/>
      </c>
      <c r="J861" s="328">
        <f t="shared" si="485"/>
        <v>850</v>
      </c>
      <c r="K861" s="335" t="str">
        <f t="shared" si="492"/>
        <v/>
      </c>
      <c r="L861" s="323" t="str">
        <f t="shared" si="493"/>
        <v/>
      </c>
      <c r="M861" s="323" t="str">
        <f t="shared" si="494"/>
        <v/>
      </c>
      <c r="N861" s="328" t="str">
        <f t="shared" si="495"/>
        <v/>
      </c>
      <c r="O861" s="328" t="str">
        <f t="shared" si="496"/>
        <v/>
      </c>
      <c r="P861" s="332"/>
      <c r="Q861" s="328"/>
      <c r="R861" s="277" t="str">
        <f>IF(H861&gt;0, rate1(1,$L$52,$L$51,$L$54,L861,$L$53,$L$50,P861),"")</f>
        <v/>
      </c>
      <c r="S861" s="323"/>
      <c r="T861" s="323"/>
      <c r="U861" s="328"/>
      <c r="V861" s="336"/>
      <c r="W861" s="328"/>
      <c r="X861" s="328"/>
      <c r="Y861" s="328"/>
      <c r="Z861" s="108" t="str">
        <f>IF(H861&gt;0, rate1(1,$L$52,$L$51,$L$54,U861,$L$53,$L$50,Y861),"")</f>
        <v/>
      </c>
      <c r="AA861" s="336" t="str">
        <f t="shared" si="497"/>
        <v/>
      </c>
      <c r="AB861" s="336" t="str">
        <f t="shared" si="498"/>
        <v/>
      </c>
      <c r="AC861" s="328" t="str">
        <f t="shared" si="499"/>
        <v/>
      </c>
      <c r="AD861" s="328" t="str">
        <f t="shared" si="500"/>
        <v/>
      </c>
      <c r="AE861" s="328" t="str">
        <f t="shared" si="501"/>
        <v/>
      </c>
      <c r="AF861" s="328" t="str">
        <f t="shared" si="502"/>
        <v/>
      </c>
      <c r="AG861" s="328" t="str">
        <f t="shared" si="503"/>
        <v/>
      </c>
      <c r="AH861" s="328" t="str">
        <f t="shared" si="504"/>
        <v/>
      </c>
      <c r="AI861" s="328" t="str">
        <f t="shared" si="505"/>
        <v/>
      </c>
      <c r="AJ861" s="328" t="str">
        <f t="shared" si="506"/>
        <v/>
      </c>
      <c r="AK861" s="337" t="str">
        <f t="shared" si="507"/>
        <v/>
      </c>
      <c r="AL861" s="42" t="str">
        <f t="shared" si="508"/>
        <v/>
      </c>
    </row>
    <row r="862" spans="2:38" ht="15" x14ac:dyDescent="0.15">
      <c r="B862" s="328" t="str">
        <f t="shared" si="486"/>
        <v/>
      </c>
      <c r="C862" s="328" t="str">
        <f t="shared" si="487"/>
        <v/>
      </c>
      <c r="D862" s="328" t="str">
        <f t="shared" si="488"/>
        <v/>
      </c>
      <c r="E862" s="328" t="e">
        <f t="shared" si="484"/>
        <v>#VALUE!</v>
      </c>
      <c r="F862" s="328" t="str">
        <f t="shared" si="489"/>
        <v/>
      </c>
      <c r="G862" s="328" t="str">
        <f t="shared" si="490"/>
        <v/>
      </c>
      <c r="H862" s="313"/>
      <c r="I862" s="328" t="str">
        <f t="shared" si="491"/>
        <v/>
      </c>
      <c r="J862" s="328">
        <f t="shared" si="485"/>
        <v>850</v>
      </c>
      <c r="K862" s="335" t="str">
        <f t="shared" si="492"/>
        <v/>
      </c>
      <c r="L862" s="323" t="str">
        <f t="shared" si="493"/>
        <v/>
      </c>
      <c r="M862" s="323" t="str">
        <f t="shared" si="494"/>
        <v/>
      </c>
      <c r="N862" s="328" t="str">
        <f t="shared" si="495"/>
        <v/>
      </c>
      <c r="O862" s="328" t="str">
        <f t="shared" si="496"/>
        <v/>
      </c>
      <c r="P862" s="332"/>
      <c r="Q862" s="328"/>
      <c r="R862" s="277" t="str">
        <f>IF(H862&gt;0, rate1(1,$L$52,$L$51,$L$54,L862,$L$53,$L$50,P862),"")</f>
        <v/>
      </c>
      <c r="S862" s="323"/>
      <c r="T862" s="323"/>
      <c r="U862" s="328"/>
      <c r="V862" s="336"/>
      <c r="W862" s="328"/>
      <c r="X862" s="328"/>
      <c r="Y862" s="328"/>
      <c r="Z862" s="108" t="str">
        <f>IF(H862&gt;0, rate1(1,$L$52,$L$51,$L$54,U862,$L$53,$L$50,Y862),"")</f>
        <v/>
      </c>
      <c r="AA862" s="336" t="str">
        <f t="shared" si="497"/>
        <v/>
      </c>
      <c r="AB862" s="336" t="str">
        <f t="shared" si="498"/>
        <v/>
      </c>
      <c r="AC862" s="328" t="str">
        <f t="shared" si="499"/>
        <v/>
      </c>
      <c r="AD862" s="328" t="str">
        <f t="shared" si="500"/>
        <v/>
      </c>
      <c r="AE862" s="328" t="str">
        <f t="shared" si="501"/>
        <v/>
      </c>
      <c r="AF862" s="328" t="str">
        <f t="shared" si="502"/>
        <v/>
      </c>
      <c r="AG862" s="328" t="str">
        <f t="shared" si="503"/>
        <v/>
      </c>
      <c r="AH862" s="328" t="str">
        <f t="shared" si="504"/>
        <v/>
      </c>
      <c r="AI862" s="328" t="str">
        <f t="shared" si="505"/>
        <v/>
      </c>
      <c r="AJ862" s="328" t="str">
        <f t="shared" si="506"/>
        <v/>
      </c>
      <c r="AK862" s="337" t="str">
        <f t="shared" si="507"/>
        <v/>
      </c>
      <c r="AL862" s="42" t="str">
        <f t="shared" si="508"/>
        <v/>
      </c>
    </row>
    <row r="863" spans="2:38" ht="15" x14ac:dyDescent="0.15">
      <c r="B863" s="328" t="str">
        <f t="shared" si="486"/>
        <v/>
      </c>
      <c r="C863" s="328" t="str">
        <f t="shared" si="487"/>
        <v/>
      </c>
      <c r="D863" s="328" t="str">
        <f t="shared" si="488"/>
        <v/>
      </c>
      <c r="E863" s="328" t="e">
        <f t="shared" si="484"/>
        <v>#VALUE!</v>
      </c>
      <c r="F863" s="328" t="str">
        <f t="shared" si="489"/>
        <v/>
      </c>
      <c r="G863" s="328" t="str">
        <f t="shared" si="490"/>
        <v/>
      </c>
      <c r="H863" s="313"/>
      <c r="I863" s="328" t="str">
        <f t="shared" si="491"/>
        <v/>
      </c>
      <c r="J863" s="328">
        <f t="shared" si="485"/>
        <v>850</v>
      </c>
      <c r="K863" s="335" t="str">
        <f t="shared" si="492"/>
        <v/>
      </c>
      <c r="L863" s="323" t="str">
        <f t="shared" si="493"/>
        <v/>
      </c>
      <c r="M863" s="323" t="str">
        <f t="shared" si="494"/>
        <v/>
      </c>
      <c r="N863" s="328" t="str">
        <f t="shared" si="495"/>
        <v/>
      </c>
      <c r="O863" s="328" t="str">
        <f t="shared" si="496"/>
        <v/>
      </c>
      <c r="P863" s="332"/>
      <c r="Q863" s="328"/>
      <c r="R863" s="277" t="str">
        <f>IF(H863&gt;0, rate1(1,$L$52,$L$51,$L$54,L863,$L$53,$L$50,P863),"")</f>
        <v/>
      </c>
      <c r="S863" s="323"/>
      <c r="T863" s="323"/>
      <c r="U863" s="328"/>
      <c r="V863" s="336"/>
      <c r="W863" s="328"/>
      <c r="X863" s="328"/>
      <c r="Y863" s="328"/>
      <c r="Z863" s="108" t="str">
        <f>IF(H863&gt;0, rate1(1,$L$52,$L$51,$L$54,U863,$L$53,$L$50,Y863),"")</f>
        <v/>
      </c>
      <c r="AA863" s="336" t="str">
        <f t="shared" si="497"/>
        <v/>
      </c>
      <c r="AB863" s="336" t="str">
        <f t="shared" si="498"/>
        <v/>
      </c>
      <c r="AC863" s="328" t="str">
        <f t="shared" si="499"/>
        <v/>
      </c>
      <c r="AD863" s="328" t="str">
        <f t="shared" si="500"/>
        <v/>
      </c>
      <c r="AE863" s="328" t="str">
        <f t="shared" si="501"/>
        <v/>
      </c>
      <c r="AF863" s="328" t="str">
        <f t="shared" si="502"/>
        <v/>
      </c>
      <c r="AG863" s="328" t="str">
        <f t="shared" si="503"/>
        <v/>
      </c>
      <c r="AH863" s="328" t="str">
        <f t="shared" si="504"/>
        <v/>
      </c>
      <c r="AI863" s="328" t="str">
        <f t="shared" si="505"/>
        <v/>
      </c>
      <c r="AJ863" s="328" t="str">
        <f t="shared" si="506"/>
        <v/>
      </c>
      <c r="AK863" s="337" t="str">
        <f t="shared" si="507"/>
        <v/>
      </c>
      <c r="AL863" s="42" t="str">
        <f t="shared" si="508"/>
        <v/>
      </c>
    </row>
    <row r="864" spans="2:38" ht="15" x14ac:dyDescent="0.15">
      <c r="B864" s="328" t="str">
        <f t="shared" si="486"/>
        <v/>
      </c>
      <c r="C864" s="328" t="str">
        <f t="shared" si="487"/>
        <v/>
      </c>
      <c r="D864" s="328" t="str">
        <f t="shared" si="488"/>
        <v/>
      </c>
      <c r="E864" s="328" t="e">
        <f t="shared" si="484"/>
        <v>#VALUE!</v>
      </c>
      <c r="F864" s="328" t="str">
        <f t="shared" si="489"/>
        <v/>
      </c>
      <c r="G864" s="328" t="str">
        <f t="shared" si="490"/>
        <v/>
      </c>
      <c r="H864" s="313"/>
      <c r="I864" s="328" t="str">
        <f t="shared" si="491"/>
        <v/>
      </c>
      <c r="J864" s="328">
        <f t="shared" si="485"/>
        <v>850</v>
      </c>
      <c r="K864" s="335" t="str">
        <f t="shared" si="492"/>
        <v/>
      </c>
      <c r="L864" s="323" t="str">
        <f t="shared" si="493"/>
        <v/>
      </c>
      <c r="M864" s="323" t="str">
        <f t="shared" si="494"/>
        <v/>
      </c>
      <c r="N864" s="328" t="str">
        <f t="shared" si="495"/>
        <v/>
      </c>
      <c r="O864" s="328" t="str">
        <f t="shared" si="496"/>
        <v/>
      </c>
      <c r="P864" s="332"/>
      <c r="Q864" s="328"/>
      <c r="R864" s="277" t="str">
        <f>IF(H864&gt;0, rate1(1,$L$52,$L$51,$L$54,L864,$L$53,$L$50,P864),"")</f>
        <v/>
      </c>
      <c r="S864" s="323"/>
      <c r="T864" s="323"/>
      <c r="U864" s="328"/>
      <c r="V864" s="336"/>
      <c r="W864" s="328"/>
      <c r="X864" s="328"/>
      <c r="Y864" s="328"/>
      <c r="Z864" s="108" t="str">
        <f>IF(H864&gt;0, rate1(1,$L$52,$L$51,$L$54,U864,$L$53,$L$50,Y864),"")</f>
        <v/>
      </c>
      <c r="AA864" s="336" t="str">
        <f t="shared" si="497"/>
        <v/>
      </c>
      <c r="AB864" s="336" t="str">
        <f t="shared" si="498"/>
        <v/>
      </c>
      <c r="AC864" s="328" t="str">
        <f t="shared" si="499"/>
        <v/>
      </c>
      <c r="AD864" s="328" t="str">
        <f t="shared" si="500"/>
        <v/>
      </c>
      <c r="AE864" s="328" t="str">
        <f t="shared" si="501"/>
        <v/>
      </c>
      <c r="AF864" s="328" t="str">
        <f t="shared" si="502"/>
        <v/>
      </c>
      <c r="AG864" s="328" t="str">
        <f t="shared" si="503"/>
        <v/>
      </c>
      <c r="AH864" s="328" t="str">
        <f t="shared" si="504"/>
        <v/>
      </c>
      <c r="AI864" s="328" t="str">
        <f t="shared" si="505"/>
        <v/>
      </c>
      <c r="AJ864" s="328" t="str">
        <f t="shared" si="506"/>
        <v/>
      </c>
      <c r="AK864" s="337" t="str">
        <f t="shared" si="507"/>
        <v/>
      </c>
      <c r="AL864" s="42" t="str">
        <f t="shared" si="508"/>
        <v/>
      </c>
    </row>
    <row r="865" spans="2:38" ht="15" x14ac:dyDescent="0.15">
      <c r="B865" s="328" t="str">
        <f t="shared" si="486"/>
        <v/>
      </c>
      <c r="C865" s="328" t="str">
        <f t="shared" si="487"/>
        <v/>
      </c>
      <c r="D865" s="328" t="str">
        <f t="shared" si="488"/>
        <v/>
      </c>
      <c r="E865" s="328" t="e">
        <f t="shared" si="484"/>
        <v>#VALUE!</v>
      </c>
      <c r="F865" s="328" t="str">
        <f t="shared" si="489"/>
        <v/>
      </c>
      <c r="G865" s="328" t="str">
        <f t="shared" si="490"/>
        <v/>
      </c>
      <c r="H865" s="313"/>
      <c r="I865" s="328" t="str">
        <f t="shared" si="491"/>
        <v/>
      </c>
      <c r="J865" s="328">
        <f t="shared" si="485"/>
        <v>850</v>
      </c>
      <c r="K865" s="335" t="str">
        <f t="shared" si="492"/>
        <v/>
      </c>
      <c r="L865" s="323" t="str">
        <f t="shared" si="493"/>
        <v/>
      </c>
      <c r="M865" s="323" t="str">
        <f t="shared" si="494"/>
        <v/>
      </c>
      <c r="N865" s="328" t="str">
        <f t="shared" si="495"/>
        <v/>
      </c>
      <c r="O865" s="328" t="str">
        <f t="shared" si="496"/>
        <v/>
      </c>
      <c r="P865" s="332"/>
      <c r="Q865" s="328"/>
      <c r="R865" s="277" t="str">
        <f>IF(H865&gt;0, rate1(1,$L$52,$L$51,$L$54,L865,$L$53,$L$50,P865),"")</f>
        <v/>
      </c>
      <c r="S865" s="323"/>
      <c r="T865" s="323"/>
      <c r="U865" s="328"/>
      <c r="V865" s="336"/>
      <c r="W865" s="328"/>
      <c r="X865" s="328"/>
      <c r="Y865" s="328"/>
      <c r="Z865" s="108" t="str">
        <f>IF(H865&gt;0, rate1(1,$L$52,$L$51,$L$54,U865,$L$53,$L$50,Y865),"")</f>
        <v/>
      </c>
      <c r="AA865" s="336" t="str">
        <f t="shared" si="497"/>
        <v/>
      </c>
      <c r="AB865" s="336" t="str">
        <f t="shared" si="498"/>
        <v/>
      </c>
      <c r="AC865" s="328" t="str">
        <f t="shared" si="499"/>
        <v/>
      </c>
      <c r="AD865" s="328" t="str">
        <f t="shared" si="500"/>
        <v/>
      </c>
      <c r="AE865" s="328" t="str">
        <f t="shared" si="501"/>
        <v/>
      </c>
      <c r="AF865" s="328" t="str">
        <f t="shared" si="502"/>
        <v/>
      </c>
      <c r="AG865" s="328" t="str">
        <f t="shared" si="503"/>
        <v/>
      </c>
      <c r="AH865" s="328" t="str">
        <f t="shared" si="504"/>
        <v/>
      </c>
      <c r="AI865" s="328" t="str">
        <f t="shared" si="505"/>
        <v/>
      </c>
      <c r="AJ865" s="328" t="str">
        <f t="shared" si="506"/>
        <v/>
      </c>
      <c r="AK865" s="337" t="str">
        <f t="shared" si="507"/>
        <v/>
      </c>
      <c r="AL865" s="42" t="str">
        <f t="shared" si="508"/>
        <v/>
      </c>
    </row>
    <row r="866" spans="2:38" ht="15" x14ac:dyDescent="0.15">
      <c r="B866" s="328" t="str">
        <f t="shared" si="486"/>
        <v/>
      </c>
      <c r="C866" s="328" t="str">
        <f t="shared" si="487"/>
        <v/>
      </c>
      <c r="D866" s="328" t="str">
        <f t="shared" si="488"/>
        <v/>
      </c>
      <c r="E866" s="328" t="e">
        <f t="shared" si="484"/>
        <v>#VALUE!</v>
      </c>
      <c r="F866" s="328" t="str">
        <f t="shared" si="489"/>
        <v/>
      </c>
      <c r="G866" s="328" t="str">
        <f t="shared" si="490"/>
        <v/>
      </c>
      <c r="H866" s="313"/>
      <c r="I866" s="328" t="str">
        <f t="shared" si="491"/>
        <v/>
      </c>
      <c r="J866" s="328">
        <f t="shared" si="485"/>
        <v>850</v>
      </c>
      <c r="K866" s="335" t="str">
        <f t="shared" si="492"/>
        <v/>
      </c>
      <c r="L866" s="323" t="str">
        <f t="shared" si="493"/>
        <v/>
      </c>
      <c r="M866" s="323" t="str">
        <f t="shared" si="494"/>
        <v/>
      </c>
      <c r="N866" s="328" t="str">
        <f t="shared" si="495"/>
        <v/>
      </c>
      <c r="O866" s="328" t="str">
        <f t="shared" si="496"/>
        <v/>
      </c>
      <c r="P866" s="332"/>
      <c r="Q866" s="328"/>
      <c r="R866" s="277" t="str">
        <f>IF(H866&gt;0, rate1(1,$L$52,$L$51,$L$54,L866,$L$53,$L$50,P866),"")</f>
        <v/>
      </c>
      <c r="S866" s="323"/>
      <c r="T866" s="323"/>
      <c r="U866" s="328"/>
      <c r="V866" s="336"/>
      <c r="W866" s="328"/>
      <c r="X866" s="328"/>
      <c r="Y866" s="328"/>
      <c r="Z866" s="108" t="str">
        <f>IF(H866&gt;0, rate1(1,$L$52,$L$51,$L$54,U866,$L$53,$L$50,Y866),"")</f>
        <v/>
      </c>
      <c r="AA866" s="336" t="str">
        <f t="shared" si="497"/>
        <v/>
      </c>
      <c r="AB866" s="336" t="str">
        <f t="shared" si="498"/>
        <v/>
      </c>
      <c r="AC866" s="328" t="str">
        <f t="shared" si="499"/>
        <v/>
      </c>
      <c r="AD866" s="328" t="str">
        <f t="shared" si="500"/>
        <v/>
      </c>
      <c r="AE866" s="328" t="str">
        <f t="shared" si="501"/>
        <v/>
      </c>
      <c r="AF866" s="328" t="str">
        <f t="shared" si="502"/>
        <v/>
      </c>
      <c r="AG866" s="328" t="str">
        <f t="shared" si="503"/>
        <v/>
      </c>
      <c r="AH866" s="328" t="str">
        <f t="shared" si="504"/>
        <v/>
      </c>
      <c r="AI866" s="328" t="str">
        <f t="shared" si="505"/>
        <v/>
      </c>
      <c r="AJ866" s="328" t="str">
        <f t="shared" si="506"/>
        <v/>
      </c>
      <c r="AK866" s="337" t="str">
        <f t="shared" si="507"/>
        <v/>
      </c>
      <c r="AL866" s="42" t="str">
        <f t="shared" si="508"/>
        <v/>
      </c>
    </row>
    <row r="867" spans="2:38" ht="15" x14ac:dyDescent="0.15">
      <c r="B867" s="328" t="str">
        <f t="shared" si="486"/>
        <v/>
      </c>
      <c r="C867" s="328" t="str">
        <f t="shared" si="487"/>
        <v/>
      </c>
      <c r="D867" s="328" t="str">
        <f t="shared" si="488"/>
        <v/>
      </c>
      <c r="E867" s="328" t="e">
        <f t="shared" si="484"/>
        <v>#VALUE!</v>
      </c>
      <c r="F867" s="328" t="str">
        <f t="shared" si="489"/>
        <v/>
      </c>
      <c r="G867" s="328" t="str">
        <f t="shared" si="490"/>
        <v/>
      </c>
      <c r="H867" s="313"/>
      <c r="I867" s="328" t="str">
        <f t="shared" si="491"/>
        <v/>
      </c>
      <c r="J867" s="328">
        <f t="shared" si="485"/>
        <v>850</v>
      </c>
      <c r="K867" s="335" t="str">
        <f t="shared" si="492"/>
        <v/>
      </c>
      <c r="L867" s="323" t="str">
        <f t="shared" si="493"/>
        <v/>
      </c>
      <c r="M867" s="323" t="str">
        <f t="shared" si="494"/>
        <v/>
      </c>
      <c r="N867" s="328" t="str">
        <f t="shared" si="495"/>
        <v/>
      </c>
      <c r="O867" s="328" t="str">
        <f t="shared" si="496"/>
        <v/>
      </c>
      <c r="P867" s="332"/>
      <c r="Q867" s="328"/>
      <c r="R867" s="277" t="str">
        <f>IF(H867&gt;0, rate1(1,$L$52,$L$51,$L$54,L867,$L$53,$L$50,P867),"")</f>
        <v/>
      </c>
      <c r="S867" s="323"/>
      <c r="T867" s="323"/>
      <c r="U867" s="328"/>
      <c r="V867" s="336"/>
      <c r="W867" s="328"/>
      <c r="X867" s="328"/>
      <c r="Y867" s="328"/>
      <c r="Z867" s="108" t="str">
        <f>IF(H867&gt;0, rate1(1,$L$52,$L$51,$L$54,U867,$L$53,$L$50,Y867),"")</f>
        <v/>
      </c>
      <c r="AA867" s="336" t="str">
        <f t="shared" si="497"/>
        <v/>
      </c>
      <c r="AB867" s="336" t="str">
        <f t="shared" si="498"/>
        <v/>
      </c>
      <c r="AC867" s="328" t="str">
        <f t="shared" si="499"/>
        <v/>
      </c>
      <c r="AD867" s="328" t="str">
        <f t="shared" si="500"/>
        <v/>
      </c>
      <c r="AE867" s="328" t="str">
        <f t="shared" si="501"/>
        <v/>
      </c>
      <c r="AF867" s="328" t="str">
        <f t="shared" si="502"/>
        <v/>
      </c>
      <c r="AG867" s="328" t="str">
        <f t="shared" si="503"/>
        <v/>
      </c>
      <c r="AH867" s="328" t="str">
        <f t="shared" si="504"/>
        <v/>
      </c>
      <c r="AI867" s="328" t="str">
        <f t="shared" si="505"/>
        <v/>
      </c>
      <c r="AJ867" s="328" t="str">
        <f t="shared" si="506"/>
        <v/>
      </c>
      <c r="AK867" s="337" t="str">
        <f t="shared" si="507"/>
        <v/>
      </c>
      <c r="AL867" s="42" t="str">
        <f t="shared" si="508"/>
        <v/>
      </c>
    </row>
    <row r="868" spans="2:38" ht="15" x14ac:dyDescent="0.15">
      <c r="B868" s="328" t="str">
        <f t="shared" si="486"/>
        <v/>
      </c>
      <c r="C868" s="328" t="str">
        <f t="shared" si="487"/>
        <v/>
      </c>
      <c r="D868" s="328" t="str">
        <f t="shared" si="488"/>
        <v/>
      </c>
      <c r="E868" s="328" t="e">
        <f t="shared" si="484"/>
        <v>#VALUE!</v>
      </c>
      <c r="F868" s="328" t="str">
        <f t="shared" si="489"/>
        <v/>
      </c>
      <c r="G868" s="328" t="str">
        <f t="shared" si="490"/>
        <v/>
      </c>
      <c r="H868" s="313"/>
      <c r="I868" s="328" t="str">
        <f t="shared" si="491"/>
        <v/>
      </c>
      <c r="J868" s="328">
        <f t="shared" si="485"/>
        <v>850</v>
      </c>
      <c r="K868" s="335" t="str">
        <f t="shared" si="492"/>
        <v/>
      </c>
      <c r="L868" s="323" t="str">
        <f t="shared" si="493"/>
        <v/>
      </c>
      <c r="M868" s="323" t="str">
        <f t="shared" si="494"/>
        <v/>
      </c>
      <c r="N868" s="328" t="str">
        <f t="shared" si="495"/>
        <v/>
      </c>
      <c r="O868" s="328" t="str">
        <f t="shared" si="496"/>
        <v/>
      </c>
      <c r="P868" s="332"/>
      <c r="Q868" s="328"/>
      <c r="R868" s="277" t="str">
        <f>IF(H868&gt;0, rate1(1,$L$52,$L$51,$L$54,L868,$L$53,$L$50,P868),"")</f>
        <v/>
      </c>
      <c r="S868" s="323"/>
      <c r="T868" s="323"/>
      <c r="U868" s="328"/>
      <c r="V868" s="336"/>
      <c r="W868" s="328"/>
      <c r="X868" s="328"/>
      <c r="Y868" s="328"/>
      <c r="Z868" s="108" t="str">
        <f>IF(H868&gt;0, rate1(1,$L$52,$L$51,$L$54,U868,$L$53,$L$50,Y868),"")</f>
        <v/>
      </c>
      <c r="AA868" s="336" t="str">
        <f t="shared" si="497"/>
        <v/>
      </c>
      <c r="AB868" s="336" t="str">
        <f t="shared" si="498"/>
        <v/>
      </c>
      <c r="AC868" s="328" t="str">
        <f t="shared" si="499"/>
        <v/>
      </c>
      <c r="AD868" s="328" t="str">
        <f t="shared" si="500"/>
        <v/>
      </c>
      <c r="AE868" s="328" t="str">
        <f t="shared" si="501"/>
        <v/>
      </c>
      <c r="AF868" s="328" t="str">
        <f t="shared" si="502"/>
        <v/>
      </c>
      <c r="AG868" s="328" t="str">
        <f t="shared" si="503"/>
        <v/>
      </c>
      <c r="AH868" s="328" t="str">
        <f t="shared" si="504"/>
        <v/>
      </c>
      <c r="AI868" s="328" t="str">
        <f t="shared" si="505"/>
        <v/>
      </c>
      <c r="AJ868" s="328" t="str">
        <f t="shared" si="506"/>
        <v/>
      </c>
      <c r="AK868" s="337" t="str">
        <f t="shared" si="507"/>
        <v/>
      </c>
      <c r="AL868" s="42" t="str">
        <f t="shared" si="508"/>
        <v/>
      </c>
    </row>
    <row r="869" spans="2:38" ht="15" x14ac:dyDescent="0.15">
      <c r="B869" s="328" t="str">
        <f t="shared" si="486"/>
        <v/>
      </c>
      <c r="C869" s="328" t="str">
        <f t="shared" si="487"/>
        <v/>
      </c>
      <c r="D869" s="328" t="str">
        <f t="shared" si="488"/>
        <v/>
      </c>
      <c r="E869" s="328" t="e">
        <f t="shared" si="484"/>
        <v>#VALUE!</v>
      </c>
      <c r="F869" s="328" t="str">
        <f t="shared" si="489"/>
        <v/>
      </c>
      <c r="G869" s="328" t="str">
        <f t="shared" si="490"/>
        <v/>
      </c>
      <c r="H869" s="313"/>
      <c r="I869" s="328" t="str">
        <f t="shared" si="491"/>
        <v/>
      </c>
      <c r="J869" s="328">
        <f t="shared" si="485"/>
        <v>850</v>
      </c>
      <c r="K869" s="335" t="str">
        <f t="shared" si="492"/>
        <v/>
      </c>
      <c r="L869" s="323" t="str">
        <f t="shared" si="493"/>
        <v/>
      </c>
      <c r="M869" s="323" t="str">
        <f t="shared" si="494"/>
        <v/>
      </c>
      <c r="N869" s="328" t="str">
        <f t="shared" si="495"/>
        <v/>
      </c>
      <c r="O869" s="328" t="str">
        <f t="shared" si="496"/>
        <v/>
      </c>
      <c r="P869" s="332"/>
      <c r="Q869" s="328"/>
      <c r="R869" s="277" t="str">
        <f>IF(H869&gt;0, rate1(1,$L$52,$L$51,$L$54,L869,$L$53,$L$50,P869),"")</f>
        <v/>
      </c>
      <c r="S869" s="323"/>
      <c r="T869" s="323"/>
      <c r="U869" s="328"/>
      <c r="V869" s="336"/>
      <c r="W869" s="328"/>
      <c r="X869" s="328"/>
      <c r="Y869" s="328"/>
      <c r="Z869" s="108" t="str">
        <f>IF(H869&gt;0, rate1(1,$L$52,$L$51,$L$54,U869,$L$53,$L$50,Y869),"")</f>
        <v/>
      </c>
      <c r="AA869" s="336" t="str">
        <f t="shared" si="497"/>
        <v/>
      </c>
      <c r="AB869" s="336" t="str">
        <f t="shared" si="498"/>
        <v/>
      </c>
      <c r="AC869" s="328" t="str">
        <f t="shared" si="499"/>
        <v/>
      </c>
      <c r="AD869" s="328" t="str">
        <f t="shared" si="500"/>
        <v/>
      </c>
      <c r="AE869" s="328" t="str">
        <f t="shared" si="501"/>
        <v/>
      </c>
      <c r="AF869" s="328" t="str">
        <f t="shared" si="502"/>
        <v/>
      </c>
      <c r="AG869" s="328" t="str">
        <f t="shared" si="503"/>
        <v/>
      </c>
      <c r="AH869" s="328" t="str">
        <f t="shared" si="504"/>
        <v/>
      </c>
      <c r="AI869" s="328" t="str">
        <f t="shared" si="505"/>
        <v/>
      </c>
      <c r="AJ869" s="328" t="str">
        <f t="shared" si="506"/>
        <v/>
      </c>
      <c r="AK869" s="337" t="str">
        <f t="shared" si="507"/>
        <v/>
      </c>
      <c r="AL869" s="42" t="str">
        <f t="shared" si="508"/>
        <v/>
      </c>
    </row>
    <row r="870" spans="2:38" ht="15" x14ac:dyDescent="0.15">
      <c r="B870" s="328" t="str">
        <f t="shared" si="486"/>
        <v/>
      </c>
      <c r="C870" s="328" t="str">
        <f t="shared" si="487"/>
        <v/>
      </c>
      <c r="D870" s="328" t="str">
        <f t="shared" si="488"/>
        <v/>
      </c>
      <c r="E870" s="328" t="e">
        <f t="shared" si="484"/>
        <v>#VALUE!</v>
      </c>
      <c r="F870" s="328" t="str">
        <f t="shared" si="489"/>
        <v/>
      </c>
      <c r="G870" s="328" t="str">
        <f t="shared" si="490"/>
        <v/>
      </c>
      <c r="H870" s="313"/>
      <c r="I870" s="328" t="str">
        <f t="shared" si="491"/>
        <v/>
      </c>
      <c r="J870" s="328">
        <f t="shared" si="485"/>
        <v>850</v>
      </c>
      <c r="K870" s="335" t="str">
        <f t="shared" si="492"/>
        <v/>
      </c>
      <c r="L870" s="323" t="str">
        <f t="shared" si="493"/>
        <v/>
      </c>
      <c r="M870" s="323" t="str">
        <f t="shared" si="494"/>
        <v/>
      </c>
      <c r="N870" s="328" t="str">
        <f t="shared" si="495"/>
        <v/>
      </c>
      <c r="O870" s="328" t="str">
        <f t="shared" si="496"/>
        <v/>
      </c>
      <c r="P870" s="332"/>
      <c r="Q870" s="328"/>
      <c r="R870" s="277" t="str">
        <f>IF(H870&gt;0, rate1(1,$L$52,$L$51,$L$54,L870,$L$53,$L$50,P870),"")</f>
        <v/>
      </c>
      <c r="S870" s="323"/>
      <c r="T870" s="323"/>
      <c r="U870" s="328"/>
      <c r="V870" s="336"/>
      <c r="W870" s="328"/>
      <c r="X870" s="328"/>
      <c r="Y870" s="328"/>
      <c r="Z870" s="108" t="str">
        <f>IF(H870&gt;0, rate1(1,$L$52,$L$51,$L$54,U870,$L$53,$L$50,Y870),"")</f>
        <v/>
      </c>
      <c r="AA870" s="336" t="str">
        <f t="shared" si="497"/>
        <v/>
      </c>
      <c r="AB870" s="336" t="str">
        <f t="shared" si="498"/>
        <v/>
      </c>
      <c r="AC870" s="328" t="str">
        <f t="shared" si="499"/>
        <v/>
      </c>
      <c r="AD870" s="328" t="str">
        <f t="shared" si="500"/>
        <v/>
      </c>
      <c r="AE870" s="328" t="str">
        <f t="shared" si="501"/>
        <v/>
      </c>
      <c r="AF870" s="328" t="str">
        <f t="shared" si="502"/>
        <v/>
      </c>
      <c r="AG870" s="328" t="str">
        <f t="shared" si="503"/>
        <v/>
      </c>
      <c r="AH870" s="328" t="str">
        <f t="shared" si="504"/>
        <v/>
      </c>
      <c r="AI870" s="328" t="str">
        <f t="shared" si="505"/>
        <v/>
      </c>
      <c r="AJ870" s="328" t="str">
        <f t="shared" si="506"/>
        <v/>
      </c>
      <c r="AK870" s="337" t="str">
        <f t="shared" si="507"/>
        <v/>
      </c>
      <c r="AL870" s="42" t="str">
        <f t="shared" si="508"/>
        <v/>
      </c>
    </row>
    <row r="871" spans="2:38" ht="15" x14ac:dyDescent="0.15">
      <c r="B871" s="328" t="str">
        <f t="shared" si="486"/>
        <v/>
      </c>
      <c r="C871" s="328" t="str">
        <f t="shared" si="487"/>
        <v/>
      </c>
      <c r="D871" s="328" t="str">
        <f t="shared" si="488"/>
        <v/>
      </c>
      <c r="E871" s="328" t="e">
        <f t="shared" si="484"/>
        <v>#VALUE!</v>
      </c>
      <c r="F871" s="328" t="str">
        <f t="shared" si="489"/>
        <v/>
      </c>
      <c r="G871" s="328" t="str">
        <f t="shared" si="490"/>
        <v/>
      </c>
      <c r="H871" s="313"/>
      <c r="I871" s="328" t="str">
        <f t="shared" si="491"/>
        <v/>
      </c>
      <c r="J871" s="328">
        <f t="shared" si="485"/>
        <v>850</v>
      </c>
      <c r="K871" s="335" t="str">
        <f t="shared" si="492"/>
        <v/>
      </c>
      <c r="L871" s="323" t="str">
        <f t="shared" si="493"/>
        <v/>
      </c>
      <c r="M871" s="323" t="str">
        <f t="shared" si="494"/>
        <v/>
      </c>
      <c r="N871" s="328" t="str">
        <f t="shared" si="495"/>
        <v/>
      </c>
      <c r="O871" s="328" t="str">
        <f t="shared" si="496"/>
        <v/>
      </c>
      <c r="P871" s="332"/>
      <c r="Q871" s="328"/>
      <c r="R871" s="277" t="str">
        <f>IF(H871&gt;0, rate1(1,$L$52,$L$51,$L$54,L871,$L$53,$L$50,P871),"")</f>
        <v/>
      </c>
      <c r="S871" s="323"/>
      <c r="T871" s="323"/>
      <c r="U871" s="328"/>
      <c r="V871" s="336"/>
      <c r="W871" s="328"/>
      <c r="X871" s="328"/>
      <c r="Y871" s="328"/>
      <c r="Z871" s="108" t="str">
        <f>IF(H871&gt;0, rate1(1,$L$52,$L$51,$L$54,U871,$L$53,$L$50,Y871),"")</f>
        <v/>
      </c>
      <c r="AA871" s="336" t="str">
        <f t="shared" si="497"/>
        <v/>
      </c>
      <c r="AB871" s="336" t="str">
        <f t="shared" si="498"/>
        <v/>
      </c>
      <c r="AC871" s="328" t="str">
        <f t="shared" si="499"/>
        <v/>
      </c>
      <c r="AD871" s="328" t="str">
        <f t="shared" si="500"/>
        <v/>
      </c>
      <c r="AE871" s="328" t="str">
        <f t="shared" si="501"/>
        <v/>
      </c>
      <c r="AF871" s="328" t="str">
        <f t="shared" si="502"/>
        <v/>
      </c>
      <c r="AG871" s="328" t="str">
        <f t="shared" si="503"/>
        <v/>
      </c>
      <c r="AH871" s="328" t="str">
        <f t="shared" si="504"/>
        <v/>
      </c>
      <c r="AI871" s="328" t="str">
        <f t="shared" si="505"/>
        <v/>
      </c>
      <c r="AJ871" s="328" t="str">
        <f t="shared" si="506"/>
        <v/>
      </c>
      <c r="AK871" s="337" t="str">
        <f t="shared" si="507"/>
        <v/>
      </c>
      <c r="AL871" s="42" t="str">
        <f t="shared" si="508"/>
        <v/>
      </c>
    </row>
    <row r="872" spans="2:38" ht="15" x14ac:dyDescent="0.15">
      <c r="B872" s="328" t="str">
        <f t="shared" si="486"/>
        <v/>
      </c>
      <c r="C872" s="328" t="str">
        <f t="shared" si="487"/>
        <v/>
      </c>
      <c r="D872" s="328" t="str">
        <f t="shared" si="488"/>
        <v/>
      </c>
      <c r="E872" s="328" t="e">
        <f t="shared" si="484"/>
        <v>#VALUE!</v>
      </c>
      <c r="F872" s="328" t="str">
        <f t="shared" si="489"/>
        <v/>
      </c>
      <c r="G872" s="328" t="str">
        <f t="shared" si="490"/>
        <v/>
      </c>
      <c r="H872" s="313"/>
      <c r="I872" s="328" t="str">
        <f t="shared" si="491"/>
        <v/>
      </c>
      <c r="J872" s="328">
        <f t="shared" si="485"/>
        <v>850</v>
      </c>
      <c r="K872" s="335" t="str">
        <f t="shared" si="492"/>
        <v/>
      </c>
      <c r="L872" s="323" t="str">
        <f t="shared" si="493"/>
        <v/>
      </c>
      <c r="M872" s="323" t="str">
        <f t="shared" si="494"/>
        <v/>
      </c>
      <c r="N872" s="328" t="str">
        <f t="shared" si="495"/>
        <v/>
      </c>
      <c r="O872" s="328" t="str">
        <f t="shared" si="496"/>
        <v/>
      </c>
      <c r="P872" s="332"/>
      <c r="Q872" s="328"/>
      <c r="R872" s="277" t="str">
        <f>IF(H872&gt;0, rate1(1,$L$52,$L$51,$L$54,L872,$L$53,$L$50,P872),"")</f>
        <v/>
      </c>
      <c r="S872" s="323"/>
      <c r="T872" s="323"/>
      <c r="U872" s="328"/>
      <c r="V872" s="336"/>
      <c r="W872" s="328"/>
      <c r="X872" s="328"/>
      <c r="Y872" s="328"/>
      <c r="Z872" s="108" t="str">
        <f>IF(H872&gt;0, rate1(1,$L$52,$L$51,$L$54,U872,$L$53,$L$50,Y872),"")</f>
        <v/>
      </c>
      <c r="AA872" s="336" t="str">
        <f t="shared" si="497"/>
        <v/>
      </c>
      <c r="AB872" s="336" t="str">
        <f t="shared" si="498"/>
        <v/>
      </c>
      <c r="AC872" s="328" t="str">
        <f t="shared" si="499"/>
        <v/>
      </c>
      <c r="AD872" s="328" t="str">
        <f t="shared" si="500"/>
        <v/>
      </c>
      <c r="AE872" s="328" t="str">
        <f t="shared" si="501"/>
        <v/>
      </c>
      <c r="AF872" s="328" t="str">
        <f t="shared" si="502"/>
        <v/>
      </c>
      <c r="AG872" s="328" t="str">
        <f t="shared" si="503"/>
        <v/>
      </c>
      <c r="AH872" s="328" t="str">
        <f t="shared" si="504"/>
        <v/>
      </c>
      <c r="AI872" s="328" t="str">
        <f t="shared" si="505"/>
        <v/>
      </c>
      <c r="AJ872" s="328" t="str">
        <f t="shared" si="506"/>
        <v/>
      </c>
      <c r="AK872" s="337" t="str">
        <f t="shared" si="507"/>
        <v/>
      </c>
      <c r="AL872" s="42" t="str">
        <f t="shared" si="508"/>
        <v/>
      </c>
    </row>
    <row r="873" spans="2:38" ht="15" x14ac:dyDescent="0.15">
      <c r="B873" s="328" t="str">
        <f t="shared" si="486"/>
        <v/>
      </c>
      <c r="C873" s="328" t="str">
        <f t="shared" si="487"/>
        <v/>
      </c>
      <c r="D873" s="328" t="str">
        <f t="shared" si="488"/>
        <v/>
      </c>
      <c r="E873" s="328" t="e">
        <f t="shared" si="484"/>
        <v>#VALUE!</v>
      </c>
      <c r="F873" s="328" t="str">
        <f t="shared" si="489"/>
        <v/>
      </c>
      <c r="G873" s="328" t="str">
        <f t="shared" si="490"/>
        <v/>
      </c>
      <c r="H873" s="313"/>
      <c r="I873" s="328" t="str">
        <f t="shared" si="491"/>
        <v/>
      </c>
      <c r="J873" s="328">
        <f t="shared" si="485"/>
        <v>850</v>
      </c>
      <c r="K873" s="335" t="str">
        <f t="shared" si="492"/>
        <v/>
      </c>
      <c r="L873" s="323" t="str">
        <f t="shared" si="493"/>
        <v/>
      </c>
      <c r="M873" s="323" t="str">
        <f t="shared" si="494"/>
        <v/>
      </c>
      <c r="N873" s="328" t="str">
        <f t="shared" si="495"/>
        <v/>
      </c>
      <c r="O873" s="328" t="str">
        <f t="shared" si="496"/>
        <v/>
      </c>
      <c r="P873" s="332"/>
      <c r="Q873" s="328"/>
      <c r="R873" s="277" t="str">
        <f>IF(H873&gt;0, rate1(1,$L$52,$L$51,$L$54,L873,$L$53,$L$50,P873),"")</f>
        <v/>
      </c>
      <c r="S873" s="323"/>
      <c r="T873" s="323"/>
      <c r="U873" s="328"/>
      <c r="V873" s="336"/>
      <c r="W873" s="328"/>
      <c r="X873" s="328"/>
      <c r="Y873" s="328"/>
      <c r="Z873" s="108" t="str">
        <f>IF(H873&gt;0, rate1(1,$L$52,$L$51,$L$54,U873,$L$53,$L$50,Y873),"")</f>
        <v/>
      </c>
      <c r="AA873" s="336" t="str">
        <f t="shared" si="497"/>
        <v/>
      </c>
      <c r="AB873" s="336" t="str">
        <f t="shared" si="498"/>
        <v/>
      </c>
      <c r="AC873" s="328" t="str">
        <f t="shared" si="499"/>
        <v/>
      </c>
      <c r="AD873" s="328" t="str">
        <f t="shared" si="500"/>
        <v/>
      </c>
      <c r="AE873" s="328" t="str">
        <f t="shared" si="501"/>
        <v/>
      </c>
      <c r="AF873" s="328" t="str">
        <f t="shared" si="502"/>
        <v/>
      </c>
      <c r="AG873" s="328" t="str">
        <f t="shared" si="503"/>
        <v/>
      </c>
      <c r="AH873" s="328" t="str">
        <f t="shared" si="504"/>
        <v/>
      </c>
      <c r="AI873" s="328" t="str">
        <f t="shared" si="505"/>
        <v/>
      </c>
      <c r="AJ873" s="328" t="str">
        <f t="shared" si="506"/>
        <v/>
      </c>
      <c r="AK873" s="337" t="str">
        <f t="shared" si="507"/>
        <v/>
      </c>
      <c r="AL873" s="42" t="str">
        <f t="shared" si="508"/>
        <v/>
      </c>
    </row>
    <row r="874" spans="2:38" ht="15" x14ac:dyDescent="0.15">
      <c r="B874" s="328" t="str">
        <f t="shared" si="486"/>
        <v/>
      </c>
      <c r="C874" s="328" t="str">
        <f t="shared" si="487"/>
        <v/>
      </c>
      <c r="D874" s="328" t="str">
        <f t="shared" si="488"/>
        <v/>
      </c>
      <c r="E874" s="328" t="e">
        <f t="shared" si="484"/>
        <v>#VALUE!</v>
      </c>
      <c r="F874" s="328" t="str">
        <f t="shared" si="489"/>
        <v/>
      </c>
      <c r="G874" s="328" t="str">
        <f t="shared" si="490"/>
        <v/>
      </c>
      <c r="H874" s="313"/>
      <c r="I874" s="328" t="str">
        <f t="shared" si="491"/>
        <v/>
      </c>
      <c r="J874" s="328">
        <f t="shared" si="485"/>
        <v>850</v>
      </c>
      <c r="K874" s="335" t="str">
        <f t="shared" si="492"/>
        <v/>
      </c>
      <c r="L874" s="323" t="str">
        <f t="shared" si="493"/>
        <v/>
      </c>
      <c r="M874" s="323" t="str">
        <f t="shared" si="494"/>
        <v/>
      </c>
      <c r="N874" s="328" t="str">
        <f t="shared" si="495"/>
        <v/>
      </c>
      <c r="O874" s="328" t="str">
        <f t="shared" si="496"/>
        <v/>
      </c>
      <c r="P874" s="332"/>
      <c r="Q874" s="328"/>
      <c r="R874" s="277" t="str">
        <f>IF(H874&gt;0, rate1(1,$L$52,$L$51,$L$54,L874,$L$53,$L$50,P874),"")</f>
        <v/>
      </c>
      <c r="S874" s="323"/>
      <c r="T874" s="323"/>
      <c r="U874" s="328"/>
      <c r="V874" s="336"/>
      <c r="W874" s="328"/>
      <c r="X874" s="328"/>
      <c r="Y874" s="328"/>
      <c r="Z874" s="108" t="str">
        <f>IF(H874&gt;0, rate1(1,$L$52,$L$51,$L$54,U874,$L$53,$L$50,Y874),"")</f>
        <v/>
      </c>
      <c r="AA874" s="336" t="str">
        <f t="shared" si="497"/>
        <v/>
      </c>
      <c r="AB874" s="336" t="str">
        <f t="shared" si="498"/>
        <v/>
      </c>
      <c r="AC874" s="328" t="str">
        <f t="shared" si="499"/>
        <v/>
      </c>
      <c r="AD874" s="328" t="str">
        <f t="shared" si="500"/>
        <v/>
      </c>
      <c r="AE874" s="328" t="str">
        <f t="shared" si="501"/>
        <v/>
      </c>
      <c r="AF874" s="328" t="str">
        <f t="shared" si="502"/>
        <v/>
      </c>
      <c r="AG874" s="328" t="str">
        <f t="shared" si="503"/>
        <v/>
      </c>
      <c r="AH874" s="328" t="str">
        <f t="shared" si="504"/>
        <v/>
      </c>
      <c r="AI874" s="328" t="str">
        <f t="shared" si="505"/>
        <v/>
      </c>
      <c r="AJ874" s="328" t="str">
        <f t="shared" si="506"/>
        <v/>
      </c>
      <c r="AK874" s="337" t="str">
        <f t="shared" si="507"/>
        <v/>
      </c>
      <c r="AL874" s="42" t="str">
        <f t="shared" si="508"/>
        <v/>
      </c>
    </row>
    <row r="875" spans="2:38" ht="15" x14ac:dyDescent="0.15">
      <c r="B875" s="328" t="str">
        <f t="shared" si="486"/>
        <v/>
      </c>
      <c r="C875" s="328" t="str">
        <f t="shared" si="487"/>
        <v/>
      </c>
      <c r="D875" s="328" t="str">
        <f t="shared" si="488"/>
        <v/>
      </c>
      <c r="E875" s="328" t="e">
        <f t="shared" si="484"/>
        <v>#VALUE!</v>
      </c>
      <c r="F875" s="328" t="str">
        <f t="shared" si="489"/>
        <v/>
      </c>
      <c r="G875" s="328" t="str">
        <f t="shared" si="490"/>
        <v/>
      </c>
      <c r="H875" s="313"/>
      <c r="I875" s="328" t="str">
        <f t="shared" si="491"/>
        <v/>
      </c>
      <c r="J875" s="328">
        <f t="shared" si="485"/>
        <v>850</v>
      </c>
      <c r="K875" s="335" t="str">
        <f t="shared" si="492"/>
        <v/>
      </c>
      <c r="L875" s="323" t="str">
        <f t="shared" si="493"/>
        <v/>
      </c>
      <c r="M875" s="323" t="str">
        <f t="shared" si="494"/>
        <v/>
      </c>
      <c r="N875" s="328" t="str">
        <f t="shared" si="495"/>
        <v/>
      </c>
      <c r="O875" s="328" t="str">
        <f t="shared" si="496"/>
        <v/>
      </c>
      <c r="P875" s="332"/>
      <c r="Q875" s="328"/>
      <c r="R875" s="277" t="str">
        <f>IF(H875&gt;0, rate1(1,$L$52,$L$51,$L$54,L875,$L$53,$L$50,P875),"")</f>
        <v/>
      </c>
      <c r="S875" s="323"/>
      <c r="T875" s="323"/>
      <c r="U875" s="328"/>
      <c r="V875" s="336"/>
      <c r="W875" s="328"/>
      <c r="X875" s="328"/>
      <c r="Y875" s="328"/>
      <c r="Z875" s="108" t="str">
        <f>IF(H875&gt;0, rate1(1,$L$52,$L$51,$L$54,U875,$L$53,$L$50,Y875),"")</f>
        <v/>
      </c>
      <c r="AA875" s="336" t="str">
        <f t="shared" si="497"/>
        <v/>
      </c>
      <c r="AB875" s="336" t="str">
        <f t="shared" si="498"/>
        <v/>
      </c>
      <c r="AC875" s="328" t="str">
        <f t="shared" si="499"/>
        <v/>
      </c>
      <c r="AD875" s="328" t="str">
        <f t="shared" si="500"/>
        <v/>
      </c>
      <c r="AE875" s="328" t="str">
        <f t="shared" si="501"/>
        <v/>
      </c>
      <c r="AF875" s="328" t="str">
        <f t="shared" si="502"/>
        <v/>
      </c>
      <c r="AG875" s="328" t="str">
        <f t="shared" si="503"/>
        <v/>
      </c>
      <c r="AH875" s="328" t="str">
        <f t="shared" si="504"/>
        <v/>
      </c>
      <c r="AI875" s="328" t="str">
        <f t="shared" si="505"/>
        <v/>
      </c>
      <c r="AJ875" s="328" t="str">
        <f t="shared" si="506"/>
        <v/>
      </c>
      <c r="AK875" s="337" t="str">
        <f t="shared" si="507"/>
        <v/>
      </c>
      <c r="AL875" s="42" t="str">
        <f t="shared" si="508"/>
        <v/>
      </c>
    </row>
    <row r="876" spans="2:38" ht="15" x14ac:dyDescent="0.15">
      <c r="B876" s="328" t="str">
        <f t="shared" si="486"/>
        <v/>
      </c>
      <c r="C876" s="328" t="str">
        <f t="shared" si="487"/>
        <v/>
      </c>
      <c r="D876" s="328" t="str">
        <f t="shared" si="488"/>
        <v/>
      </c>
      <c r="E876" s="328" t="e">
        <f t="shared" si="484"/>
        <v>#VALUE!</v>
      </c>
      <c r="F876" s="328" t="str">
        <f t="shared" si="489"/>
        <v/>
      </c>
      <c r="G876" s="328" t="str">
        <f t="shared" si="490"/>
        <v/>
      </c>
      <c r="H876" s="313"/>
      <c r="I876" s="328" t="str">
        <f t="shared" si="491"/>
        <v/>
      </c>
      <c r="J876" s="328">
        <f t="shared" si="485"/>
        <v>850</v>
      </c>
      <c r="K876" s="335" t="str">
        <f t="shared" si="492"/>
        <v/>
      </c>
      <c r="L876" s="323" t="str">
        <f t="shared" si="493"/>
        <v/>
      </c>
      <c r="M876" s="323" t="str">
        <f t="shared" si="494"/>
        <v/>
      </c>
      <c r="N876" s="328" t="str">
        <f t="shared" si="495"/>
        <v/>
      </c>
      <c r="O876" s="328" t="str">
        <f t="shared" si="496"/>
        <v/>
      </c>
      <c r="P876" s="332"/>
      <c r="Q876" s="328"/>
      <c r="R876" s="277" t="str">
        <f>IF(H876&gt;0, rate1(1,$L$52,$L$51,$L$54,L876,$L$53,$L$50,P876),"")</f>
        <v/>
      </c>
      <c r="S876" s="323"/>
      <c r="T876" s="323"/>
      <c r="U876" s="328"/>
      <c r="V876" s="336"/>
      <c r="W876" s="328"/>
      <c r="X876" s="328"/>
      <c r="Y876" s="328"/>
      <c r="Z876" s="108" t="str">
        <f>IF(H876&gt;0, rate1(1,$L$52,$L$51,$L$54,U876,$L$53,$L$50,Y876),"")</f>
        <v/>
      </c>
      <c r="AA876" s="336" t="str">
        <f t="shared" si="497"/>
        <v/>
      </c>
      <c r="AB876" s="336" t="str">
        <f t="shared" si="498"/>
        <v/>
      </c>
      <c r="AC876" s="328" t="str">
        <f t="shared" si="499"/>
        <v/>
      </c>
      <c r="AD876" s="328" t="str">
        <f t="shared" si="500"/>
        <v/>
      </c>
      <c r="AE876" s="328" t="str">
        <f t="shared" si="501"/>
        <v/>
      </c>
      <c r="AF876" s="328" t="str">
        <f t="shared" si="502"/>
        <v/>
      </c>
      <c r="AG876" s="328" t="str">
        <f t="shared" si="503"/>
        <v/>
      </c>
      <c r="AH876" s="328" t="str">
        <f t="shared" si="504"/>
        <v/>
      </c>
      <c r="AI876" s="328" t="str">
        <f t="shared" si="505"/>
        <v/>
      </c>
      <c r="AJ876" s="328" t="str">
        <f t="shared" si="506"/>
        <v/>
      </c>
      <c r="AK876" s="337" t="str">
        <f t="shared" si="507"/>
        <v/>
      </c>
      <c r="AL876" s="42" t="str">
        <f t="shared" si="508"/>
        <v/>
      </c>
    </row>
    <row r="877" spans="2:38" ht="15" x14ac:dyDescent="0.15">
      <c r="B877" s="328" t="str">
        <f t="shared" si="486"/>
        <v/>
      </c>
      <c r="C877" s="328" t="str">
        <f t="shared" si="487"/>
        <v/>
      </c>
      <c r="D877" s="328" t="str">
        <f t="shared" si="488"/>
        <v/>
      </c>
      <c r="E877" s="328" t="e">
        <f t="shared" si="484"/>
        <v>#VALUE!</v>
      </c>
      <c r="F877" s="328" t="str">
        <f t="shared" si="489"/>
        <v/>
      </c>
      <c r="G877" s="328" t="str">
        <f t="shared" si="490"/>
        <v/>
      </c>
      <c r="H877" s="313"/>
      <c r="I877" s="328" t="str">
        <f t="shared" si="491"/>
        <v/>
      </c>
      <c r="J877" s="328">
        <f t="shared" si="485"/>
        <v>850</v>
      </c>
      <c r="K877" s="335" t="str">
        <f t="shared" si="492"/>
        <v/>
      </c>
      <c r="L877" s="323" t="str">
        <f t="shared" si="493"/>
        <v/>
      </c>
      <c r="M877" s="323" t="str">
        <f t="shared" si="494"/>
        <v/>
      </c>
      <c r="N877" s="328" t="str">
        <f t="shared" si="495"/>
        <v/>
      </c>
      <c r="O877" s="328" t="str">
        <f t="shared" si="496"/>
        <v/>
      </c>
      <c r="P877" s="332"/>
      <c r="Q877" s="328"/>
      <c r="R877" s="277" t="str">
        <f>IF(H877&gt;0, rate1(1,$L$52,$L$51,$L$54,L877,$L$53,$L$50,P877),"")</f>
        <v/>
      </c>
      <c r="S877" s="323"/>
      <c r="T877" s="323"/>
      <c r="U877" s="328"/>
      <c r="V877" s="336"/>
      <c r="W877" s="328"/>
      <c r="X877" s="328"/>
      <c r="Y877" s="328"/>
      <c r="Z877" s="108" t="str">
        <f>IF(H877&gt;0, rate1(1,$L$52,$L$51,$L$54,U877,$L$53,$L$50,Y877),"")</f>
        <v/>
      </c>
      <c r="AA877" s="336" t="str">
        <f t="shared" si="497"/>
        <v/>
      </c>
      <c r="AB877" s="336" t="str">
        <f t="shared" si="498"/>
        <v/>
      </c>
      <c r="AC877" s="328" t="str">
        <f t="shared" si="499"/>
        <v/>
      </c>
      <c r="AD877" s="328" t="str">
        <f t="shared" si="500"/>
        <v/>
      </c>
      <c r="AE877" s="328" t="str">
        <f t="shared" si="501"/>
        <v/>
      </c>
      <c r="AF877" s="328" t="str">
        <f t="shared" si="502"/>
        <v/>
      </c>
      <c r="AG877" s="328" t="str">
        <f t="shared" si="503"/>
        <v/>
      </c>
      <c r="AH877" s="328" t="str">
        <f t="shared" si="504"/>
        <v/>
      </c>
      <c r="AI877" s="328" t="str">
        <f t="shared" si="505"/>
        <v/>
      </c>
      <c r="AJ877" s="328" t="str">
        <f t="shared" si="506"/>
        <v/>
      </c>
      <c r="AK877" s="337" t="str">
        <f t="shared" si="507"/>
        <v/>
      </c>
      <c r="AL877" s="42" t="str">
        <f t="shared" si="508"/>
        <v/>
      </c>
    </row>
    <row r="878" spans="2:38" ht="15" x14ac:dyDescent="0.15">
      <c r="B878" s="328" t="str">
        <f t="shared" si="486"/>
        <v/>
      </c>
      <c r="C878" s="328" t="str">
        <f t="shared" si="487"/>
        <v/>
      </c>
      <c r="D878" s="328" t="str">
        <f t="shared" si="488"/>
        <v/>
      </c>
      <c r="E878" s="328" t="e">
        <f t="shared" si="484"/>
        <v>#VALUE!</v>
      </c>
      <c r="F878" s="328" t="str">
        <f t="shared" si="489"/>
        <v/>
      </c>
      <c r="G878" s="328" t="str">
        <f t="shared" si="490"/>
        <v/>
      </c>
      <c r="H878" s="313"/>
      <c r="I878" s="328" t="str">
        <f t="shared" si="491"/>
        <v/>
      </c>
      <c r="J878" s="328">
        <f t="shared" si="485"/>
        <v>850</v>
      </c>
      <c r="K878" s="335" t="str">
        <f t="shared" si="492"/>
        <v/>
      </c>
      <c r="L878" s="323" t="str">
        <f t="shared" si="493"/>
        <v/>
      </c>
      <c r="M878" s="323" t="str">
        <f t="shared" si="494"/>
        <v/>
      </c>
      <c r="N878" s="328" t="str">
        <f t="shared" si="495"/>
        <v/>
      </c>
      <c r="O878" s="328" t="str">
        <f t="shared" si="496"/>
        <v/>
      </c>
      <c r="P878" s="332"/>
      <c r="Q878" s="328"/>
      <c r="R878" s="277" t="str">
        <f>IF(H878&gt;0, rate1(1,$L$52,$L$51,$L$54,L878,$L$53,$L$50,P878),"")</f>
        <v/>
      </c>
      <c r="S878" s="323"/>
      <c r="T878" s="323"/>
      <c r="U878" s="328"/>
      <c r="V878" s="336"/>
      <c r="W878" s="328"/>
      <c r="X878" s="328"/>
      <c r="Y878" s="328"/>
      <c r="Z878" s="108" t="str">
        <f>IF(H878&gt;0, rate1(1,$L$52,$L$51,$L$54,U878,$L$53,$L$50,Y878),"")</f>
        <v/>
      </c>
      <c r="AA878" s="336" t="str">
        <f t="shared" si="497"/>
        <v/>
      </c>
      <c r="AB878" s="336" t="str">
        <f t="shared" si="498"/>
        <v/>
      </c>
      <c r="AC878" s="328" t="str">
        <f t="shared" si="499"/>
        <v/>
      </c>
      <c r="AD878" s="328" t="str">
        <f t="shared" si="500"/>
        <v/>
      </c>
      <c r="AE878" s="328" t="str">
        <f t="shared" si="501"/>
        <v/>
      </c>
      <c r="AF878" s="328" t="str">
        <f t="shared" si="502"/>
        <v/>
      </c>
      <c r="AG878" s="328" t="str">
        <f t="shared" si="503"/>
        <v/>
      </c>
      <c r="AH878" s="328" t="str">
        <f t="shared" si="504"/>
        <v/>
      </c>
      <c r="AI878" s="328" t="str">
        <f t="shared" si="505"/>
        <v/>
      </c>
      <c r="AJ878" s="328" t="str">
        <f t="shared" si="506"/>
        <v/>
      </c>
      <c r="AK878" s="337" t="str">
        <f t="shared" si="507"/>
        <v/>
      </c>
      <c r="AL878" s="42" t="str">
        <f t="shared" si="508"/>
        <v/>
      </c>
    </row>
    <row r="879" spans="2:38" ht="15" x14ac:dyDescent="0.15">
      <c r="B879" s="328" t="str">
        <f t="shared" si="486"/>
        <v/>
      </c>
      <c r="C879" s="328" t="str">
        <f t="shared" si="487"/>
        <v/>
      </c>
      <c r="D879" s="328" t="str">
        <f t="shared" si="488"/>
        <v/>
      </c>
      <c r="E879" s="328" t="e">
        <f t="shared" si="484"/>
        <v>#VALUE!</v>
      </c>
      <c r="F879" s="328" t="str">
        <f t="shared" si="489"/>
        <v/>
      </c>
      <c r="G879" s="328" t="str">
        <f t="shared" si="490"/>
        <v/>
      </c>
      <c r="H879" s="313"/>
      <c r="I879" s="328" t="str">
        <f t="shared" si="491"/>
        <v/>
      </c>
      <c r="J879" s="328">
        <f t="shared" si="485"/>
        <v>850</v>
      </c>
      <c r="K879" s="335" t="str">
        <f t="shared" si="492"/>
        <v/>
      </c>
      <c r="L879" s="323" t="str">
        <f t="shared" si="493"/>
        <v/>
      </c>
      <c r="M879" s="323" t="str">
        <f t="shared" si="494"/>
        <v/>
      </c>
      <c r="N879" s="328" t="str">
        <f t="shared" si="495"/>
        <v/>
      </c>
      <c r="O879" s="328" t="str">
        <f t="shared" si="496"/>
        <v/>
      </c>
      <c r="P879" s="332"/>
      <c r="Q879" s="328"/>
      <c r="R879" s="277" t="str">
        <f>IF(H879&gt;0, rate1(1,$L$52,$L$51,$L$54,L879,$L$53,$L$50,P879),"")</f>
        <v/>
      </c>
      <c r="S879" s="323"/>
      <c r="T879" s="323"/>
      <c r="U879" s="328"/>
      <c r="V879" s="336"/>
      <c r="W879" s="328"/>
      <c r="X879" s="328"/>
      <c r="Y879" s="328"/>
      <c r="Z879" s="108" t="str">
        <f>IF(H879&gt;0, rate1(1,$L$52,$L$51,$L$54,U879,$L$53,$L$50,Y879),"")</f>
        <v/>
      </c>
      <c r="AA879" s="336" t="str">
        <f t="shared" si="497"/>
        <v/>
      </c>
      <c r="AB879" s="336" t="str">
        <f t="shared" si="498"/>
        <v/>
      </c>
      <c r="AC879" s="328" t="str">
        <f t="shared" si="499"/>
        <v/>
      </c>
      <c r="AD879" s="328" t="str">
        <f t="shared" si="500"/>
        <v/>
      </c>
      <c r="AE879" s="328" t="str">
        <f t="shared" si="501"/>
        <v/>
      </c>
      <c r="AF879" s="328" t="str">
        <f t="shared" si="502"/>
        <v/>
      </c>
      <c r="AG879" s="328" t="str">
        <f t="shared" si="503"/>
        <v/>
      </c>
      <c r="AH879" s="328" t="str">
        <f t="shared" si="504"/>
        <v/>
      </c>
      <c r="AI879" s="328" t="str">
        <f t="shared" si="505"/>
        <v/>
      </c>
      <c r="AJ879" s="328" t="str">
        <f t="shared" si="506"/>
        <v/>
      </c>
      <c r="AK879" s="337" t="str">
        <f t="shared" si="507"/>
        <v/>
      </c>
      <c r="AL879" s="42" t="str">
        <f t="shared" si="508"/>
        <v/>
      </c>
    </row>
    <row r="880" spans="2:38" ht="15" x14ac:dyDescent="0.15">
      <c r="B880" s="328" t="str">
        <f t="shared" si="486"/>
        <v/>
      </c>
      <c r="C880" s="328" t="str">
        <f t="shared" si="487"/>
        <v/>
      </c>
      <c r="D880" s="328" t="str">
        <f t="shared" si="488"/>
        <v/>
      </c>
      <c r="E880" s="328" t="e">
        <f t="shared" si="484"/>
        <v>#VALUE!</v>
      </c>
      <c r="F880" s="328" t="str">
        <f t="shared" si="489"/>
        <v/>
      </c>
      <c r="G880" s="328" t="str">
        <f t="shared" si="490"/>
        <v/>
      </c>
      <c r="H880" s="313"/>
      <c r="I880" s="328" t="str">
        <f t="shared" si="491"/>
        <v/>
      </c>
      <c r="J880" s="328">
        <f t="shared" si="485"/>
        <v>850</v>
      </c>
      <c r="K880" s="335" t="str">
        <f t="shared" si="492"/>
        <v/>
      </c>
      <c r="L880" s="323" t="str">
        <f t="shared" si="493"/>
        <v/>
      </c>
      <c r="M880" s="323" t="str">
        <f t="shared" si="494"/>
        <v/>
      </c>
      <c r="N880" s="328" t="str">
        <f t="shared" si="495"/>
        <v/>
      </c>
      <c r="O880" s="328" t="str">
        <f t="shared" si="496"/>
        <v/>
      </c>
      <c r="P880" s="332"/>
      <c r="Q880" s="328"/>
      <c r="R880" s="277" t="str">
        <f>IF(H880&gt;0, rate1(1,$L$52,$L$51,$L$54,L880,$L$53,$L$50,P880),"")</f>
        <v/>
      </c>
      <c r="S880" s="323"/>
      <c r="T880" s="323"/>
      <c r="U880" s="328"/>
      <c r="V880" s="336"/>
      <c r="W880" s="328"/>
      <c r="X880" s="328"/>
      <c r="Y880" s="328"/>
      <c r="Z880" s="108" t="str">
        <f>IF(H880&gt;0, rate1(1,$L$52,$L$51,$L$54,U880,$L$53,$L$50,Y880),"")</f>
        <v/>
      </c>
      <c r="AA880" s="336" t="str">
        <f t="shared" si="497"/>
        <v/>
      </c>
      <c r="AB880" s="336" t="str">
        <f t="shared" si="498"/>
        <v/>
      </c>
      <c r="AC880" s="328" t="str">
        <f t="shared" si="499"/>
        <v/>
      </c>
      <c r="AD880" s="328" t="str">
        <f t="shared" si="500"/>
        <v/>
      </c>
      <c r="AE880" s="328" t="str">
        <f t="shared" si="501"/>
        <v/>
      </c>
      <c r="AF880" s="328" t="str">
        <f t="shared" si="502"/>
        <v/>
      </c>
      <c r="AG880" s="328" t="str">
        <f t="shared" si="503"/>
        <v/>
      </c>
      <c r="AH880" s="328" t="str">
        <f t="shared" si="504"/>
        <v/>
      </c>
      <c r="AI880" s="328" t="str">
        <f t="shared" si="505"/>
        <v/>
      </c>
      <c r="AJ880" s="328" t="str">
        <f t="shared" si="506"/>
        <v/>
      </c>
      <c r="AK880" s="337" t="str">
        <f t="shared" si="507"/>
        <v/>
      </c>
      <c r="AL880" s="42" t="str">
        <f t="shared" si="508"/>
        <v/>
      </c>
    </row>
    <row r="881" spans="2:38" ht="15" x14ac:dyDescent="0.15">
      <c r="B881" s="328" t="str">
        <f t="shared" si="486"/>
        <v/>
      </c>
      <c r="C881" s="328" t="str">
        <f t="shared" si="487"/>
        <v/>
      </c>
      <c r="D881" s="328" t="str">
        <f t="shared" si="488"/>
        <v/>
      </c>
      <c r="E881" s="328" t="e">
        <f t="shared" si="484"/>
        <v>#VALUE!</v>
      </c>
      <c r="F881" s="328" t="str">
        <f t="shared" si="489"/>
        <v/>
      </c>
      <c r="G881" s="328" t="str">
        <f t="shared" si="490"/>
        <v/>
      </c>
      <c r="H881" s="313"/>
      <c r="I881" s="328" t="str">
        <f t="shared" si="491"/>
        <v/>
      </c>
      <c r="J881" s="328">
        <f t="shared" si="485"/>
        <v>850</v>
      </c>
      <c r="K881" s="335" t="str">
        <f t="shared" si="492"/>
        <v/>
      </c>
      <c r="L881" s="323" t="str">
        <f t="shared" si="493"/>
        <v/>
      </c>
      <c r="M881" s="323" t="str">
        <f t="shared" si="494"/>
        <v/>
      </c>
      <c r="N881" s="328" t="str">
        <f t="shared" si="495"/>
        <v/>
      </c>
      <c r="O881" s="328" t="str">
        <f t="shared" si="496"/>
        <v/>
      </c>
      <c r="P881" s="332"/>
      <c r="Q881" s="328"/>
      <c r="R881" s="277" t="str">
        <f>IF(H881&gt;0, rate1(1,$L$52,$L$51,$L$54,L881,$L$53,$L$50,P881),"")</f>
        <v/>
      </c>
      <c r="S881" s="323"/>
      <c r="T881" s="323"/>
      <c r="U881" s="328"/>
      <c r="V881" s="336"/>
      <c r="W881" s="328"/>
      <c r="X881" s="328"/>
      <c r="Y881" s="328"/>
      <c r="Z881" s="108" t="str">
        <f>IF(H881&gt;0, rate1(1,$L$52,$L$51,$L$54,U881,$L$53,$L$50,Y881),"")</f>
        <v/>
      </c>
      <c r="AA881" s="336" t="str">
        <f t="shared" si="497"/>
        <v/>
      </c>
      <c r="AB881" s="336" t="str">
        <f t="shared" si="498"/>
        <v/>
      </c>
      <c r="AC881" s="328" t="str">
        <f t="shared" si="499"/>
        <v/>
      </c>
      <c r="AD881" s="328" t="str">
        <f t="shared" si="500"/>
        <v/>
      </c>
      <c r="AE881" s="328" t="str">
        <f t="shared" si="501"/>
        <v/>
      </c>
      <c r="AF881" s="328" t="str">
        <f t="shared" si="502"/>
        <v/>
      </c>
      <c r="AG881" s="328" t="str">
        <f t="shared" si="503"/>
        <v/>
      </c>
      <c r="AH881" s="328" t="str">
        <f t="shared" si="504"/>
        <v/>
      </c>
      <c r="AI881" s="328" t="str">
        <f t="shared" si="505"/>
        <v/>
      </c>
      <c r="AJ881" s="328" t="str">
        <f t="shared" si="506"/>
        <v/>
      </c>
      <c r="AK881" s="337" t="str">
        <f t="shared" si="507"/>
        <v/>
      </c>
      <c r="AL881" s="42" t="str">
        <f t="shared" si="508"/>
        <v/>
      </c>
    </row>
    <row r="882" spans="2:38" ht="15" x14ac:dyDescent="0.15">
      <c r="B882" s="328" t="str">
        <f t="shared" si="486"/>
        <v/>
      </c>
      <c r="C882" s="328" t="str">
        <f t="shared" si="487"/>
        <v/>
      </c>
      <c r="D882" s="328" t="str">
        <f t="shared" si="488"/>
        <v/>
      </c>
      <c r="E882" s="328" t="e">
        <f t="shared" si="484"/>
        <v>#VALUE!</v>
      </c>
      <c r="F882" s="328" t="str">
        <f t="shared" si="489"/>
        <v/>
      </c>
      <c r="G882" s="328" t="str">
        <f t="shared" si="490"/>
        <v/>
      </c>
      <c r="H882" s="313"/>
      <c r="I882" s="328" t="str">
        <f t="shared" si="491"/>
        <v/>
      </c>
      <c r="J882" s="328">
        <f t="shared" si="485"/>
        <v>850</v>
      </c>
      <c r="K882" s="335" t="str">
        <f t="shared" si="492"/>
        <v/>
      </c>
      <c r="L882" s="323" t="str">
        <f t="shared" si="493"/>
        <v/>
      </c>
      <c r="M882" s="323" t="str">
        <f t="shared" si="494"/>
        <v/>
      </c>
      <c r="N882" s="328" t="str">
        <f t="shared" si="495"/>
        <v/>
      </c>
      <c r="O882" s="328" t="str">
        <f t="shared" si="496"/>
        <v/>
      </c>
      <c r="P882" s="332"/>
      <c r="Q882" s="328"/>
      <c r="R882" s="277" t="str">
        <f>IF(H882&gt;0, rate1(1,$L$52,$L$51,$L$54,L882,$L$53,$L$50,P882),"")</f>
        <v/>
      </c>
      <c r="S882" s="323"/>
      <c r="T882" s="323"/>
      <c r="U882" s="328"/>
      <c r="V882" s="336"/>
      <c r="W882" s="328"/>
      <c r="X882" s="328"/>
      <c r="Y882" s="328"/>
      <c r="Z882" s="108" t="str">
        <f>IF(H882&gt;0, rate1(1,$L$52,$L$51,$L$54,U882,$L$53,$L$50,Y882),"")</f>
        <v/>
      </c>
      <c r="AA882" s="336" t="str">
        <f t="shared" si="497"/>
        <v/>
      </c>
      <c r="AB882" s="336" t="str">
        <f t="shared" si="498"/>
        <v/>
      </c>
      <c r="AC882" s="328" t="str">
        <f t="shared" si="499"/>
        <v/>
      </c>
      <c r="AD882" s="328" t="str">
        <f t="shared" si="500"/>
        <v/>
      </c>
      <c r="AE882" s="328" t="str">
        <f t="shared" si="501"/>
        <v/>
      </c>
      <c r="AF882" s="328" t="str">
        <f t="shared" si="502"/>
        <v/>
      </c>
      <c r="AG882" s="328" t="str">
        <f t="shared" si="503"/>
        <v/>
      </c>
      <c r="AH882" s="328" t="str">
        <f t="shared" si="504"/>
        <v/>
      </c>
      <c r="AI882" s="328" t="str">
        <f t="shared" si="505"/>
        <v/>
      </c>
      <c r="AJ882" s="328" t="str">
        <f t="shared" si="506"/>
        <v/>
      </c>
      <c r="AK882" s="337" t="str">
        <f t="shared" si="507"/>
        <v/>
      </c>
      <c r="AL882" s="42" t="str">
        <f t="shared" si="508"/>
        <v/>
      </c>
    </row>
    <row r="883" spans="2:38" ht="15" x14ac:dyDescent="0.15">
      <c r="B883" s="328" t="str">
        <f t="shared" si="486"/>
        <v/>
      </c>
      <c r="C883" s="328" t="str">
        <f t="shared" si="487"/>
        <v/>
      </c>
      <c r="D883" s="328" t="str">
        <f t="shared" si="488"/>
        <v/>
      </c>
      <c r="E883" s="328" t="e">
        <f t="shared" si="484"/>
        <v>#VALUE!</v>
      </c>
      <c r="F883" s="328" t="str">
        <f t="shared" si="489"/>
        <v/>
      </c>
      <c r="G883" s="328" t="str">
        <f t="shared" si="490"/>
        <v/>
      </c>
      <c r="H883" s="313"/>
      <c r="I883" s="328" t="str">
        <f t="shared" si="491"/>
        <v/>
      </c>
      <c r="J883" s="328">
        <f t="shared" si="485"/>
        <v>850</v>
      </c>
      <c r="K883" s="335" t="str">
        <f t="shared" si="492"/>
        <v/>
      </c>
      <c r="L883" s="323" t="str">
        <f t="shared" si="493"/>
        <v/>
      </c>
      <c r="M883" s="323" t="str">
        <f t="shared" si="494"/>
        <v/>
      </c>
      <c r="N883" s="328" t="str">
        <f t="shared" si="495"/>
        <v/>
      </c>
      <c r="O883" s="328" t="str">
        <f t="shared" si="496"/>
        <v/>
      </c>
      <c r="P883" s="332"/>
      <c r="Q883" s="328"/>
      <c r="R883" s="277" t="str">
        <f>IF(H883&gt;0, rate1(1,$L$52,$L$51,$L$54,L883,$L$53,$L$50,P883),"")</f>
        <v/>
      </c>
      <c r="S883" s="323"/>
      <c r="T883" s="323"/>
      <c r="U883" s="328"/>
      <c r="V883" s="336"/>
      <c r="W883" s="328"/>
      <c r="X883" s="328"/>
      <c r="Y883" s="328"/>
      <c r="Z883" s="108" t="str">
        <f>IF(H883&gt;0, rate1(1,$L$52,$L$51,$L$54,U883,$L$53,$L$50,Y883),"")</f>
        <v/>
      </c>
      <c r="AA883" s="336" t="str">
        <f t="shared" si="497"/>
        <v/>
      </c>
      <c r="AB883" s="336" t="str">
        <f t="shared" si="498"/>
        <v/>
      </c>
      <c r="AC883" s="328" t="str">
        <f t="shared" si="499"/>
        <v/>
      </c>
      <c r="AD883" s="328" t="str">
        <f t="shared" si="500"/>
        <v/>
      </c>
      <c r="AE883" s="328" t="str">
        <f t="shared" si="501"/>
        <v/>
      </c>
      <c r="AF883" s="328" t="str">
        <f t="shared" si="502"/>
        <v/>
      </c>
      <c r="AG883" s="328" t="str">
        <f t="shared" si="503"/>
        <v/>
      </c>
      <c r="AH883" s="328" t="str">
        <f t="shared" si="504"/>
        <v/>
      </c>
      <c r="AI883" s="328" t="str">
        <f t="shared" si="505"/>
        <v/>
      </c>
      <c r="AJ883" s="328" t="str">
        <f t="shared" si="506"/>
        <v/>
      </c>
      <c r="AK883" s="337" t="str">
        <f t="shared" si="507"/>
        <v/>
      </c>
      <c r="AL883" s="42" t="str">
        <f t="shared" si="508"/>
        <v/>
      </c>
    </row>
    <row r="884" spans="2:38" ht="15" x14ac:dyDescent="0.15">
      <c r="B884" s="328" t="str">
        <f t="shared" si="486"/>
        <v/>
      </c>
      <c r="C884" s="328" t="str">
        <f t="shared" si="487"/>
        <v/>
      </c>
      <c r="D884" s="328" t="str">
        <f t="shared" si="488"/>
        <v/>
      </c>
      <c r="E884" s="328" t="e">
        <f t="shared" si="484"/>
        <v>#VALUE!</v>
      </c>
      <c r="F884" s="328" t="str">
        <f t="shared" si="489"/>
        <v/>
      </c>
      <c r="G884" s="328" t="str">
        <f t="shared" si="490"/>
        <v/>
      </c>
      <c r="H884" s="313"/>
      <c r="I884" s="328" t="str">
        <f t="shared" si="491"/>
        <v/>
      </c>
      <c r="J884" s="328">
        <f t="shared" si="485"/>
        <v>850</v>
      </c>
      <c r="K884" s="335" t="str">
        <f t="shared" si="492"/>
        <v/>
      </c>
      <c r="L884" s="323" t="str">
        <f t="shared" si="493"/>
        <v/>
      </c>
      <c r="M884" s="323" t="str">
        <f t="shared" si="494"/>
        <v/>
      </c>
      <c r="N884" s="328" t="str">
        <f t="shared" si="495"/>
        <v/>
      </c>
      <c r="O884" s="328" t="str">
        <f t="shared" si="496"/>
        <v/>
      </c>
      <c r="P884" s="332"/>
      <c r="Q884" s="328"/>
      <c r="R884" s="277" t="str">
        <f>IF(H884&gt;0, rate1(1,$L$52,$L$51,$L$54,L884,$L$53,$L$50,P884),"")</f>
        <v/>
      </c>
      <c r="S884" s="323"/>
      <c r="T884" s="323"/>
      <c r="U884" s="328"/>
      <c r="V884" s="336"/>
      <c r="W884" s="328"/>
      <c r="X884" s="328"/>
      <c r="Y884" s="328"/>
      <c r="Z884" s="108" t="str">
        <f>IF(H884&gt;0, rate1(1,$L$52,$L$51,$L$54,U884,$L$53,$L$50,Y884),"")</f>
        <v/>
      </c>
      <c r="AA884" s="336" t="str">
        <f t="shared" si="497"/>
        <v/>
      </c>
      <c r="AB884" s="336" t="str">
        <f t="shared" si="498"/>
        <v/>
      </c>
      <c r="AC884" s="328" t="str">
        <f t="shared" si="499"/>
        <v/>
      </c>
      <c r="AD884" s="328" t="str">
        <f t="shared" si="500"/>
        <v/>
      </c>
      <c r="AE884" s="328" t="str">
        <f t="shared" si="501"/>
        <v/>
      </c>
      <c r="AF884" s="328" t="str">
        <f t="shared" si="502"/>
        <v/>
      </c>
      <c r="AG884" s="328" t="str">
        <f t="shared" si="503"/>
        <v/>
      </c>
      <c r="AH884" s="328" t="str">
        <f t="shared" si="504"/>
        <v/>
      </c>
      <c r="AI884" s="328" t="str">
        <f t="shared" si="505"/>
        <v/>
      </c>
      <c r="AJ884" s="328" t="str">
        <f t="shared" si="506"/>
        <v/>
      </c>
      <c r="AK884" s="337" t="str">
        <f t="shared" si="507"/>
        <v/>
      </c>
      <c r="AL884" s="42" t="str">
        <f t="shared" si="508"/>
        <v/>
      </c>
    </row>
    <row r="885" spans="2:38" ht="15" x14ac:dyDescent="0.15">
      <c r="B885" s="328" t="str">
        <f t="shared" si="486"/>
        <v/>
      </c>
      <c r="C885" s="328" t="str">
        <f t="shared" si="487"/>
        <v/>
      </c>
      <c r="D885" s="328" t="str">
        <f t="shared" si="488"/>
        <v/>
      </c>
      <c r="E885" s="328" t="e">
        <f t="shared" si="484"/>
        <v>#VALUE!</v>
      </c>
      <c r="F885" s="328" t="str">
        <f t="shared" si="489"/>
        <v/>
      </c>
      <c r="G885" s="328" t="str">
        <f t="shared" si="490"/>
        <v/>
      </c>
      <c r="H885" s="313"/>
      <c r="I885" s="328" t="str">
        <f t="shared" si="491"/>
        <v/>
      </c>
      <c r="J885" s="328">
        <f t="shared" si="485"/>
        <v>850</v>
      </c>
      <c r="K885" s="335" t="str">
        <f t="shared" si="492"/>
        <v/>
      </c>
      <c r="L885" s="323" t="str">
        <f t="shared" si="493"/>
        <v/>
      </c>
      <c r="M885" s="323" t="str">
        <f t="shared" si="494"/>
        <v/>
      </c>
      <c r="N885" s="328" t="str">
        <f t="shared" si="495"/>
        <v/>
      </c>
      <c r="O885" s="328" t="str">
        <f t="shared" si="496"/>
        <v/>
      </c>
      <c r="P885" s="332"/>
      <c r="Q885" s="328"/>
      <c r="R885" s="277" t="str">
        <f>IF(H885&gt;0, rate1(1,$L$52,$L$51,$L$54,L885,$L$53,$L$50,P885),"")</f>
        <v/>
      </c>
      <c r="S885" s="323"/>
      <c r="T885" s="323"/>
      <c r="U885" s="328"/>
      <c r="V885" s="336"/>
      <c r="W885" s="328"/>
      <c r="X885" s="328"/>
      <c r="Y885" s="328"/>
      <c r="Z885" s="108" t="str">
        <f>IF(H885&gt;0, rate1(1,$L$52,$L$51,$L$54,U885,$L$53,$L$50,Y885),"")</f>
        <v/>
      </c>
      <c r="AA885" s="336" t="str">
        <f t="shared" si="497"/>
        <v/>
      </c>
      <c r="AB885" s="336" t="str">
        <f t="shared" si="498"/>
        <v/>
      </c>
      <c r="AC885" s="328" t="str">
        <f t="shared" si="499"/>
        <v/>
      </c>
      <c r="AD885" s="328" t="str">
        <f t="shared" si="500"/>
        <v/>
      </c>
      <c r="AE885" s="328" t="str">
        <f t="shared" si="501"/>
        <v/>
      </c>
      <c r="AF885" s="328" t="str">
        <f t="shared" si="502"/>
        <v/>
      </c>
      <c r="AG885" s="328" t="str">
        <f t="shared" si="503"/>
        <v/>
      </c>
      <c r="AH885" s="328" t="str">
        <f t="shared" si="504"/>
        <v/>
      </c>
      <c r="AI885" s="328" t="str">
        <f t="shared" si="505"/>
        <v/>
      </c>
      <c r="AJ885" s="328" t="str">
        <f t="shared" si="506"/>
        <v/>
      </c>
      <c r="AK885" s="337" t="str">
        <f t="shared" si="507"/>
        <v/>
      </c>
      <c r="AL885" s="42" t="str">
        <f t="shared" si="508"/>
        <v/>
      </c>
    </row>
    <row r="886" spans="2:38" ht="15" x14ac:dyDescent="0.15">
      <c r="B886" s="328" t="str">
        <f t="shared" si="486"/>
        <v/>
      </c>
      <c r="C886" s="328" t="str">
        <f t="shared" si="487"/>
        <v/>
      </c>
      <c r="D886" s="328" t="str">
        <f t="shared" si="488"/>
        <v/>
      </c>
      <c r="E886" s="328" t="e">
        <f t="shared" si="484"/>
        <v>#VALUE!</v>
      </c>
      <c r="F886" s="328" t="str">
        <f t="shared" si="489"/>
        <v/>
      </c>
      <c r="G886" s="328" t="str">
        <f t="shared" si="490"/>
        <v/>
      </c>
      <c r="H886" s="313"/>
      <c r="I886" s="328" t="str">
        <f t="shared" si="491"/>
        <v/>
      </c>
      <c r="J886" s="328">
        <f t="shared" si="485"/>
        <v>850</v>
      </c>
      <c r="K886" s="335" t="str">
        <f t="shared" si="492"/>
        <v/>
      </c>
      <c r="L886" s="323" t="str">
        <f t="shared" si="493"/>
        <v/>
      </c>
      <c r="M886" s="323" t="str">
        <f t="shared" si="494"/>
        <v/>
      </c>
      <c r="N886" s="328" t="str">
        <f t="shared" si="495"/>
        <v/>
      </c>
      <c r="O886" s="328" t="str">
        <f t="shared" si="496"/>
        <v/>
      </c>
      <c r="P886" s="332"/>
      <c r="Q886" s="328"/>
      <c r="R886" s="277" t="str">
        <f>IF(H886&gt;0, rate1(1,$L$52,$L$51,$L$54,L886,$L$53,$L$50,P886),"")</f>
        <v/>
      </c>
      <c r="S886" s="323"/>
      <c r="T886" s="323"/>
      <c r="U886" s="328"/>
      <c r="V886" s="336"/>
      <c r="W886" s="328"/>
      <c r="X886" s="328"/>
      <c r="Y886" s="328"/>
      <c r="Z886" s="108" t="str">
        <f>IF(H886&gt;0, rate1(1,$L$52,$L$51,$L$54,U886,$L$53,$L$50,Y886),"")</f>
        <v/>
      </c>
      <c r="AA886" s="336" t="str">
        <f t="shared" si="497"/>
        <v/>
      </c>
      <c r="AB886" s="336" t="str">
        <f t="shared" si="498"/>
        <v/>
      </c>
      <c r="AC886" s="328" t="str">
        <f t="shared" si="499"/>
        <v/>
      </c>
      <c r="AD886" s="328" t="str">
        <f t="shared" si="500"/>
        <v/>
      </c>
      <c r="AE886" s="328" t="str">
        <f t="shared" si="501"/>
        <v/>
      </c>
      <c r="AF886" s="328" t="str">
        <f t="shared" si="502"/>
        <v/>
      </c>
      <c r="AG886" s="328" t="str">
        <f t="shared" si="503"/>
        <v/>
      </c>
      <c r="AH886" s="328" t="str">
        <f t="shared" si="504"/>
        <v/>
      </c>
      <c r="AI886" s="328" t="str">
        <f t="shared" si="505"/>
        <v/>
      </c>
      <c r="AJ886" s="328" t="str">
        <f t="shared" si="506"/>
        <v/>
      </c>
      <c r="AK886" s="337" t="str">
        <f t="shared" si="507"/>
        <v/>
      </c>
      <c r="AL886" s="42" t="str">
        <f t="shared" si="508"/>
        <v/>
      </c>
    </row>
    <row r="887" spans="2:38" ht="15" x14ac:dyDescent="0.15">
      <c r="B887" s="328" t="str">
        <f t="shared" si="486"/>
        <v/>
      </c>
      <c r="C887" s="328" t="str">
        <f t="shared" si="487"/>
        <v/>
      </c>
      <c r="D887" s="328" t="str">
        <f t="shared" si="488"/>
        <v/>
      </c>
      <c r="E887" s="328" t="e">
        <f t="shared" si="484"/>
        <v>#VALUE!</v>
      </c>
      <c r="F887" s="328" t="str">
        <f t="shared" si="489"/>
        <v/>
      </c>
      <c r="G887" s="328" t="str">
        <f t="shared" si="490"/>
        <v/>
      </c>
      <c r="H887" s="313"/>
      <c r="I887" s="328" t="str">
        <f t="shared" si="491"/>
        <v/>
      </c>
      <c r="J887" s="328">
        <f t="shared" si="485"/>
        <v>850</v>
      </c>
      <c r="K887" s="335" t="str">
        <f t="shared" si="492"/>
        <v/>
      </c>
      <c r="L887" s="323" t="str">
        <f t="shared" si="493"/>
        <v/>
      </c>
      <c r="M887" s="323" t="str">
        <f t="shared" si="494"/>
        <v/>
      </c>
      <c r="N887" s="328" t="str">
        <f t="shared" si="495"/>
        <v/>
      </c>
      <c r="O887" s="328" t="str">
        <f t="shared" si="496"/>
        <v/>
      </c>
      <c r="P887" s="332"/>
      <c r="Q887" s="328"/>
      <c r="R887" s="277" t="str">
        <f>IF(H887&gt;0, rate1(1,$L$52,$L$51,$L$54,L887,$L$53,$L$50,P887),"")</f>
        <v/>
      </c>
      <c r="S887" s="323"/>
      <c r="T887" s="323"/>
      <c r="U887" s="328"/>
      <c r="V887" s="336"/>
      <c r="W887" s="328"/>
      <c r="X887" s="328"/>
      <c r="Y887" s="328"/>
      <c r="Z887" s="108" t="str">
        <f>IF(H887&gt;0, rate1(1,$L$52,$L$51,$L$54,U887,$L$53,$L$50,Y887),"")</f>
        <v/>
      </c>
      <c r="AA887" s="336" t="str">
        <f t="shared" si="497"/>
        <v/>
      </c>
      <c r="AB887" s="336" t="str">
        <f t="shared" si="498"/>
        <v/>
      </c>
      <c r="AC887" s="328" t="str">
        <f t="shared" si="499"/>
        <v/>
      </c>
      <c r="AD887" s="328" t="str">
        <f t="shared" si="500"/>
        <v/>
      </c>
      <c r="AE887" s="328" t="str">
        <f t="shared" si="501"/>
        <v/>
      </c>
      <c r="AF887" s="328" t="str">
        <f t="shared" si="502"/>
        <v/>
      </c>
      <c r="AG887" s="328" t="str">
        <f t="shared" si="503"/>
        <v/>
      </c>
      <c r="AH887" s="328" t="str">
        <f t="shared" si="504"/>
        <v/>
      </c>
      <c r="AI887" s="328" t="str">
        <f t="shared" si="505"/>
        <v/>
      </c>
      <c r="AJ887" s="328" t="str">
        <f t="shared" si="506"/>
        <v/>
      </c>
      <c r="AK887" s="337" t="str">
        <f t="shared" si="507"/>
        <v/>
      </c>
      <c r="AL887" s="42" t="str">
        <f t="shared" si="508"/>
        <v/>
      </c>
    </row>
    <row r="888" spans="2:38" ht="15" x14ac:dyDescent="0.15">
      <c r="B888" s="328" t="str">
        <f t="shared" si="486"/>
        <v/>
      </c>
      <c r="C888" s="328" t="str">
        <f t="shared" si="487"/>
        <v/>
      </c>
      <c r="D888" s="328" t="str">
        <f t="shared" si="488"/>
        <v/>
      </c>
      <c r="E888" s="328" t="e">
        <f t="shared" si="484"/>
        <v>#VALUE!</v>
      </c>
      <c r="F888" s="328" t="str">
        <f t="shared" si="489"/>
        <v/>
      </c>
      <c r="G888" s="328" t="str">
        <f t="shared" si="490"/>
        <v/>
      </c>
      <c r="H888" s="313"/>
      <c r="I888" s="328" t="str">
        <f t="shared" si="491"/>
        <v/>
      </c>
      <c r="J888" s="328">
        <f t="shared" si="485"/>
        <v>850</v>
      </c>
      <c r="K888" s="335" t="str">
        <f t="shared" si="492"/>
        <v/>
      </c>
      <c r="L888" s="323" t="str">
        <f t="shared" si="493"/>
        <v/>
      </c>
      <c r="M888" s="323" t="str">
        <f t="shared" si="494"/>
        <v/>
      </c>
      <c r="N888" s="328" t="str">
        <f t="shared" si="495"/>
        <v/>
      </c>
      <c r="O888" s="328" t="str">
        <f t="shared" si="496"/>
        <v/>
      </c>
      <c r="P888" s="332"/>
      <c r="Q888" s="328"/>
      <c r="R888" s="277" t="str">
        <f>IF(H888&gt;0, rate1(1,$L$52,$L$51,$L$54,L888,$L$53,$L$50,P888),"")</f>
        <v/>
      </c>
      <c r="S888" s="323"/>
      <c r="T888" s="323"/>
      <c r="U888" s="328"/>
      <c r="V888" s="336"/>
      <c r="W888" s="328"/>
      <c r="X888" s="328"/>
      <c r="Y888" s="328"/>
      <c r="Z888" s="108" t="str">
        <f>IF(H888&gt;0, rate1(1,$L$52,$L$51,$L$54,U888,$L$53,$L$50,Y888),"")</f>
        <v/>
      </c>
      <c r="AA888" s="336" t="str">
        <f t="shared" si="497"/>
        <v/>
      </c>
      <c r="AB888" s="336" t="str">
        <f t="shared" si="498"/>
        <v/>
      </c>
      <c r="AC888" s="328" t="str">
        <f t="shared" si="499"/>
        <v/>
      </c>
      <c r="AD888" s="328" t="str">
        <f t="shared" si="500"/>
        <v/>
      </c>
      <c r="AE888" s="328" t="str">
        <f t="shared" si="501"/>
        <v/>
      </c>
      <c r="AF888" s="328" t="str">
        <f t="shared" si="502"/>
        <v/>
      </c>
      <c r="AG888" s="328" t="str">
        <f t="shared" si="503"/>
        <v/>
      </c>
      <c r="AH888" s="328" t="str">
        <f t="shared" si="504"/>
        <v/>
      </c>
      <c r="AI888" s="328" t="str">
        <f t="shared" si="505"/>
        <v/>
      </c>
      <c r="AJ888" s="328" t="str">
        <f t="shared" si="506"/>
        <v/>
      </c>
      <c r="AK888" s="337" t="str">
        <f t="shared" si="507"/>
        <v/>
      </c>
      <c r="AL888" s="42" t="str">
        <f t="shared" si="508"/>
        <v/>
      </c>
    </row>
    <row r="889" spans="2:38" ht="15" x14ac:dyDescent="0.15">
      <c r="B889" s="328" t="str">
        <f t="shared" si="486"/>
        <v/>
      </c>
      <c r="C889" s="328" t="str">
        <f t="shared" si="487"/>
        <v/>
      </c>
      <c r="D889" s="328" t="str">
        <f t="shared" si="488"/>
        <v/>
      </c>
      <c r="E889" s="328" t="e">
        <f t="shared" si="484"/>
        <v>#VALUE!</v>
      </c>
      <c r="F889" s="328" t="str">
        <f t="shared" si="489"/>
        <v/>
      </c>
      <c r="G889" s="328" t="str">
        <f t="shared" si="490"/>
        <v/>
      </c>
      <c r="H889" s="313"/>
      <c r="I889" s="328" t="str">
        <f t="shared" si="491"/>
        <v/>
      </c>
      <c r="J889" s="328">
        <f t="shared" si="485"/>
        <v>850</v>
      </c>
      <c r="K889" s="335" t="str">
        <f t="shared" si="492"/>
        <v/>
      </c>
      <c r="L889" s="323" t="str">
        <f t="shared" si="493"/>
        <v/>
      </c>
      <c r="M889" s="323" t="str">
        <f t="shared" si="494"/>
        <v/>
      </c>
      <c r="N889" s="328" t="str">
        <f t="shared" si="495"/>
        <v/>
      </c>
      <c r="O889" s="328" t="str">
        <f t="shared" si="496"/>
        <v/>
      </c>
      <c r="P889" s="332"/>
      <c r="Q889" s="328"/>
      <c r="R889" s="277" t="str">
        <f>IF(H889&gt;0, rate1(1,$L$52,$L$51,$L$54,L889,$L$53,$L$50,P889),"")</f>
        <v/>
      </c>
      <c r="S889" s="323"/>
      <c r="T889" s="323"/>
      <c r="U889" s="328"/>
      <c r="V889" s="336"/>
      <c r="W889" s="328"/>
      <c r="X889" s="328"/>
      <c r="Y889" s="328"/>
      <c r="Z889" s="108" t="str">
        <f>IF(H889&gt;0, rate1(1,$L$52,$L$51,$L$54,U889,$L$53,$L$50,Y889),"")</f>
        <v/>
      </c>
      <c r="AA889" s="336" t="str">
        <f t="shared" si="497"/>
        <v/>
      </c>
      <c r="AB889" s="336" t="str">
        <f t="shared" si="498"/>
        <v/>
      </c>
      <c r="AC889" s="328" t="str">
        <f t="shared" si="499"/>
        <v/>
      </c>
      <c r="AD889" s="328" t="str">
        <f t="shared" si="500"/>
        <v/>
      </c>
      <c r="AE889" s="328" t="str">
        <f t="shared" si="501"/>
        <v/>
      </c>
      <c r="AF889" s="328" t="str">
        <f t="shared" si="502"/>
        <v/>
      </c>
      <c r="AG889" s="328" t="str">
        <f t="shared" si="503"/>
        <v/>
      </c>
      <c r="AH889" s="328" t="str">
        <f t="shared" si="504"/>
        <v/>
      </c>
      <c r="AI889" s="328" t="str">
        <f t="shared" si="505"/>
        <v/>
      </c>
      <c r="AJ889" s="328" t="str">
        <f t="shared" si="506"/>
        <v/>
      </c>
      <c r="AK889" s="337" t="str">
        <f t="shared" si="507"/>
        <v/>
      </c>
      <c r="AL889" s="42" t="str">
        <f t="shared" si="508"/>
        <v/>
      </c>
    </row>
    <row r="890" spans="2:38" ht="15" x14ac:dyDescent="0.15">
      <c r="B890" s="328" t="str">
        <f t="shared" si="486"/>
        <v/>
      </c>
      <c r="C890" s="328" t="str">
        <f t="shared" si="487"/>
        <v/>
      </c>
      <c r="D890" s="328" t="str">
        <f t="shared" si="488"/>
        <v/>
      </c>
      <c r="E890" s="328" t="e">
        <f t="shared" si="484"/>
        <v>#VALUE!</v>
      </c>
      <c r="F890" s="328" t="str">
        <f t="shared" si="489"/>
        <v/>
      </c>
      <c r="G890" s="328" t="str">
        <f t="shared" si="490"/>
        <v/>
      </c>
      <c r="H890" s="313"/>
      <c r="I890" s="328" t="str">
        <f t="shared" si="491"/>
        <v/>
      </c>
      <c r="J890" s="328">
        <f t="shared" si="485"/>
        <v>850</v>
      </c>
      <c r="K890" s="335" t="str">
        <f t="shared" si="492"/>
        <v/>
      </c>
      <c r="L890" s="323" t="str">
        <f t="shared" si="493"/>
        <v/>
      </c>
      <c r="M890" s="323" t="str">
        <f t="shared" si="494"/>
        <v/>
      </c>
      <c r="N890" s="328" t="str">
        <f t="shared" si="495"/>
        <v/>
      </c>
      <c r="O890" s="328" t="str">
        <f t="shared" si="496"/>
        <v/>
      </c>
      <c r="P890" s="332"/>
      <c r="Q890" s="328"/>
      <c r="R890" s="277" t="str">
        <f>IF(H890&gt;0, rate1(1,$L$52,$L$51,$L$54,L890,$L$53,$L$50,P890),"")</f>
        <v/>
      </c>
      <c r="S890" s="323"/>
      <c r="T890" s="323"/>
      <c r="U890" s="328"/>
      <c r="V890" s="336"/>
      <c r="W890" s="328"/>
      <c r="X890" s="328"/>
      <c r="Y890" s="328"/>
      <c r="Z890" s="108" t="str">
        <f>IF(H890&gt;0, rate1(1,$L$52,$L$51,$L$54,U890,$L$53,$L$50,Y890),"")</f>
        <v/>
      </c>
      <c r="AA890" s="336" t="str">
        <f t="shared" si="497"/>
        <v/>
      </c>
      <c r="AB890" s="336" t="str">
        <f t="shared" si="498"/>
        <v/>
      </c>
      <c r="AC890" s="328" t="str">
        <f t="shared" si="499"/>
        <v/>
      </c>
      <c r="AD890" s="328" t="str">
        <f t="shared" si="500"/>
        <v/>
      </c>
      <c r="AE890" s="328" t="str">
        <f t="shared" si="501"/>
        <v/>
      </c>
      <c r="AF890" s="328" t="str">
        <f t="shared" si="502"/>
        <v/>
      </c>
      <c r="AG890" s="328" t="str">
        <f t="shared" si="503"/>
        <v/>
      </c>
      <c r="AH890" s="328" t="str">
        <f t="shared" si="504"/>
        <v/>
      </c>
      <c r="AI890" s="328" t="str">
        <f t="shared" si="505"/>
        <v/>
      </c>
      <c r="AJ890" s="328" t="str">
        <f t="shared" si="506"/>
        <v/>
      </c>
      <c r="AK890" s="337" t="str">
        <f t="shared" si="507"/>
        <v/>
      </c>
      <c r="AL890" s="42" t="str">
        <f t="shared" si="508"/>
        <v/>
      </c>
    </row>
    <row r="891" spans="2:38" ht="15" x14ac:dyDescent="0.15">
      <c r="B891" s="328" t="str">
        <f t="shared" si="486"/>
        <v/>
      </c>
      <c r="C891" s="328" t="str">
        <f t="shared" si="487"/>
        <v/>
      </c>
      <c r="D891" s="328" t="str">
        <f t="shared" si="488"/>
        <v/>
      </c>
      <c r="E891" s="328" t="e">
        <f t="shared" si="484"/>
        <v>#VALUE!</v>
      </c>
      <c r="F891" s="328" t="str">
        <f t="shared" si="489"/>
        <v/>
      </c>
      <c r="G891" s="328" t="str">
        <f t="shared" si="490"/>
        <v/>
      </c>
      <c r="H891" s="313"/>
      <c r="I891" s="328" t="str">
        <f t="shared" si="491"/>
        <v/>
      </c>
      <c r="J891" s="328">
        <f t="shared" si="485"/>
        <v>850</v>
      </c>
      <c r="K891" s="335" t="str">
        <f t="shared" si="492"/>
        <v/>
      </c>
      <c r="L891" s="323" t="str">
        <f t="shared" si="493"/>
        <v/>
      </c>
      <c r="M891" s="323" t="str">
        <f t="shared" si="494"/>
        <v/>
      </c>
      <c r="N891" s="328" t="str">
        <f t="shared" si="495"/>
        <v/>
      </c>
      <c r="O891" s="328" t="str">
        <f t="shared" si="496"/>
        <v/>
      </c>
      <c r="P891" s="332"/>
      <c r="Q891" s="328"/>
      <c r="R891" s="277" t="str">
        <f>IF(H891&gt;0, rate1(1,$L$52,$L$51,$L$54,L891,$L$53,$L$50,P891),"")</f>
        <v/>
      </c>
      <c r="S891" s="323"/>
      <c r="T891" s="323"/>
      <c r="U891" s="328"/>
      <c r="V891" s="336"/>
      <c r="W891" s="328"/>
      <c r="X891" s="328"/>
      <c r="Y891" s="328"/>
      <c r="Z891" s="108" t="str">
        <f>IF(H891&gt;0, rate1(1,$L$52,$L$51,$L$54,U891,$L$53,$L$50,Y891),"")</f>
        <v/>
      </c>
      <c r="AA891" s="336" t="str">
        <f t="shared" si="497"/>
        <v/>
      </c>
      <c r="AB891" s="336" t="str">
        <f t="shared" si="498"/>
        <v/>
      </c>
      <c r="AC891" s="328" t="str">
        <f t="shared" si="499"/>
        <v/>
      </c>
      <c r="AD891" s="328" t="str">
        <f t="shared" si="500"/>
        <v/>
      </c>
      <c r="AE891" s="328" t="str">
        <f t="shared" si="501"/>
        <v/>
      </c>
      <c r="AF891" s="328" t="str">
        <f t="shared" si="502"/>
        <v/>
      </c>
      <c r="AG891" s="328" t="str">
        <f t="shared" si="503"/>
        <v/>
      </c>
      <c r="AH891" s="328" t="str">
        <f t="shared" si="504"/>
        <v/>
      </c>
      <c r="AI891" s="328" t="str">
        <f t="shared" si="505"/>
        <v/>
      </c>
      <c r="AJ891" s="328" t="str">
        <f t="shared" si="506"/>
        <v/>
      </c>
      <c r="AK891" s="337" t="str">
        <f t="shared" si="507"/>
        <v/>
      </c>
      <c r="AL891" s="42" t="str">
        <f t="shared" si="508"/>
        <v/>
      </c>
    </row>
    <row r="892" spans="2:38" ht="15" x14ac:dyDescent="0.15">
      <c r="B892" s="328" t="str">
        <f t="shared" si="486"/>
        <v/>
      </c>
      <c r="C892" s="328" t="str">
        <f t="shared" si="487"/>
        <v/>
      </c>
      <c r="D892" s="328" t="str">
        <f t="shared" si="488"/>
        <v/>
      </c>
      <c r="E892" s="328" t="e">
        <f t="shared" si="484"/>
        <v>#VALUE!</v>
      </c>
      <c r="F892" s="328" t="str">
        <f t="shared" si="489"/>
        <v/>
      </c>
      <c r="G892" s="328" t="str">
        <f t="shared" si="490"/>
        <v/>
      </c>
      <c r="H892" s="313"/>
      <c r="I892" s="328" t="str">
        <f t="shared" si="491"/>
        <v/>
      </c>
      <c r="J892" s="328">
        <f t="shared" si="485"/>
        <v>850</v>
      </c>
      <c r="K892" s="335" t="str">
        <f t="shared" si="492"/>
        <v/>
      </c>
      <c r="L892" s="323" t="str">
        <f t="shared" si="493"/>
        <v/>
      </c>
      <c r="M892" s="323" t="str">
        <f t="shared" si="494"/>
        <v/>
      </c>
      <c r="N892" s="328" t="str">
        <f t="shared" si="495"/>
        <v/>
      </c>
      <c r="O892" s="328" t="str">
        <f t="shared" si="496"/>
        <v/>
      </c>
      <c r="P892" s="332"/>
      <c r="Q892" s="328"/>
      <c r="R892" s="277" t="str">
        <f>IF(H892&gt;0, rate1(1,$L$52,$L$51,$L$54,L892,$L$53,$L$50,P892),"")</f>
        <v/>
      </c>
      <c r="S892" s="323"/>
      <c r="T892" s="323"/>
      <c r="U892" s="328"/>
      <c r="V892" s="336"/>
      <c r="W892" s="328"/>
      <c r="X892" s="328"/>
      <c r="Y892" s="328"/>
      <c r="Z892" s="108" t="str">
        <f>IF(H892&gt;0, rate1(1,$L$52,$L$51,$L$54,U892,$L$53,$L$50,Y892),"")</f>
        <v/>
      </c>
      <c r="AA892" s="336" t="str">
        <f t="shared" si="497"/>
        <v/>
      </c>
      <c r="AB892" s="336" t="str">
        <f t="shared" si="498"/>
        <v/>
      </c>
      <c r="AC892" s="328" t="str">
        <f t="shared" si="499"/>
        <v/>
      </c>
      <c r="AD892" s="328" t="str">
        <f t="shared" si="500"/>
        <v/>
      </c>
      <c r="AE892" s="328" t="str">
        <f t="shared" si="501"/>
        <v/>
      </c>
      <c r="AF892" s="328" t="str">
        <f t="shared" si="502"/>
        <v/>
      </c>
      <c r="AG892" s="328" t="str">
        <f t="shared" si="503"/>
        <v/>
      </c>
      <c r="AH892" s="328" t="str">
        <f t="shared" si="504"/>
        <v/>
      </c>
      <c r="AI892" s="328" t="str">
        <f t="shared" si="505"/>
        <v/>
      </c>
      <c r="AJ892" s="328" t="str">
        <f t="shared" si="506"/>
        <v/>
      </c>
      <c r="AK892" s="337" t="str">
        <f t="shared" si="507"/>
        <v/>
      </c>
      <c r="AL892" s="42" t="str">
        <f t="shared" si="508"/>
        <v/>
      </c>
    </row>
    <row r="893" spans="2:38" ht="15" x14ac:dyDescent="0.15">
      <c r="B893" s="328" t="str">
        <f t="shared" si="486"/>
        <v/>
      </c>
      <c r="C893" s="328" t="str">
        <f t="shared" si="487"/>
        <v/>
      </c>
      <c r="D893" s="328" t="str">
        <f t="shared" si="488"/>
        <v/>
      </c>
      <c r="E893" s="328" t="e">
        <f t="shared" si="484"/>
        <v>#VALUE!</v>
      </c>
      <c r="F893" s="328" t="str">
        <f t="shared" si="489"/>
        <v/>
      </c>
      <c r="G893" s="328" t="str">
        <f t="shared" si="490"/>
        <v/>
      </c>
      <c r="H893" s="313"/>
      <c r="I893" s="328" t="str">
        <f t="shared" si="491"/>
        <v/>
      </c>
      <c r="J893" s="328">
        <f t="shared" si="485"/>
        <v>850</v>
      </c>
      <c r="K893" s="335" t="str">
        <f t="shared" si="492"/>
        <v/>
      </c>
      <c r="L893" s="323" t="str">
        <f t="shared" si="493"/>
        <v/>
      </c>
      <c r="M893" s="323" t="str">
        <f t="shared" si="494"/>
        <v/>
      </c>
      <c r="N893" s="328" t="str">
        <f t="shared" si="495"/>
        <v/>
      </c>
      <c r="O893" s="328" t="str">
        <f t="shared" si="496"/>
        <v/>
      </c>
      <c r="P893" s="332"/>
      <c r="Q893" s="328"/>
      <c r="R893" s="277" t="str">
        <f>IF(H893&gt;0, rate1(1,$L$52,$L$51,$L$54,L893,$L$53,$L$50,P893),"")</f>
        <v/>
      </c>
      <c r="S893" s="323"/>
      <c r="T893" s="323"/>
      <c r="U893" s="328"/>
      <c r="V893" s="336"/>
      <c r="W893" s="328"/>
      <c r="X893" s="328"/>
      <c r="Y893" s="328"/>
      <c r="Z893" s="108" t="str">
        <f>IF(H893&gt;0, rate1(1,$L$52,$L$51,$L$54,U893,$L$53,$L$50,Y893),"")</f>
        <v/>
      </c>
      <c r="AA893" s="336" t="str">
        <f t="shared" si="497"/>
        <v/>
      </c>
      <c r="AB893" s="336" t="str">
        <f t="shared" si="498"/>
        <v/>
      </c>
      <c r="AC893" s="328" t="str">
        <f t="shared" si="499"/>
        <v/>
      </c>
      <c r="AD893" s="328" t="str">
        <f t="shared" si="500"/>
        <v/>
      </c>
      <c r="AE893" s="328" t="str">
        <f t="shared" si="501"/>
        <v/>
      </c>
      <c r="AF893" s="328" t="str">
        <f t="shared" si="502"/>
        <v/>
      </c>
      <c r="AG893" s="328" t="str">
        <f t="shared" si="503"/>
        <v/>
      </c>
      <c r="AH893" s="328" t="str">
        <f t="shared" si="504"/>
        <v/>
      </c>
      <c r="AI893" s="328" t="str">
        <f t="shared" si="505"/>
        <v/>
      </c>
      <c r="AJ893" s="328" t="str">
        <f t="shared" si="506"/>
        <v/>
      </c>
      <c r="AK893" s="337" t="str">
        <f t="shared" si="507"/>
        <v/>
      </c>
      <c r="AL893" s="42" t="str">
        <f t="shared" si="508"/>
        <v/>
      </c>
    </row>
    <row r="894" spans="2:38" ht="15" x14ac:dyDescent="0.15">
      <c r="B894" s="328" t="str">
        <f t="shared" si="486"/>
        <v/>
      </c>
      <c r="C894" s="328" t="str">
        <f t="shared" si="487"/>
        <v/>
      </c>
      <c r="D894" s="328" t="str">
        <f t="shared" si="488"/>
        <v/>
      </c>
      <c r="E894" s="328" t="e">
        <f t="shared" ref="E894:E957" si="509">bb2wang($B$6,$H$12,C894,$H$8,$H$9,I894,$H$10,$H$11,$K$10,$K$11,$H$13)</f>
        <v>#VALUE!</v>
      </c>
      <c r="F894" s="328" t="str">
        <f t="shared" si="489"/>
        <v/>
      </c>
      <c r="G894" s="328" t="str">
        <f t="shared" si="490"/>
        <v/>
      </c>
      <c r="H894" s="313"/>
      <c r="I894" s="328" t="str">
        <f t="shared" si="491"/>
        <v/>
      </c>
      <c r="J894" s="328">
        <f t="shared" ref="J894:J957" si="510">$B$7</f>
        <v>850</v>
      </c>
      <c r="K894" s="335" t="str">
        <f t="shared" si="492"/>
        <v/>
      </c>
      <c r="L894" s="323" t="str">
        <f t="shared" si="493"/>
        <v/>
      </c>
      <c r="M894" s="323" t="str">
        <f t="shared" si="494"/>
        <v/>
      </c>
      <c r="N894" s="328" t="str">
        <f t="shared" si="495"/>
        <v/>
      </c>
      <c r="O894" s="328" t="str">
        <f t="shared" si="496"/>
        <v/>
      </c>
      <c r="P894" s="332"/>
      <c r="Q894" s="328"/>
      <c r="R894" s="277" t="str">
        <f>IF(H894&gt;0, rate1(1,$L$52,$L$51,$L$54,L894,$L$53,$L$50,P894),"")</f>
        <v/>
      </c>
      <c r="S894" s="323"/>
      <c r="T894" s="323"/>
      <c r="U894" s="328"/>
      <c r="V894" s="336"/>
      <c r="W894" s="328"/>
      <c r="X894" s="328"/>
      <c r="Y894" s="328"/>
      <c r="Z894" s="108" t="str">
        <f>IF(H894&gt;0, rate1(1,$L$52,$L$51,$L$54,U894,$L$53,$L$50,Y894),"")</f>
        <v/>
      </c>
      <c r="AA894" s="336" t="str">
        <f t="shared" si="497"/>
        <v/>
      </c>
      <c r="AB894" s="336" t="str">
        <f t="shared" si="498"/>
        <v/>
      </c>
      <c r="AC894" s="328" t="str">
        <f t="shared" si="499"/>
        <v/>
      </c>
      <c r="AD894" s="328" t="str">
        <f t="shared" si="500"/>
        <v/>
      </c>
      <c r="AE894" s="328" t="str">
        <f t="shared" si="501"/>
        <v/>
      </c>
      <c r="AF894" s="328" t="str">
        <f t="shared" si="502"/>
        <v/>
      </c>
      <c r="AG894" s="328" t="str">
        <f t="shared" si="503"/>
        <v/>
      </c>
      <c r="AH894" s="328" t="str">
        <f t="shared" si="504"/>
        <v/>
      </c>
      <c r="AI894" s="328" t="str">
        <f t="shared" si="505"/>
        <v/>
      </c>
      <c r="AJ894" s="328" t="str">
        <f t="shared" si="506"/>
        <v/>
      </c>
      <c r="AK894" s="337" t="str">
        <f t="shared" si="507"/>
        <v/>
      </c>
      <c r="AL894" s="42" t="str">
        <f t="shared" si="508"/>
        <v/>
      </c>
    </row>
    <row r="895" spans="2:38" ht="15" x14ac:dyDescent="0.15">
      <c r="B895" s="328" t="str">
        <f t="shared" si="486"/>
        <v/>
      </c>
      <c r="C895" s="328" t="str">
        <f t="shared" si="487"/>
        <v/>
      </c>
      <c r="D895" s="328" t="str">
        <f t="shared" si="488"/>
        <v/>
      </c>
      <c r="E895" s="328" t="e">
        <f t="shared" si="509"/>
        <v>#VALUE!</v>
      </c>
      <c r="F895" s="328" t="str">
        <f t="shared" si="489"/>
        <v/>
      </c>
      <c r="G895" s="328" t="str">
        <f t="shared" si="490"/>
        <v/>
      </c>
      <c r="H895" s="313"/>
      <c r="I895" s="328" t="str">
        <f t="shared" si="491"/>
        <v/>
      </c>
      <c r="J895" s="328">
        <f t="shared" si="510"/>
        <v>850</v>
      </c>
      <c r="K895" s="335" t="str">
        <f t="shared" si="492"/>
        <v/>
      </c>
      <c r="L895" s="323" t="str">
        <f t="shared" si="493"/>
        <v/>
      </c>
      <c r="M895" s="323" t="str">
        <f t="shared" si="494"/>
        <v/>
      </c>
      <c r="N895" s="328" t="str">
        <f t="shared" si="495"/>
        <v/>
      </c>
      <c r="O895" s="328" t="str">
        <f t="shared" si="496"/>
        <v/>
      </c>
      <c r="P895" s="332"/>
      <c r="Q895" s="328"/>
      <c r="R895" s="277" t="str">
        <f>IF(H895&gt;0, rate1(1,$L$52,$L$51,$L$54,L895,$L$53,$L$50,P895),"")</f>
        <v/>
      </c>
      <c r="S895" s="323"/>
      <c r="T895" s="323"/>
      <c r="U895" s="328"/>
      <c r="V895" s="336"/>
      <c r="W895" s="328"/>
      <c r="X895" s="328"/>
      <c r="Y895" s="328"/>
      <c r="Z895" s="108" t="str">
        <f>IF(H895&gt;0, rate1(1,$L$52,$L$51,$L$54,U895,$L$53,$L$50,Y895),"")</f>
        <v/>
      </c>
      <c r="AA895" s="336" t="str">
        <f t="shared" si="497"/>
        <v/>
      </c>
      <c r="AB895" s="336" t="str">
        <f t="shared" si="498"/>
        <v/>
      </c>
      <c r="AC895" s="328" t="str">
        <f t="shared" si="499"/>
        <v/>
      </c>
      <c r="AD895" s="328" t="str">
        <f t="shared" si="500"/>
        <v/>
      </c>
      <c r="AE895" s="328" t="str">
        <f t="shared" si="501"/>
        <v/>
      </c>
      <c r="AF895" s="328" t="str">
        <f t="shared" si="502"/>
        <v/>
      </c>
      <c r="AG895" s="328" t="str">
        <f t="shared" si="503"/>
        <v/>
      </c>
      <c r="AH895" s="328" t="str">
        <f t="shared" si="504"/>
        <v/>
      </c>
      <c r="AI895" s="328" t="str">
        <f t="shared" si="505"/>
        <v/>
      </c>
      <c r="AJ895" s="328" t="str">
        <f t="shared" si="506"/>
        <v/>
      </c>
      <c r="AK895" s="337" t="str">
        <f t="shared" si="507"/>
        <v/>
      </c>
      <c r="AL895" s="42" t="str">
        <f t="shared" si="508"/>
        <v/>
      </c>
    </row>
    <row r="896" spans="2:38" ht="15" x14ac:dyDescent="0.15">
      <c r="B896" s="328" t="str">
        <f t="shared" ref="B896:B959" si="511">IF(H896&gt;0, AF895,"")</f>
        <v/>
      </c>
      <c r="C896" s="328" t="str">
        <f t="shared" ref="C896:C959" si="512">IF(H896&gt;0, AG895,"")</f>
        <v/>
      </c>
      <c r="D896" s="328" t="str">
        <f t="shared" ref="D896:D959" si="513">IF(H896&gt;0, AH895,"")</f>
        <v/>
      </c>
      <c r="E896" s="328" t="e">
        <f t="shared" si="509"/>
        <v>#VALUE!</v>
      </c>
      <c r="F896" s="328" t="str">
        <f t="shared" ref="F896:F959" si="514">IF(H896&gt;0, (E896+E895)/2,"")</f>
        <v/>
      </c>
      <c r="G896" s="328" t="str">
        <f t="shared" ref="G896:G959" si="515">IF(H896&gt;0, F896*$S$53*$C$55*(B896-C896+N896)^1.5,"")</f>
        <v/>
      </c>
      <c r="H896" s="313"/>
      <c r="I896" s="328" t="str">
        <f t="shared" ref="I896:I959" si="516">IF(H896&gt;0, (B896-C896)*B$19,"")</f>
        <v/>
      </c>
      <c r="J896" s="328">
        <f t="shared" si="510"/>
        <v>850</v>
      </c>
      <c r="K896" s="335" t="str">
        <f t="shared" ref="K896:K959" si="517">IF(H896&gt;0, IF((1-S895-0.015)&gt;0,1,-1),"")</f>
        <v/>
      </c>
      <c r="L896" s="323" t="str">
        <f t="shared" ref="L896:L959" si="518">IF(H896&gt;0, D896+K896*H896,"")</f>
        <v/>
      </c>
      <c r="M896" s="323" t="str">
        <f t="shared" ref="M896:M959" si="519">IF(H896&gt;0, (D896+L896)/2,"")</f>
        <v/>
      </c>
      <c r="N896" s="328" t="str">
        <f t="shared" ref="N896:N959" si="520">IF(H896&gt;0, 2*($P$53*M896/$S$52/$S$51)^2-(B896-C896)*2,"")</f>
        <v/>
      </c>
      <c r="O896" s="328" t="str">
        <f t="shared" ref="O896:O959" si="521">IF(H896&gt;0, wh(B896,$F$51,$F$52,$F$53),"")</f>
        <v/>
      </c>
      <c r="P896" s="332"/>
      <c r="Q896" s="328"/>
      <c r="R896" s="277" t="str">
        <f>IF(H896&gt;0, rate1(1,$L$52,$L$51,$L$54,L896,$L$53,$L$50,P896),"")</f>
        <v/>
      </c>
      <c r="S896" s="323"/>
      <c r="T896" s="323"/>
      <c r="U896" s="328"/>
      <c r="V896" s="336"/>
      <c r="W896" s="328"/>
      <c r="X896" s="328"/>
      <c r="Y896" s="328"/>
      <c r="Z896" s="108" t="str">
        <f>IF(H896&gt;0, rate1(1,$L$52,$L$51,$L$54,U896,$L$53,$L$50,Y896),"")</f>
        <v/>
      </c>
      <c r="AA896" s="336" t="str">
        <f t="shared" ref="AA896:AA959" si="522">IF(H896&gt;0, X896/O896/Z896,"")</f>
        <v/>
      </c>
      <c r="AB896" s="336" t="str">
        <f t="shared" ref="AB896:AB959" si="523">IF(H896&gt;0, W896/(1-AA896),"")</f>
        <v/>
      </c>
      <c r="AC896" s="328" t="str">
        <f t="shared" ref="AC896:AC959" si="524">IF(H896&gt;0, delta_z(N896,S896,H896,AE895,AB896),"")</f>
        <v/>
      </c>
      <c r="AD896" s="328" t="str">
        <f t="shared" ref="AD896:AD959" si="525">IF(H896&gt;0, H896/AC896*K896,"")</f>
        <v/>
      </c>
      <c r="AE896" s="328" t="str">
        <f t="shared" ref="AE896:AE959" si="526">IF(H896&gt;0, (AD896-AD895)/(AC896+AC895)*2,"")</f>
        <v/>
      </c>
      <c r="AF896" s="328" t="str">
        <f t="shared" ref="AF896:AF959" si="527">IF(H896&gt;0, B896-(AC896-N896),"")</f>
        <v/>
      </c>
      <c r="AG896" s="328" t="str">
        <f t="shared" ref="AG896:AG959" si="528">IF(H896&gt;0, C896-AC896,"")</f>
        <v/>
      </c>
      <c r="AH896" s="328" t="str">
        <f t="shared" ref="AH896:AH959" si="529">IF(H896&gt;0, $S$54*$S$53*$C$55*SQRT(AF896-AG896),"")</f>
        <v/>
      </c>
      <c r="AI896" s="328" t="str">
        <f t="shared" ref="AI896:AI959" si="530">IF(H896&gt;0, AC896/R896*1000000,"")</f>
        <v/>
      </c>
      <c r="AJ896" s="328" t="str">
        <f t="shared" ref="AJ896:AJ959" si="531">IF(H896&gt;0, AJ895+AI896/3600,"")</f>
        <v/>
      </c>
      <c r="AK896" s="337" t="str">
        <f t="shared" ref="AK896:AK959" si="532">IF(H896&gt;0, AK895+AI895*G895/1000000,"")</f>
        <v/>
      </c>
      <c r="AL896" s="42" t="str">
        <f t="shared" ref="AL896:AL959" si="533">IF(H896&gt;0, AL895+AI895*J895/1000000,"")</f>
        <v/>
      </c>
    </row>
    <row r="897" spans="2:38" ht="15" x14ac:dyDescent="0.15">
      <c r="B897" s="328" t="str">
        <f t="shared" si="511"/>
        <v/>
      </c>
      <c r="C897" s="328" t="str">
        <f t="shared" si="512"/>
        <v/>
      </c>
      <c r="D897" s="328" t="str">
        <f t="shared" si="513"/>
        <v/>
      </c>
      <c r="E897" s="328" t="e">
        <f t="shared" si="509"/>
        <v>#VALUE!</v>
      </c>
      <c r="F897" s="328" t="str">
        <f t="shared" si="514"/>
        <v/>
      </c>
      <c r="G897" s="328" t="str">
        <f t="shared" si="515"/>
        <v/>
      </c>
      <c r="H897" s="313"/>
      <c r="I897" s="328" t="str">
        <f t="shared" si="516"/>
        <v/>
      </c>
      <c r="J897" s="328">
        <f t="shared" si="510"/>
        <v>850</v>
      </c>
      <c r="K897" s="335" t="str">
        <f t="shared" si="517"/>
        <v/>
      </c>
      <c r="L897" s="323" t="str">
        <f t="shared" si="518"/>
        <v/>
      </c>
      <c r="M897" s="323" t="str">
        <f t="shared" si="519"/>
        <v/>
      </c>
      <c r="N897" s="328" t="str">
        <f t="shared" si="520"/>
        <v/>
      </c>
      <c r="O897" s="328" t="str">
        <f t="shared" si="521"/>
        <v/>
      </c>
      <c r="P897" s="332"/>
      <c r="Q897" s="328"/>
      <c r="R897" s="277" t="str">
        <f>IF(H897&gt;0, rate1(1,$L$52,$L$51,$L$54,L897,$L$53,$L$50,P897),"")</f>
        <v/>
      </c>
      <c r="S897" s="323"/>
      <c r="T897" s="323"/>
      <c r="U897" s="328"/>
      <c r="V897" s="336"/>
      <c r="W897" s="328"/>
      <c r="X897" s="328"/>
      <c r="Y897" s="328"/>
      <c r="Z897" s="108" t="str">
        <f>IF(H897&gt;0, rate1(1,$L$52,$L$51,$L$54,U897,$L$53,$L$50,Y897),"")</f>
        <v/>
      </c>
      <c r="AA897" s="336" t="str">
        <f t="shared" si="522"/>
        <v/>
      </c>
      <c r="AB897" s="336" t="str">
        <f t="shared" si="523"/>
        <v/>
      </c>
      <c r="AC897" s="328" t="str">
        <f t="shared" si="524"/>
        <v/>
      </c>
      <c r="AD897" s="328" t="str">
        <f t="shared" si="525"/>
        <v/>
      </c>
      <c r="AE897" s="328" t="str">
        <f t="shared" si="526"/>
        <v/>
      </c>
      <c r="AF897" s="328" t="str">
        <f t="shared" si="527"/>
        <v/>
      </c>
      <c r="AG897" s="328" t="str">
        <f t="shared" si="528"/>
        <v/>
      </c>
      <c r="AH897" s="328" t="str">
        <f t="shared" si="529"/>
        <v/>
      </c>
      <c r="AI897" s="328" t="str">
        <f t="shared" si="530"/>
        <v/>
      </c>
      <c r="AJ897" s="328" t="str">
        <f t="shared" si="531"/>
        <v/>
      </c>
      <c r="AK897" s="337" t="str">
        <f t="shared" si="532"/>
        <v/>
      </c>
      <c r="AL897" s="42" t="str">
        <f t="shared" si="533"/>
        <v/>
      </c>
    </row>
    <row r="898" spans="2:38" ht="15" x14ac:dyDescent="0.15">
      <c r="B898" s="328" t="str">
        <f t="shared" si="511"/>
        <v/>
      </c>
      <c r="C898" s="328" t="str">
        <f t="shared" si="512"/>
        <v/>
      </c>
      <c r="D898" s="328" t="str">
        <f t="shared" si="513"/>
        <v/>
      </c>
      <c r="E898" s="328" t="e">
        <f t="shared" si="509"/>
        <v>#VALUE!</v>
      </c>
      <c r="F898" s="328" t="str">
        <f t="shared" si="514"/>
        <v/>
      </c>
      <c r="G898" s="328" t="str">
        <f t="shared" si="515"/>
        <v/>
      </c>
      <c r="H898" s="313"/>
      <c r="I898" s="328" t="str">
        <f t="shared" si="516"/>
        <v/>
      </c>
      <c r="J898" s="328">
        <f t="shared" si="510"/>
        <v>850</v>
      </c>
      <c r="K898" s="335" t="str">
        <f t="shared" si="517"/>
        <v/>
      </c>
      <c r="L898" s="323" t="str">
        <f t="shared" si="518"/>
        <v/>
      </c>
      <c r="M898" s="323" t="str">
        <f t="shared" si="519"/>
        <v/>
      </c>
      <c r="N898" s="328" t="str">
        <f t="shared" si="520"/>
        <v/>
      </c>
      <c r="O898" s="328" t="str">
        <f t="shared" si="521"/>
        <v/>
      </c>
      <c r="P898" s="332"/>
      <c r="Q898" s="328"/>
      <c r="R898" s="277" t="str">
        <f>IF(H898&gt;0, rate1(1,$L$52,$L$51,$L$54,L898,$L$53,$L$50,P898),"")</f>
        <v/>
      </c>
      <c r="S898" s="323"/>
      <c r="T898" s="323"/>
      <c r="U898" s="328"/>
      <c r="V898" s="336"/>
      <c r="W898" s="328"/>
      <c r="X898" s="328"/>
      <c r="Y898" s="328"/>
      <c r="Z898" s="108" t="str">
        <f>IF(H898&gt;0, rate1(1,$L$52,$L$51,$L$54,U898,$L$53,$L$50,Y898),"")</f>
        <v/>
      </c>
      <c r="AA898" s="336" t="str">
        <f t="shared" si="522"/>
        <v/>
      </c>
      <c r="AB898" s="336" t="str">
        <f t="shared" si="523"/>
        <v/>
      </c>
      <c r="AC898" s="328" t="str">
        <f t="shared" si="524"/>
        <v/>
      </c>
      <c r="AD898" s="328" t="str">
        <f t="shared" si="525"/>
        <v/>
      </c>
      <c r="AE898" s="328" t="str">
        <f t="shared" si="526"/>
        <v/>
      </c>
      <c r="AF898" s="328" t="str">
        <f t="shared" si="527"/>
        <v/>
      </c>
      <c r="AG898" s="328" t="str">
        <f t="shared" si="528"/>
        <v/>
      </c>
      <c r="AH898" s="328" t="str">
        <f t="shared" si="529"/>
        <v/>
      </c>
      <c r="AI898" s="328" t="str">
        <f t="shared" si="530"/>
        <v/>
      </c>
      <c r="AJ898" s="328" t="str">
        <f t="shared" si="531"/>
        <v/>
      </c>
      <c r="AK898" s="337" t="str">
        <f t="shared" si="532"/>
        <v/>
      </c>
      <c r="AL898" s="42" t="str">
        <f t="shared" si="533"/>
        <v/>
      </c>
    </row>
    <row r="899" spans="2:38" ht="15" x14ac:dyDescent="0.15">
      <c r="B899" s="328" t="str">
        <f t="shared" si="511"/>
        <v/>
      </c>
      <c r="C899" s="328" t="str">
        <f t="shared" si="512"/>
        <v/>
      </c>
      <c r="D899" s="328" t="str">
        <f t="shared" si="513"/>
        <v/>
      </c>
      <c r="E899" s="328" t="e">
        <f t="shared" si="509"/>
        <v>#VALUE!</v>
      </c>
      <c r="F899" s="328" t="str">
        <f t="shared" si="514"/>
        <v/>
      </c>
      <c r="G899" s="328" t="str">
        <f t="shared" si="515"/>
        <v/>
      </c>
      <c r="H899" s="313"/>
      <c r="I899" s="328" t="str">
        <f t="shared" si="516"/>
        <v/>
      </c>
      <c r="J899" s="328">
        <f t="shared" si="510"/>
        <v>850</v>
      </c>
      <c r="K899" s="335" t="str">
        <f t="shared" si="517"/>
        <v/>
      </c>
      <c r="L899" s="323" t="str">
        <f t="shared" si="518"/>
        <v/>
      </c>
      <c r="M899" s="323" t="str">
        <f t="shared" si="519"/>
        <v/>
      </c>
      <c r="N899" s="328" t="str">
        <f t="shared" si="520"/>
        <v/>
      </c>
      <c r="O899" s="328" t="str">
        <f t="shared" si="521"/>
        <v/>
      </c>
      <c r="P899" s="332"/>
      <c r="Q899" s="328"/>
      <c r="R899" s="277" t="str">
        <f>IF(H899&gt;0, rate1(1,$L$52,$L$51,$L$54,L899,$L$53,$L$50,P899),"")</f>
        <v/>
      </c>
      <c r="S899" s="323"/>
      <c r="T899" s="323"/>
      <c r="U899" s="328"/>
      <c r="V899" s="336"/>
      <c r="W899" s="328"/>
      <c r="X899" s="328"/>
      <c r="Y899" s="328"/>
      <c r="Z899" s="108" t="str">
        <f>IF(H899&gt;0, rate1(1,$L$52,$L$51,$L$54,U899,$L$53,$L$50,Y899),"")</f>
        <v/>
      </c>
      <c r="AA899" s="336" t="str">
        <f t="shared" si="522"/>
        <v/>
      </c>
      <c r="AB899" s="336" t="str">
        <f t="shared" si="523"/>
        <v/>
      </c>
      <c r="AC899" s="328" t="str">
        <f t="shared" si="524"/>
        <v/>
      </c>
      <c r="AD899" s="328" t="str">
        <f t="shared" si="525"/>
        <v/>
      </c>
      <c r="AE899" s="328" t="str">
        <f t="shared" si="526"/>
        <v/>
      </c>
      <c r="AF899" s="328" t="str">
        <f t="shared" si="527"/>
        <v/>
      </c>
      <c r="AG899" s="328" t="str">
        <f t="shared" si="528"/>
        <v/>
      </c>
      <c r="AH899" s="328" t="str">
        <f t="shared" si="529"/>
        <v/>
      </c>
      <c r="AI899" s="328" t="str">
        <f t="shared" si="530"/>
        <v/>
      </c>
      <c r="AJ899" s="328" t="str">
        <f t="shared" si="531"/>
        <v/>
      </c>
      <c r="AK899" s="337" t="str">
        <f t="shared" si="532"/>
        <v/>
      </c>
      <c r="AL899" s="42" t="str">
        <f t="shared" si="533"/>
        <v/>
      </c>
    </row>
    <row r="900" spans="2:38" ht="15" x14ac:dyDescent="0.15">
      <c r="B900" s="328" t="str">
        <f t="shared" si="511"/>
        <v/>
      </c>
      <c r="C900" s="328" t="str">
        <f t="shared" si="512"/>
        <v/>
      </c>
      <c r="D900" s="328" t="str">
        <f t="shared" si="513"/>
        <v/>
      </c>
      <c r="E900" s="328" t="e">
        <f t="shared" si="509"/>
        <v>#VALUE!</v>
      </c>
      <c r="F900" s="328" t="str">
        <f t="shared" si="514"/>
        <v/>
      </c>
      <c r="G900" s="328" t="str">
        <f t="shared" si="515"/>
        <v/>
      </c>
      <c r="H900" s="313"/>
      <c r="I900" s="328" t="str">
        <f t="shared" si="516"/>
        <v/>
      </c>
      <c r="J900" s="328">
        <f t="shared" si="510"/>
        <v>850</v>
      </c>
      <c r="K900" s="335" t="str">
        <f t="shared" si="517"/>
        <v/>
      </c>
      <c r="L900" s="323" t="str">
        <f t="shared" si="518"/>
        <v/>
      </c>
      <c r="M900" s="323" t="str">
        <f t="shared" si="519"/>
        <v/>
      </c>
      <c r="N900" s="328" t="str">
        <f t="shared" si="520"/>
        <v/>
      </c>
      <c r="O900" s="328" t="str">
        <f t="shared" si="521"/>
        <v/>
      </c>
      <c r="P900" s="332"/>
      <c r="Q900" s="328"/>
      <c r="R900" s="277" t="str">
        <f>IF(H900&gt;0, rate1(1,$L$52,$L$51,$L$54,L900,$L$53,$L$50,P900),"")</f>
        <v/>
      </c>
      <c r="S900" s="323"/>
      <c r="T900" s="323"/>
      <c r="U900" s="328"/>
      <c r="V900" s="336"/>
      <c r="W900" s="328"/>
      <c r="X900" s="328"/>
      <c r="Y900" s="328"/>
      <c r="Z900" s="108" t="str">
        <f>IF(H900&gt;0, rate1(1,$L$52,$L$51,$L$54,U900,$L$53,$L$50,Y900),"")</f>
        <v/>
      </c>
      <c r="AA900" s="336" t="str">
        <f t="shared" si="522"/>
        <v/>
      </c>
      <c r="AB900" s="336" t="str">
        <f t="shared" si="523"/>
        <v/>
      </c>
      <c r="AC900" s="328" t="str">
        <f t="shared" si="524"/>
        <v/>
      </c>
      <c r="AD900" s="328" t="str">
        <f t="shared" si="525"/>
        <v/>
      </c>
      <c r="AE900" s="328" t="str">
        <f t="shared" si="526"/>
        <v/>
      </c>
      <c r="AF900" s="328" t="str">
        <f t="shared" si="527"/>
        <v/>
      </c>
      <c r="AG900" s="328" t="str">
        <f t="shared" si="528"/>
        <v/>
      </c>
      <c r="AH900" s="328" t="str">
        <f t="shared" si="529"/>
        <v/>
      </c>
      <c r="AI900" s="328" t="str">
        <f t="shared" si="530"/>
        <v/>
      </c>
      <c r="AJ900" s="328" t="str">
        <f t="shared" si="531"/>
        <v/>
      </c>
      <c r="AK900" s="337" t="str">
        <f t="shared" si="532"/>
        <v/>
      </c>
      <c r="AL900" s="42" t="str">
        <f t="shared" si="533"/>
        <v/>
      </c>
    </row>
    <row r="901" spans="2:38" ht="15" x14ac:dyDescent="0.15">
      <c r="B901" s="328" t="str">
        <f t="shared" si="511"/>
        <v/>
      </c>
      <c r="C901" s="328" t="str">
        <f t="shared" si="512"/>
        <v/>
      </c>
      <c r="D901" s="328" t="str">
        <f t="shared" si="513"/>
        <v/>
      </c>
      <c r="E901" s="328" t="e">
        <f t="shared" si="509"/>
        <v>#VALUE!</v>
      </c>
      <c r="F901" s="328" t="str">
        <f t="shared" si="514"/>
        <v/>
      </c>
      <c r="G901" s="328" t="str">
        <f t="shared" si="515"/>
        <v/>
      </c>
      <c r="H901" s="313"/>
      <c r="I901" s="328" t="str">
        <f t="shared" si="516"/>
        <v/>
      </c>
      <c r="J901" s="328">
        <f t="shared" si="510"/>
        <v>850</v>
      </c>
      <c r="K901" s="335" t="str">
        <f t="shared" si="517"/>
        <v/>
      </c>
      <c r="L901" s="323" t="str">
        <f t="shared" si="518"/>
        <v/>
      </c>
      <c r="M901" s="323" t="str">
        <f t="shared" si="519"/>
        <v/>
      </c>
      <c r="N901" s="328" t="str">
        <f t="shared" si="520"/>
        <v/>
      </c>
      <c r="O901" s="328" t="str">
        <f t="shared" si="521"/>
        <v/>
      </c>
      <c r="P901" s="332"/>
      <c r="Q901" s="328"/>
      <c r="R901" s="277" t="str">
        <f>IF(H901&gt;0, rate1(1,$L$52,$L$51,$L$54,L901,$L$53,$L$50,P901),"")</f>
        <v/>
      </c>
      <c r="S901" s="323"/>
      <c r="T901" s="323"/>
      <c r="U901" s="328"/>
      <c r="V901" s="336"/>
      <c r="W901" s="328"/>
      <c r="X901" s="328"/>
      <c r="Y901" s="328"/>
      <c r="Z901" s="108" t="str">
        <f>IF(H901&gt;0, rate1(1,$L$52,$L$51,$L$54,U901,$L$53,$L$50,Y901),"")</f>
        <v/>
      </c>
      <c r="AA901" s="336" t="str">
        <f t="shared" si="522"/>
        <v/>
      </c>
      <c r="AB901" s="336" t="str">
        <f t="shared" si="523"/>
        <v/>
      </c>
      <c r="AC901" s="328" t="str">
        <f t="shared" si="524"/>
        <v/>
      </c>
      <c r="AD901" s="328" t="str">
        <f t="shared" si="525"/>
        <v/>
      </c>
      <c r="AE901" s="328" t="str">
        <f t="shared" si="526"/>
        <v/>
      </c>
      <c r="AF901" s="328" t="str">
        <f t="shared" si="527"/>
        <v/>
      </c>
      <c r="AG901" s="328" t="str">
        <f t="shared" si="528"/>
        <v/>
      </c>
      <c r="AH901" s="328" t="str">
        <f t="shared" si="529"/>
        <v/>
      </c>
      <c r="AI901" s="328" t="str">
        <f t="shared" si="530"/>
        <v/>
      </c>
      <c r="AJ901" s="328" t="str">
        <f t="shared" si="531"/>
        <v/>
      </c>
      <c r="AK901" s="337" t="str">
        <f t="shared" si="532"/>
        <v/>
      </c>
      <c r="AL901" s="42" t="str">
        <f t="shared" si="533"/>
        <v/>
      </c>
    </row>
    <row r="902" spans="2:38" ht="15" x14ac:dyDescent="0.15">
      <c r="B902" s="328" t="str">
        <f t="shared" si="511"/>
        <v/>
      </c>
      <c r="C902" s="328" t="str">
        <f t="shared" si="512"/>
        <v/>
      </c>
      <c r="D902" s="328" t="str">
        <f t="shared" si="513"/>
        <v/>
      </c>
      <c r="E902" s="328" t="e">
        <f t="shared" si="509"/>
        <v>#VALUE!</v>
      </c>
      <c r="F902" s="328" t="str">
        <f t="shared" si="514"/>
        <v/>
      </c>
      <c r="G902" s="328" t="str">
        <f t="shared" si="515"/>
        <v/>
      </c>
      <c r="H902" s="313"/>
      <c r="I902" s="328" t="str">
        <f t="shared" si="516"/>
        <v/>
      </c>
      <c r="J902" s="328">
        <f t="shared" si="510"/>
        <v>850</v>
      </c>
      <c r="K902" s="335" t="str">
        <f t="shared" si="517"/>
        <v/>
      </c>
      <c r="L902" s="323" t="str">
        <f t="shared" si="518"/>
        <v/>
      </c>
      <c r="M902" s="323" t="str">
        <f t="shared" si="519"/>
        <v/>
      </c>
      <c r="N902" s="328" t="str">
        <f t="shared" si="520"/>
        <v/>
      </c>
      <c r="O902" s="328" t="str">
        <f t="shared" si="521"/>
        <v/>
      </c>
      <c r="P902" s="332"/>
      <c r="Q902" s="328"/>
      <c r="R902" s="277" t="str">
        <f>IF(H902&gt;0, rate1(1,$L$52,$L$51,$L$54,L902,$L$53,$L$50,P902),"")</f>
        <v/>
      </c>
      <c r="S902" s="323"/>
      <c r="T902" s="323"/>
      <c r="U902" s="328"/>
      <c r="V902" s="336"/>
      <c r="W902" s="328"/>
      <c r="X902" s="328"/>
      <c r="Y902" s="328"/>
      <c r="Z902" s="108" t="str">
        <f>IF(H902&gt;0, rate1(1,$L$52,$L$51,$L$54,U902,$L$53,$L$50,Y902),"")</f>
        <v/>
      </c>
      <c r="AA902" s="336" t="str">
        <f t="shared" si="522"/>
        <v/>
      </c>
      <c r="AB902" s="336" t="str">
        <f t="shared" si="523"/>
        <v/>
      </c>
      <c r="AC902" s="328" t="str">
        <f t="shared" si="524"/>
        <v/>
      </c>
      <c r="AD902" s="328" t="str">
        <f t="shared" si="525"/>
        <v/>
      </c>
      <c r="AE902" s="328" t="str">
        <f t="shared" si="526"/>
        <v/>
      </c>
      <c r="AF902" s="328" t="str">
        <f t="shared" si="527"/>
        <v/>
      </c>
      <c r="AG902" s="328" t="str">
        <f t="shared" si="528"/>
        <v/>
      </c>
      <c r="AH902" s="328" t="str">
        <f t="shared" si="529"/>
        <v/>
      </c>
      <c r="AI902" s="328" t="str">
        <f t="shared" si="530"/>
        <v/>
      </c>
      <c r="AJ902" s="328" t="str">
        <f t="shared" si="531"/>
        <v/>
      </c>
      <c r="AK902" s="337" t="str">
        <f t="shared" si="532"/>
        <v/>
      </c>
      <c r="AL902" s="42" t="str">
        <f t="shared" si="533"/>
        <v/>
      </c>
    </row>
    <row r="903" spans="2:38" ht="15" x14ac:dyDescent="0.15">
      <c r="B903" s="328" t="str">
        <f t="shared" si="511"/>
        <v/>
      </c>
      <c r="C903" s="328" t="str">
        <f t="shared" si="512"/>
        <v/>
      </c>
      <c r="D903" s="328" t="str">
        <f t="shared" si="513"/>
        <v/>
      </c>
      <c r="E903" s="328" t="e">
        <f t="shared" si="509"/>
        <v>#VALUE!</v>
      </c>
      <c r="F903" s="328" t="str">
        <f t="shared" si="514"/>
        <v/>
      </c>
      <c r="G903" s="328" t="str">
        <f t="shared" si="515"/>
        <v/>
      </c>
      <c r="H903" s="313"/>
      <c r="I903" s="328" t="str">
        <f t="shared" si="516"/>
        <v/>
      </c>
      <c r="J903" s="328">
        <f t="shared" si="510"/>
        <v>850</v>
      </c>
      <c r="K903" s="335" t="str">
        <f t="shared" si="517"/>
        <v/>
      </c>
      <c r="L903" s="323" t="str">
        <f t="shared" si="518"/>
        <v/>
      </c>
      <c r="M903" s="323" t="str">
        <f t="shared" si="519"/>
        <v/>
      </c>
      <c r="N903" s="328" t="str">
        <f t="shared" si="520"/>
        <v/>
      </c>
      <c r="O903" s="328" t="str">
        <f t="shared" si="521"/>
        <v/>
      </c>
      <c r="P903" s="332"/>
      <c r="Q903" s="328"/>
      <c r="R903" s="277" t="str">
        <f>IF(H903&gt;0, rate1(1,$L$52,$L$51,$L$54,L903,$L$53,$L$50,P903),"")</f>
        <v/>
      </c>
      <c r="S903" s="323"/>
      <c r="T903" s="323"/>
      <c r="U903" s="328"/>
      <c r="V903" s="336"/>
      <c r="W903" s="328"/>
      <c r="X903" s="328"/>
      <c r="Y903" s="328"/>
      <c r="Z903" s="108" t="str">
        <f>IF(H903&gt;0, rate1(1,$L$52,$L$51,$L$54,U903,$L$53,$L$50,Y903),"")</f>
        <v/>
      </c>
      <c r="AA903" s="336" t="str">
        <f t="shared" si="522"/>
        <v/>
      </c>
      <c r="AB903" s="336" t="str">
        <f t="shared" si="523"/>
        <v/>
      </c>
      <c r="AC903" s="328" t="str">
        <f t="shared" si="524"/>
        <v/>
      </c>
      <c r="AD903" s="328" t="str">
        <f t="shared" si="525"/>
        <v/>
      </c>
      <c r="AE903" s="328" t="str">
        <f t="shared" si="526"/>
        <v/>
      </c>
      <c r="AF903" s="328" t="str">
        <f t="shared" si="527"/>
        <v/>
      </c>
      <c r="AG903" s="328" t="str">
        <f t="shared" si="528"/>
        <v/>
      </c>
      <c r="AH903" s="328" t="str">
        <f t="shared" si="529"/>
        <v/>
      </c>
      <c r="AI903" s="328" t="str">
        <f t="shared" si="530"/>
        <v/>
      </c>
      <c r="AJ903" s="328" t="str">
        <f t="shared" si="531"/>
        <v/>
      </c>
      <c r="AK903" s="337" t="str">
        <f t="shared" si="532"/>
        <v/>
      </c>
      <c r="AL903" s="42" t="str">
        <f t="shared" si="533"/>
        <v/>
      </c>
    </row>
    <row r="904" spans="2:38" ht="15" x14ac:dyDescent="0.15">
      <c r="B904" s="328" t="str">
        <f t="shared" si="511"/>
        <v/>
      </c>
      <c r="C904" s="328" t="str">
        <f t="shared" si="512"/>
        <v/>
      </c>
      <c r="D904" s="328" t="str">
        <f t="shared" si="513"/>
        <v/>
      </c>
      <c r="E904" s="328" t="e">
        <f t="shared" si="509"/>
        <v>#VALUE!</v>
      </c>
      <c r="F904" s="328" t="str">
        <f t="shared" si="514"/>
        <v/>
      </c>
      <c r="G904" s="328" t="str">
        <f t="shared" si="515"/>
        <v/>
      </c>
      <c r="H904" s="313"/>
      <c r="I904" s="328" t="str">
        <f t="shared" si="516"/>
        <v/>
      </c>
      <c r="J904" s="328">
        <f t="shared" si="510"/>
        <v>850</v>
      </c>
      <c r="K904" s="335" t="str">
        <f t="shared" si="517"/>
        <v/>
      </c>
      <c r="L904" s="323" t="str">
        <f t="shared" si="518"/>
        <v/>
      </c>
      <c r="M904" s="323" t="str">
        <f t="shared" si="519"/>
        <v/>
      </c>
      <c r="N904" s="328" t="str">
        <f t="shared" si="520"/>
        <v/>
      </c>
      <c r="O904" s="328" t="str">
        <f t="shared" si="521"/>
        <v/>
      </c>
      <c r="P904" s="332"/>
      <c r="Q904" s="328"/>
      <c r="R904" s="277" t="str">
        <f>IF(H904&gt;0, rate1(1,$L$52,$L$51,$L$54,L904,$L$53,$L$50,P904),"")</f>
        <v/>
      </c>
      <c r="S904" s="323"/>
      <c r="T904" s="323"/>
      <c r="U904" s="328"/>
      <c r="V904" s="336"/>
      <c r="W904" s="328"/>
      <c r="X904" s="328"/>
      <c r="Y904" s="328"/>
      <c r="Z904" s="108" t="str">
        <f>IF(H904&gt;0, rate1(1,$L$52,$L$51,$L$54,U904,$L$53,$L$50,Y904),"")</f>
        <v/>
      </c>
      <c r="AA904" s="336" t="str">
        <f t="shared" si="522"/>
        <v/>
      </c>
      <c r="AB904" s="336" t="str">
        <f t="shared" si="523"/>
        <v/>
      </c>
      <c r="AC904" s="328" t="str">
        <f t="shared" si="524"/>
        <v/>
      </c>
      <c r="AD904" s="328" t="str">
        <f t="shared" si="525"/>
        <v/>
      </c>
      <c r="AE904" s="328" t="str">
        <f t="shared" si="526"/>
        <v/>
      </c>
      <c r="AF904" s="328" t="str">
        <f t="shared" si="527"/>
        <v/>
      </c>
      <c r="AG904" s="328" t="str">
        <f t="shared" si="528"/>
        <v/>
      </c>
      <c r="AH904" s="328" t="str">
        <f t="shared" si="529"/>
        <v/>
      </c>
      <c r="AI904" s="328" t="str">
        <f t="shared" si="530"/>
        <v/>
      </c>
      <c r="AJ904" s="328" t="str">
        <f t="shared" si="531"/>
        <v/>
      </c>
      <c r="AK904" s="337" t="str">
        <f t="shared" si="532"/>
        <v/>
      </c>
      <c r="AL904" s="42" t="str">
        <f t="shared" si="533"/>
        <v/>
      </c>
    </row>
    <row r="905" spans="2:38" ht="15" x14ac:dyDescent="0.15">
      <c r="B905" s="328" t="str">
        <f t="shared" si="511"/>
        <v/>
      </c>
      <c r="C905" s="328" t="str">
        <f t="shared" si="512"/>
        <v/>
      </c>
      <c r="D905" s="328" t="str">
        <f t="shared" si="513"/>
        <v/>
      </c>
      <c r="E905" s="328" t="e">
        <f t="shared" si="509"/>
        <v>#VALUE!</v>
      </c>
      <c r="F905" s="328" t="str">
        <f t="shared" si="514"/>
        <v/>
      </c>
      <c r="G905" s="328" t="str">
        <f t="shared" si="515"/>
        <v/>
      </c>
      <c r="H905" s="313"/>
      <c r="I905" s="328" t="str">
        <f t="shared" si="516"/>
        <v/>
      </c>
      <c r="J905" s="328">
        <f t="shared" si="510"/>
        <v>850</v>
      </c>
      <c r="K905" s="335" t="str">
        <f t="shared" si="517"/>
        <v/>
      </c>
      <c r="L905" s="323" t="str">
        <f t="shared" si="518"/>
        <v/>
      </c>
      <c r="M905" s="323" t="str">
        <f t="shared" si="519"/>
        <v/>
      </c>
      <c r="N905" s="328" t="str">
        <f t="shared" si="520"/>
        <v/>
      </c>
      <c r="O905" s="328" t="str">
        <f t="shared" si="521"/>
        <v/>
      </c>
      <c r="P905" s="332"/>
      <c r="Q905" s="328"/>
      <c r="R905" s="277" t="str">
        <f>IF(H905&gt;0, rate1(1,$L$52,$L$51,$L$54,L905,$L$53,$L$50,P905),"")</f>
        <v/>
      </c>
      <c r="S905" s="323"/>
      <c r="T905" s="323"/>
      <c r="U905" s="328"/>
      <c r="V905" s="336"/>
      <c r="W905" s="328"/>
      <c r="X905" s="328"/>
      <c r="Y905" s="328"/>
      <c r="Z905" s="108" t="str">
        <f>IF(H905&gt;0, rate1(1,$L$52,$L$51,$L$54,U905,$L$53,$L$50,Y905),"")</f>
        <v/>
      </c>
      <c r="AA905" s="336" t="str">
        <f t="shared" si="522"/>
        <v/>
      </c>
      <c r="AB905" s="336" t="str">
        <f t="shared" si="523"/>
        <v/>
      </c>
      <c r="AC905" s="328" t="str">
        <f t="shared" si="524"/>
        <v/>
      </c>
      <c r="AD905" s="328" t="str">
        <f t="shared" si="525"/>
        <v/>
      </c>
      <c r="AE905" s="328" t="str">
        <f t="shared" si="526"/>
        <v/>
      </c>
      <c r="AF905" s="328" t="str">
        <f t="shared" si="527"/>
        <v/>
      </c>
      <c r="AG905" s="328" t="str">
        <f t="shared" si="528"/>
        <v/>
      </c>
      <c r="AH905" s="328" t="str">
        <f t="shared" si="529"/>
        <v/>
      </c>
      <c r="AI905" s="328" t="str">
        <f t="shared" si="530"/>
        <v/>
      </c>
      <c r="AJ905" s="328" t="str">
        <f t="shared" si="531"/>
        <v/>
      </c>
      <c r="AK905" s="337" t="str">
        <f t="shared" si="532"/>
        <v/>
      </c>
      <c r="AL905" s="42" t="str">
        <f t="shared" si="533"/>
        <v/>
      </c>
    </row>
    <row r="906" spans="2:38" ht="15" x14ac:dyDescent="0.15">
      <c r="B906" s="328" t="str">
        <f t="shared" si="511"/>
        <v/>
      </c>
      <c r="C906" s="328" t="str">
        <f t="shared" si="512"/>
        <v/>
      </c>
      <c r="D906" s="328" t="str">
        <f t="shared" si="513"/>
        <v/>
      </c>
      <c r="E906" s="328" t="e">
        <f t="shared" si="509"/>
        <v>#VALUE!</v>
      </c>
      <c r="F906" s="328" t="str">
        <f t="shared" si="514"/>
        <v/>
      </c>
      <c r="G906" s="328" t="str">
        <f t="shared" si="515"/>
        <v/>
      </c>
      <c r="H906" s="313"/>
      <c r="I906" s="328" t="str">
        <f t="shared" si="516"/>
        <v/>
      </c>
      <c r="J906" s="328">
        <f t="shared" si="510"/>
        <v>850</v>
      </c>
      <c r="K906" s="335" t="str">
        <f t="shared" si="517"/>
        <v/>
      </c>
      <c r="L906" s="323" t="str">
        <f t="shared" si="518"/>
        <v/>
      </c>
      <c r="M906" s="323" t="str">
        <f t="shared" si="519"/>
        <v/>
      </c>
      <c r="N906" s="328" t="str">
        <f t="shared" si="520"/>
        <v/>
      </c>
      <c r="O906" s="328" t="str">
        <f t="shared" si="521"/>
        <v/>
      </c>
      <c r="P906" s="332"/>
      <c r="Q906" s="328"/>
      <c r="R906" s="277" t="str">
        <f>IF(H906&gt;0, rate1(1,$L$52,$L$51,$L$54,L906,$L$53,$L$50,P906),"")</f>
        <v/>
      </c>
      <c r="S906" s="323"/>
      <c r="T906" s="323"/>
      <c r="U906" s="328"/>
      <c r="V906" s="336"/>
      <c r="W906" s="328"/>
      <c r="X906" s="328"/>
      <c r="Y906" s="328"/>
      <c r="Z906" s="108" t="str">
        <f>IF(H906&gt;0, rate1(1,$L$52,$L$51,$L$54,U906,$L$53,$L$50,Y906),"")</f>
        <v/>
      </c>
      <c r="AA906" s="336" t="str">
        <f t="shared" si="522"/>
        <v/>
      </c>
      <c r="AB906" s="336" t="str">
        <f t="shared" si="523"/>
        <v/>
      </c>
      <c r="AC906" s="328" t="str">
        <f t="shared" si="524"/>
        <v/>
      </c>
      <c r="AD906" s="328" t="str">
        <f t="shared" si="525"/>
        <v/>
      </c>
      <c r="AE906" s="328" t="str">
        <f t="shared" si="526"/>
        <v/>
      </c>
      <c r="AF906" s="328" t="str">
        <f t="shared" si="527"/>
        <v/>
      </c>
      <c r="AG906" s="328" t="str">
        <f t="shared" si="528"/>
        <v/>
      </c>
      <c r="AH906" s="328" t="str">
        <f t="shared" si="529"/>
        <v/>
      </c>
      <c r="AI906" s="328" t="str">
        <f t="shared" si="530"/>
        <v/>
      </c>
      <c r="AJ906" s="328" t="str">
        <f t="shared" si="531"/>
        <v/>
      </c>
      <c r="AK906" s="337" t="str">
        <f t="shared" si="532"/>
        <v/>
      </c>
      <c r="AL906" s="42" t="str">
        <f t="shared" si="533"/>
        <v/>
      </c>
    </row>
    <row r="907" spans="2:38" ht="15" x14ac:dyDescent="0.15">
      <c r="B907" s="328" t="str">
        <f t="shared" si="511"/>
        <v/>
      </c>
      <c r="C907" s="328" t="str">
        <f t="shared" si="512"/>
        <v/>
      </c>
      <c r="D907" s="328" t="str">
        <f t="shared" si="513"/>
        <v/>
      </c>
      <c r="E907" s="328" t="e">
        <f t="shared" si="509"/>
        <v>#VALUE!</v>
      </c>
      <c r="F907" s="328" t="str">
        <f t="shared" si="514"/>
        <v/>
      </c>
      <c r="G907" s="328" t="str">
        <f t="shared" si="515"/>
        <v/>
      </c>
      <c r="H907" s="313"/>
      <c r="I907" s="328" t="str">
        <f t="shared" si="516"/>
        <v/>
      </c>
      <c r="J907" s="328">
        <f t="shared" si="510"/>
        <v>850</v>
      </c>
      <c r="K907" s="335" t="str">
        <f t="shared" si="517"/>
        <v/>
      </c>
      <c r="L907" s="323" t="str">
        <f t="shared" si="518"/>
        <v/>
      </c>
      <c r="M907" s="323" t="str">
        <f t="shared" si="519"/>
        <v/>
      </c>
      <c r="N907" s="328" t="str">
        <f t="shared" si="520"/>
        <v/>
      </c>
      <c r="O907" s="328" t="str">
        <f t="shared" si="521"/>
        <v/>
      </c>
      <c r="P907" s="332"/>
      <c r="Q907" s="328"/>
      <c r="R907" s="277" t="str">
        <f>IF(H907&gt;0, rate1(1,$L$52,$L$51,$L$54,L907,$L$53,$L$50,P907),"")</f>
        <v/>
      </c>
      <c r="S907" s="323"/>
      <c r="T907" s="323"/>
      <c r="U907" s="328"/>
      <c r="V907" s="336"/>
      <c r="W907" s="328"/>
      <c r="X907" s="328"/>
      <c r="Y907" s="328"/>
      <c r="Z907" s="108" t="str">
        <f>IF(H907&gt;0, rate1(1,$L$52,$L$51,$L$54,U907,$L$53,$L$50,Y907),"")</f>
        <v/>
      </c>
      <c r="AA907" s="336" t="str">
        <f t="shared" si="522"/>
        <v/>
      </c>
      <c r="AB907" s="336" t="str">
        <f t="shared" si="523"/>
        <v/>
      </c>
      <c r="AC907" s="328" t="str">
        <f t="shared" si="524"/>
        <v/>
      </c>
      <c r="AD907" s="328" t="str">
        <f t="shared" si="525"/>
        <v/>
      </c>
      <c r="AE907" s="328" t="str">
        <f t="shared" si="526"/>
        <v/>
      </c>
      <c r="AF907" s="328" t="str">
        <f t="shared" si="527"/>
        <v/>
      </c>
      <c r="AG907" s="328" t="str">
        <f t="shared" si="528"/>
        <v/>
      </c>
      <c r="AH907" s="328" t="str">
        <f t="shared" si="529"/>
        <v/>
      </c>
      <c r="AI907" s="328" t="str">
        <f t="shared" si="530"/>
        <v/>
      </c>
      <c r="AJ907" s="328" t="str">
        <f t="shared" si="531"/>
        <v/>
      </c>
      <c r="AK907" s="337" t="str">
        <f t="shared" si="532"/>
        <v/>
      </c>
      <c r="AL907" s="42" t="str">
        <f t="shared" si="533"/>
        <v/>
      </c>
    </row>
    <row r="908" spans="2:38" ht="15" x14ac:dyDescent="0.15">
      <c r="B908" s="328" t="str">
        <f t="shared" si="511"/>
        <v/>
      </c>
      <c r="C908" s="328" t="str">
        <f t="shared" si="512"/>
        <v/>
      </c>
      <c r="D908" s="328" t="str">
        <f t="shared" si="513"/>
        <v/>
      </c>
      <c r="E908" s="328" t="e">
        <f t="shared" si="509"/>
        <v>#VALUE!</v>
      </c>
      <c r="F908" s="328" t="str">
        <f t="shared" si="514"/>
        <v/>
      </c>
      <c r="G908" s="328" t="str">
        <f t="shared" si="515"/>
        <v/>
      </c>
      <c r="H908" s="313"/>
      <c r="I908" s="328" t="str">
        <f t="shared" si="516"/>
        <v/>
      </c>
      <c r="J908" s="328">
        <f t="shared" si="510"/>
        <v>850</v>
      </c>
      <c r="K908" s="335" t="str">
        <f t="shared" si="517"/>
        <v/>
      </c>
      <c r="L908" s="323" t="str">
        <f t="shared" si="518"/>
        <v/>
      </c>
      <c r="M908" s="323" t="str">
        <f t="shared" si="519"/>
        <v/>
      </c>
      <c r="N908" s="328" t="str">
        <f t="shared" si="520"/>
        <v/>
      </c>
      <c r="O908" s="328" t="str">
        <f t="shared" si="521"/>
        <v/>
      </c>
      <c r="P908" s="332"/>
      <c r="Q908" s="328"/>
      <c r="R908" s="277" t="str">
        <f>IF(H908&gt;0, rate1(1,$L$52,$L$51,$L$54,L908,$L$53,$L$50,P908),"")</f>
        <v/>
      </c>
      <c r="S908" s="323"/>
      <c r="T908" s="323"/>
      <c r="U908" s="328"/>
      <c r="V908" s="336"/>
      <c r="W908" s="328"/>
      <c r="X908" s="328"/>
      <c r="Y908" s="328"/>
      <c r="Z908" s="108" t="str">
        <f>IF(H908&gt;0, rate1(1,$L$52,$L$51,$L$54,U908,$L$53,$L$50,Y908),"")</f>
        <v/>
      </c>
      <c r="AA908" s="336" t="str">
        <f t="shared" si="522"/>
        <v/>
      </c>
      <c r="AB908" s="336" t="str">
        <f t="shared" si="523"/>
        <v/>
      </c>
      <c r="AC908" s="328" t="str">
        <f t="shared" si="524"/>
        <v/>
      </c>
      <c r="AD908" s="328" t="str">
        <f t="shared" si="525"/>
        <v/>
      </c>
      <c r="AE908" s="328" t="str">
        <f t="shared" si="526"/>
        <v/>
      </c>
      <c r="AF908" s="328" t="str">
        <f t="shared" si="527"/>
        <v/>
      </c>
      <c r="AG908" s="328" t="str">
        <f t="shared" si="528"/>
        <v/>
      </c>
      <c r="AH908" s="328" t="str">
        <f t="shared" si="529"/>
        <v/>
      </c>
      <c r="AI908" s="328" t="str">
        <f t="shared" si="530"/>
        <v/>
      </c>
      <c r="AJ908" s="328" t="str">
        <f t="shared" si="531"/>
        <v/>
      </c>
      <c r="AK908" s="337" t="str">
        <f t="shared" si="532"/>
        <v/>
      </c>
      <c r="AL908" s="42" t="str">
        <f t="shared" si="533"/>
        <v/>
      </c>
    </row>
    <row r="909" spans="2:38" ht="15" x14ac:dyDescent="0.15">
      <c r="B909" s="328" t="str">
        <f t="shared" si="511"/>
        <v/>
      </c>
      <c r="C909" s="328" t="str">
        <f t="shared" si="512"/>
        <v/>
      </c>
      <c r="D909" s="328" t="str">
        <f t="shared" si="513"/>
        <v/>
      </c>
      <c r="E909" s="328" t="e">
        <f t="shared" si="509"/>
        <v>#VALUE!</v>
      </c>
      <c r="F909" s="328" t="str">
        <f t="shared" si="514"/>
        <v/>
      </c>
      <c r="G909" s="328" t="str">
        <f t="shared" si="515"/>
        <v/>
      </c>
      <c r="H909" s="313"/>
      <c r="I909" s="328" t="str">
        <f t="shared" si="516"/>
        <v/>
      </c>
      <c r="J909" s="328">
        <f t="shared" si="510"/>
        <v>850</v>
      </c>
      <c r="K909" s="335" t="str">
        <f t="shared" si="517"/>
        <v/>
      </c>
      <c r="L909" s="323" t="str">
        <f t="shared" si="518"/>
        <v/>
      </c>
      <c r="M909" s="323" t="str">
        <f t="shared" si="519"/>
        <v/>
      </c>
      <c r="N909" s="328" t="str">
        <f t="shared" si="520"/>
        <v/>
      </c>
      <c r="O909" s="328" t="str">
        <f t="shared" si="521"/>
        <v/>
      </c>
      <c r="P909" s="332"/>
      <c r="Q909" s="328"/>
      <c r="R909" s="277" t="str">
        <f>IF(H909&gt;0, rate1(1,$L$52,$L$51,$L$54,L909,$L$53,$L$50,P909),"")</f>
        <v/>
      </c>
      <c r="S909" s="323"/>
      <c r="T909" s="323"/>
      <c r="U909" s="328"/>
      <c r="V909" s="336"/>
      <c r="W909" s="328"/>
      <c r="X909" s="328"/>
      <c r="Y909" s="328"/>
      <c r="Z909" s="108" t="str">
        <f>IF(H909&gt;0, rate1(1,$L$52,$L$51,$L$54,U909,$L$53,$L$50,Y909),"")</f>
        <v/>
      </c>
      <c r="AA909" s="336" t="str">
        <f t="shared" si="522"/>
        <v/>
      </c>
      <c r="AB909" s="336" t="str">
        <f t="shared" si="523"/>
        <v/>
      </c>
      <c r="AC909" s="328" t="str">
        <f t="shared" si="524"/>
        <v/>
      </c>
      <c r="AD909" s="328" t="str">
        <f t="shared" si="525"/>
        <v/>
      </c>
      <c r="AE909" s="328" t="str">
        <f t="shared" si="526"/>
        <v/>
      </c>
      <c r="AF909" s="328" t="str">
        <f t="shared" si="527"/>
        <v/>
      </c>
      <c r="AG909" s="328" t="str">
        <f t="shared" si="528"/>
        <v/>
      </c>
      <c r="AH909" s="328" t="str">
        <f t="shared" si="529"/>
        <v/>
      </c>
      <c r="AI909" s="328" t="str">
        <f t="shared" si="530"/>
        <v/>
      </c>
      <c r="AJ909" s="328" t="str">
        <f t="shared" si="531"/>
        <v/>
      </c>
      <c r="AK909" s="337" t="str">
        <f t="shared" si="532"/>
        <v/>
      </c>
      <c r="AL909" s="42" t="str">
        <f t="shared" si="533"/>
        <v/>
      </c>
    </row>
    <row r="910" spans="2:38" ht="15" x14ac:dyDescent="0.15">
      <c r="B910" s="328" t="str">
        <f t="shared" si="511"/>
        <v/>
      </c>
      <c r="C910" s="328" t="str">
        <f t="shared" si="512"/>
        <v/>
      </c>
      <c r="D910" s="328" t="str">
        <f t="shared" si="513"/>
        <v/>
      </c>
      <c r="E910" s="328" t="e">
        <f t="shared" si="509"/>
        <v>#VALUE!</v>
      </c>
      <c r="F910" s="328" t="str">
        <f t="shared" si="514"/>
        <v/>
      </c>
      <c r="G910" s="328" t="str">
        <f t="shared" si="515"/>
        <v/>
      </c>
      <c r="H910" s="313"/>
      <c r="I910" s="328" t="str">
        <f t="shared" si="516"/>
        <v/>
      </c>
      <c r="J910" s="328">
        <f t="shared" si="510"/>
        <v>850</v>
      </c>
      <c r="K910" s="335" t="str">
        <f t="shared" si="517"/>
        <v/>
      </c>
      <c r="L910" s="323" t="str">
        <f t="shared" si="518"/>
        <v/>
      </c>
      <c r="M910" s="323" t="str">
        <f t="shared" si="519"/>
        <v/>
      </c>
      <c r="N910" s="328" t="str">
        <f t="shared" si="520"/>
        <v/>
      </c>
      <c r="O910" s="328" t="str">
        <f t="shared" si="521"/>
        <v/>
      </c>
      <c r="P910" s="332"/>
      <c r="Q910" s="328"/>
      <c r="R910" s="277" t="str">
        <f>IF(H910&gt;0, rate1(1,$L$52,$L$51,$L$54,L910,$L$53,$L$50,P910),"")</f>
        <v/>
      </c>
      <c r="S910" s="323"/>
      <c r="T910" s="323"/>
      <c r="U910" s="328"/>
      <c r="V910" s="336"/>
      <c r="W910" s="328"/>
      <c r="X910" s="328"/>
      <c r="Y910" s="328"/>
      <c r="Z910" s="108" t="str">
        <f>IF(H910&gt;0, rate1(1,$L$52,$L$51,$L$54,U910,$L$53,$L$50,Y910),"")</f>
        <v/>
      </c>
      <c r="AA910" s="336" t="str">
        <f t="shared" si="522"/>
        <v/>
      </c>
      <c r="AB910" s="336" t="str">
        <f t="shared" si="523"/>
        <v/>
      </c>
      <c r="AC910" s="328" t="str">
        <f t="shared" si="524"/>
        <v/>
      </c>
      <c r="AD910" s="328" t="str">
        <f t="shared" si="525"/>
        <v/>
      </c>
      <c r="AE910" s="328" t="str">
        <f t="shared" si="526"/>
        <v/>
      </c>
      <c r="AF910" s="328" t="str">
        <f t="shared" si="527"/>
        <v/>
      </c>
      <c r="AG910" s="328" t="str">
        <f t="shared" si="528"/>
        <v/>
      </c>
      <c r="AH910" s="328" t="str">
        <f t="shared" si="529"/>
        <v/>
      </c>
      <c r="AI910" s="328" t="str">
        <f t="shared" si="530"/>
        <v/>
      </c>
      <c r="AJ910" s="328" t="str">
        <f t="shared" si="531"/>
        <v/>
      </c>
      <c r="AK910" s="337" t="str">
        <f t="shared" si="532"/>
        <v/>
      </c>
      <c r="AL910" s="42" t="str">
        <f t="shared" si="533"/>
        <v/>
      </c>
    </row>
    <row r="911" spans="2:38" ht="15" x14ac:dyDescent="0.15">
      <c r="B911" s="328" t="str">
        <f t="shared" si="511"/>
        <v/>
      </c>
      <c r="C911" s="328" t="str">
        <f t="shared" si="512"/>
        <v/>
      </c>
      <c r="D911" s="328" t="str">
        <f t="shared" si="513"/>
        <v/>
      </c>
      <c r="E911" s="328" t="e">
        <f t="shared" si="509"/>
        <v>#VALUE!</v>
      </c>
      <c r="F911" s="328" t="str">
        <f t="shared" si="514"/>
        <v/>
      </c>
      <c r="G911" s="328" t="str">
        <f t="shared" si="515"/>
        <v/>
      </c>
      <c r="H911" s="313"/>
      <c r="I911" s="328" t="str">
        <f t="shared" si="516"/>
        <v/>
      </c>
      <c r="J911" s="328">
        <f t="shared" si="510"/>
        <v>850</v>
      </c>
      <c r="K911" s="335" t="str">
        <f t="shared" si="517"/>
        <v/>
      </c>
      <c r="L911" s="323" t="str">
        <f t="shared" si="518"/>
        <v/>
      </c>
      <c r="M911" s="323" t="str">
        <f t="shared" si="519"/>
        <v/>
      </c>
      <c r="N911" s="328" t="str">
        <f t="shared" si="520"/>
        <v/>
      </c>
      <c r="O911" s="328" t="str">
        <f t="shared" si="521"/>
        <v/>
      </c>
      <c r="P911" s="332"/>
      <c r="Q911" s="328"/>
      <c r="R911" s="277" t="str">
        <f>IF(H911&gt;0, rate1(1,$L$52,$L$51,$L$54,L911,$L$53,$L$50,P911),"")</f>
        <v/>
      </c>
      <c r="S911" s="323"/>
      <c r="T911" s="323"/>
      <c r="U911" s="328"/>
      <c r="V911" s="336"/>
      <c r="W911" s="328"/>
      <c r="X911" s="328"/>
      <c r="Y911" s="328"/>
      <c r="Z911" s="108" t="str">
        <f>IF(H911&gt;0, rate1(1,$L$52,$L$51,$L$54,U911,$L$53,$L$50,Y911),"")</f>
        <v/>
      </c>
      <c r="AA911" s="336" t="str">
        <f t="shared" si="522"/>
        <v/>
      </c>
      <c r="AB911" s="336" t="str">
        <f t="shared" si="523"/>
        <v/>
      </c>
      <c r="AC911" s="328" t="str">
        <f t="shared" si="524"/>
        <v/>
      </c>
      <c r="AD911" s="328" t="str">
        <f t="shared" si="525"/>
        <v/>
      </c>
      <c r="AE911" s="328" t="str">
        <f t="shared" si="526"/>
        <v/>
      </c>
      <c r="AF911" s="328" t="str">
        <f t="shared" si="527"/>
        <v/>
      </c>
      <c r="AG911" s="328" t="str">
        <f t="shared" si="528"/>
        <v/>
      </c>
      <c r="AH911" s="328" t="str">
        <f t="shared" si="529"/>
        <v/>
      </c>
      <c r="AI911" s="328" t="str">
        <f t="shared" si="530"/>
        <v/>
      </c>
      <c r="AJ911" s="328" t="str">
        <f t="shared" si="531"/>
        <v/>
      </c>
      <c r="AK911" s="337" t="str">
        <f t="shared" si="532"/>
        <v/>
      </c>
      <c r="AL911" s="42" t="str">
        <f t="shared" si="533"/>
        <v/>
      </c>
    </row>
    <row r="912" spans="2:38" ht="15" x14ac:dyDescent="0.15">
      <c r="B912" s="328" t="str">
        <f t="shared" si="511"/>
        <v/>
      </c>
      <c r="C912" s="328" t="str">
        <f t="shared" si="512"/>
        <v/>
      </c>
      <c r="D912" s="328" t="str">
        <f t="shared" si="513"/>
        <v/>
      </c>
      <c r="E912" s="328" t="e">
        <f t="shared" si="509"/>
        <v>#VALUE!</v>
      </c>
      <c r="F912" s="328" t="str">
        <f t="shared" si="514"/>
        <v/>
      </c>
      <c r="G912" s="328" t="str">
        <f t="shared" si="515"/>
        <v/>
      </c>
      <c r="H912" s="313"/>
      <c r="I912" s="328" t="str">
        <f t="shared" si="516"/>
        <v/>
      </c>
      <c r="J912" s="328">
        <f t="shared" si="510"/>
        <v>850</v>
      </c>
      <c r="K912" s="335" t="str">
        <f t="shared" si="517"/>
        <v/>
      </c>
      <c r="L912" s="323" t="str">
        <f t="shared" si="518"/>
        <v/>
      </c>
      <c r="M912" s="323" t="str">
        <f t="shared" si="519"/>
        <v/>
      </c>
      <c r="N912" s="328" t="str">
        <f t="shared" si="520"/>
        <v/>
      </c>
      <c r="O912" s="328" t="str">
        <f t="shared" si="521"/>
        <v/>
      </c>
      <c r="P912" s="332"/>
      <c r="Q912" s="328"/>
      <c r="R912" s="277" t="str">
        <f>IF(H912&gt;0, rate1(1,$L$52,$L$51,$L$54,L912,$L$53,$L$50,P912),"")</f>
        <v/>
      </c>
      <c r="S912" s="323"/>
      <c r="T912" s="323"/>
      <c r="U912" s="328"/>
      <c r="V912" s="336"/>
      <c r="W912" s="328"/>
      <c r="X912" s="328"/>
      <c r="Y912" s="328"/>
      <c r="Z912" s="108" t="str">
        <f>IF(H912&gt;0, rate1(1,$L$52,$L$51,$L$54,U912,$L$53,$L$50,Y912),"")</f>
        <v/>
      </c>
      <c r="AA912" s="336" t="str">
        <f t="shared" si="522"/>
        <v/>
      </c>
      <c r="AB912" s="336" t="str">
        <f t="shared" si="523"/>
        <v/>
      </c>
      <c r="AC912" s="328" t="str">
        <f t="shared" si="524"/>
        <v/>
      </c>
      <c r="AD912" s="328" t="str">
        <f t="shared" si="525"/>
        <v/>
      </c>
      <c r="AE912" s="328" t="str">
        <f t="shared" si="526"/>
        <v/>
      </c>
      <c r="AF912" s="328" t="str">
        <f t="shared" si="527"/>
        <v/>
      </c>
      <c r="AG912" s="328" t="str">
        <f t="shared" si="528"/>
        <v/>
      </c>
      <c r="AH912" s="328" t="str">
        <f t="shared" si="529"/>
        <v/>
      </c>
      <c r="AI912" s="328" t="str">
        <f t="shared" si="530"/>
        <v/>
      </c>
      <c r="AJ912" s="328" t="str">
        <f t="shared" si="531"/>
        <v/>
      </c>
      <c r="AK912" s="337" t="str">
        <f t="shared" si="532"/>
        <v/>
      </c>
      <c r="AL912" s="42" t="str">
        <f t="shared" si="533"/>
        <v/>
      </c>
    </row>
    <row r="913" spans="2:38" ht="15" x14ac:dyDescent="0.15">
      <c r="B913" s="328" t="str">
        <f t="shared" si="511"/>
        <v/>
      </c>
      <c r="C913" s="328" t="str">
        <f t="shared" si="512"/>
        <v/>
      </c>
      <c r="D913" s="328" t="str">
        <f t="shared" si="513"/>
        <v/>
      </c>
      <c r="E913" s="328" t="e">
        <f t="shared" si="509"/>
        <v>#VALUE!</v>
      </c>
      <c r="F913" s="328" t="str">
        <f t="shared" si="514"/>
        <v/>
      </c>
      <c r="G913" s="328" t="str">
        <f t="shared" si="515"/>
        <v/>
      </c>
      <c r="H913" s="313"/>
      <c r="I913" s="328" t="str">
        <f t="shared" si="516"/>
        <v/>
      </c>
      <c r="J913" s="328">
        <f t="shared" si="510"/>
        <v>850</v>
      </c>
      <c r="K913" s="335" t="str">
        <f t="shared" si="517"/>
        <v/>
      </c>
      <c r="L913" s="323" t="str">
        <f t="shared" si="518"/>
        <v/>
      </c>
      <c r="M913" s="323" t="str">
        <f t="shared" si="519"/>
        <v/>
      </c>
      <c r="N913" s="328" t="str">
        <f t="shared" si="520"/>
        <v/>
      </c>
      <c r="O913" s="328" t="str">
        <f t="shared" si="521"/>
        <v/>
      </c>
      <c r="P913" s="332"/>
      <c r="Q913" s="328"/>
      <c r="R913" s="277" t="str">
        <f>IF(H913&gt;0, rate1(1,$L$52,$L$51,$L$54,L913,$L$53,$L$50,P913),"")</f>
        <v/>
      </c>
      <c r="S913" s="323"/>
      <c r="T913" s="323"/>
      <c r="U913" s="328"/>
      <c r="V913" s="336"/>
      <c r="W913" s="328"/>
      <c r="X913" s="328"/>
      <c r="Y913" s="328"/>
      <c r="Z913" s="108" t="str">
        <f>IF(H913&gt;0, rate1(1,$L$52,$L$51,$L$54,U913,$L$53,$L$50,Y913),"")</f>
        <v/>
      </c>
      <c r="AA913" s="336" t="str">
        <f t="shared" si="522"/>
        <v/>
      </c>
      <c r="AB913" s="336" t="str">
        <f t="shared" si="523"/>
        <v/>
      </c>
      <c r="AC913" s="328" t="str">
        <f t="shared" si="524"/>
        <v/>
      </c>
      <c r="AD913" s="328" t="str">
        <f t="shared" si="525"/>
        <v/>
      </c>
      <c r="AE913" s="328" t="str">
        <f t="shared" si="526"/>
        <v/>
      </c>
      <c r="AF913" s="328" t="str">
        <f t="shared" si="527"/>
        <v/>
      </c>
      <c r="AG913" s="328" t="str">
        <f t="shared" si="528"/>
        <v/>
      </c>
      <c r="AH913" s="328" t="str">
        <f t="shared" si="529"/>
        <v/>
      </c>
      <c r="AI913" s="328" t="str">
        <f t="shared" si="530"/>
        <v/>
      </c>
      <c r="AJ913" s="328" t="str">
        <f t="shared" si="531"/>
        <v/>
      </c>
      <c r="AK913" s="337" t="str">
        <f t="shared" si="532"/>
        <v/>
      </c>
      <c r="AL913" s="42" t="str">
        <f t="shared" si="533"/>
        <v/>
      </c>
    </row>
    <row r="914" spans="2:38" ht="15" x14ac:dyDescent="0.15">
      <c r="B914" s="328" t="str">
        <f t="shared" si="511"/>
        <v/>
      </c>
      <c r="C914" s="328" t="str">
        <f t="shared" si="512"/>
        <v/>
      </c>
      <c r="D914" s="328" t="str">
        <f t="shared" si="513"/>
        <v/>
      </c>
      <c r="E914" s="328" t="e">
        <f t="shared" si="509"/>
        <v>#VALUE!</v>
      </c>
      <c r="F914" s="328" t="str">
        <f t="shared" si="514"/>
        <v/>
      </c>
      <c r="G914" s="328" t="str">
        <f t="shared" si="515"/>
        <v/>
      </c>
      <c r="H914" s="313"/>
      <c r="I914" s="328" t="str">
        <f t="shared" si="516"/>
        <v/>
      </c>
      <c r="J914" s="328">
        <f t="shared" si="510"/>
        <v>850</v>
      </c>
      <c r="K914" s="335" t="str">
        <f t="shared" si="517"/>
        <v/>
      </c>
      <c r="L914" s="323" t="str">
        <f t="shared" si="518"/>
        <v/>
      </c>
      <c r="M914" s="323" t="str">
        <f t="shared" si="519"/>
        <v/>
      </c>
      <c r="N914" s="328" t="str">
        <f t="shared" si="520"/>
        <v/>
      </c>
      <c r="O914" s="328" t="str">
        <f t="shared" si="521"/>
        <v/>
      </c>
      <c r="P914" s="332"/>
      <c r="Q914" s="328"/>
      <c r="R914" s="277" t="str">
        <f>IF(H914&gt;0, rate1(1,$L$52,$L$51,$L$54,L914,$L$53,$L$50,P914),"")</f>
        <v/>
      </c>
      <c r="S914" s="323"/>
      <c r="T914" s="323"/>
      <c r="U914" s="328"/>
      <c r="V914" s="336"/>
      <c r="W914" s="328"/>
      <c r="X914" s="328"/>
      <c r="Y914" s="328"/>
      <c r="Z914" s="108" t="str">
        <f>IF(H914&gt;0, rate1(1,$L$52,$L$51,$L$54,U914,$L$53,$L$50,Y914),"")</f>
        <v/>
      </c>
      <c r="AA914" s="336" t="str">
        <f t="shared" si="522"/>
        <v/>
      </c>
      <c r="AB914" s="336" t="str">
        <f t="shared" si="523"/>
        <v/>
      </c>
      <c r="AC914" s="328" t="str">
        <f t="shared" si="524"/>
        <v/>
      </c>
      <c r="AD914" s="328" t="str">
        <f t="shared" si="525"/>
        <v/>
      </c>
      <c r="AE914" s="328" t="str">
        <f t="shared" si="526"/>
        <v/>
      </c>
      <c r="AF914" s="328" t="str">
        <f t="shared" si="527"/>
        <v/>
      </c>
      <c r="AG914" s="328" t="str">
        <f t="shared" si="528"/>
        <v/>
      </c>
      <c r="AH914" s="328" t="str">
        <f t="shared" si="529"/>
        <v/>
      </c>
      <c r="AI914" s="328" t="str">
        <f t="shared" si="530"/>
        <v/>
      </c>
      <c r="AJ914" s="328" t="str">
        <f t="shared" si="531"/>
        <v/>
      </c>
      <c r="AK914" s="337" t="str">
        <f t="shared" si="532"/>
        <v/>
      </c>
      <c r="AL914" s="42" t="str">
        <f t="shared" si="533"/>
        <v/>
      </c>
    </row>
    <row r="915" spans="2:38" ht="15" x14ac:dyDescent="0.15">
      <c r="B915" s="328" t="str">
        <f t="shared" si="511"/>
        <v/>
      </c>
      <c r="C915" s="328" t="str">
        <f t="shared" si="512"/>
        <v/>
      </c>
      <c r="D915" s="328" t="str">
        <f t="shared" si="513"/>
        <v/>
      </c>
      <c r="E915" s="328" t="e">
        <f t="shared" si="509"/>
        <v>#VALUE!</v>
      </c>
      <c r="F915" s="328" t="str">
        <f t="shared" si="514"/>
        <v/>
      </c>
      <c r="G915" s="328" t="str">
        <f t="shared" si="515"/>
        <v/>
      </c>
      <c r="H915" s="313"/>
      <c r="I915" s="328" t="str">
        <f t="shared" si="516"/>
        <v/>
      </c>
      <c r="J915" s="328">
        <f t="shared" si="510"/>
        <v>850</v>
      </c>
      <c r="K915" s="335" t="str">
        <f t="shared" si="517"/>
        <v/>
      </c>
      <c r="L915" s="323" t="str">
        <f t="shared" si="518"/>
        <v/>
      </c>
      <c r="M915" s="323" t="str">
        <f t="shared" si="519"/>
        <v/>
      </c>
      <c r="N915" s="328" t="str">
        <f t="shared" si="520"/>
        <v/>
      </c>
      <c r="O915" s="328" t="str">
        <f t="shared" si="521"/>
        <v/>
      </c>
      <c r="P915" s="332"/>
      <c r="Q915" s="328"/>
      <c r="R915" s="277" t="str">
        <f>IF(H915&gt;0, rate1(1,$L$52,$L$51,$L$54,L915,$L$53,$L$50,P915),"")</f>
        <v/>
      </c>
      <c r="S915" s="323"/>
      <c r="T915" s="323"/>
      <c r="U915" s="328"/>
      <c r="V915" s="336"/>
      <c r="W915" s="328"/>
      <c r="X915" s="328"/>
      <c r="Y915" s="328"/>
      <c r="Z915" s="108" t="str">
        <f>IF(H915&gt;0, rate1(1,$L$52,$L$51,$L$54,U915,$L$53,$L$50,Y915),"")</f>
        <v/>
      </c>
      <c r="AA915" s="336" t="str">
        <f t="shared" si="522"/>
        <v/>
      </c>
      <c r="AB915" s="336" t="str">
        <f t="shared" si="523"/>
        <v/>
      </c>
      <c r="AC915" s="328" t="str">
        <f t="shared" si="524"/>
        <v/>
      </c>
      <c r="AD915" s="328" t="str">
        <f t="shared" si="525"/>
        <v/>
      </c>
      <c r="AE915" s="328" t="str">
        <f t="shared" si="526"/>
        <v/>
      </c>
      <c r="AF915" s="328" t="str">
        <f t="shared" si="527"/>
        <v/>
      </c>
      <c r="AG915" s="328" t="str">
        <f t="shared" si="528"/>
        <v/>
      </c>
      <c r="AH915" s="328" t="str">
        <f t="shared" si="529"/>
        <v/>
      </c>
      <c r="AI915" s="328" t="str">
        <f t="shared" si="530"/>
        <v/>
      </c>
      <c r="AJ915" s="328" t="str">
        <f t="shared" si="531"/>
        <v/>
      </c>
      <c r="AK915" s="337" t="str">
        <f t="shared" si="532"/>
        <v/>
      </c>
      <c r="AL915" s="42" t="str">
        <f t="shared" si="533"/>
        <v/>
      </c>
    </row>
    <row r="916" spans="2:38" ht="15" x14ac:dyDescent="0.15">
      <c r="B916" s="328" t="str">
        <f t="shared" si="511"/>
        <v/>
      </c>
      <c r="C916" s="328" t="str">
        <f t="shared" si="512"/>
        <v/>
      </c>
      <c r="D916" s="328" t="str">
        <f t="shared" si="513"/>
        <v/>
      </c>
      <c r="E916" s="328" t="e">
        <f t="shared" si="509"/>
        <v>#VALUE!</v>
      </c>
      <c r="F916" s="328" t="str">
        <f t="shared" si="514"/>
        <v/>
      </c>
      <c r="G916" s="328" t="str">
        <f t="shared" si="515"/>
        <v/>
      </c>
      <c r="H916" s="313"/>
      <c r="I916" s="328" t="str">
        <f t="shared" si="516"/>
        <v/>
      </c>
      <c r="J916" s="328">
        <f t="shared" si="510"/>
        <v>850</v>
      </c>
      <c r="K916" s="335" t="str">
        <f t="shared" si="517"/>
        <v/>
      </c>
      <c r="L916" s="323" t="str">
        <f t="shared" si="518"/>
        <v/>
      </c>
      <c r="M916" s="323" t="str">
        <f t="shared" si="519"/>
        <v/>
      </c>
      <c r="N916" s="328" t="str">
        <f t="shared" si="520"/>
        <v/>
      </c>
      <c r="O916" s="328" t="str">
        <f t="shared" si="521"/>
        <v/>
      </c>
      <c r="P916" s="332"/>
      <c r="Q916" s="328"/>
      <c r="R916" s="277" t="str">
        <f>IF(H916&gt;0, rate1(1,$L$52,$L$51,$L$54,L916,$L$53,$L$50,P916),"")</f>
        <v/>
      </c>
      <c r="S916" s="323"/>
      <c r="T916" s="323"/>
      <c r="U916" s="328"/>
      <c r="V916" s="336"/>
      <c r="W916" s="328"/>
      <c r="X916" s="328"/>
      <c r="Y916" s="328"/>
      <c r="Z916" s="108" t="str">
        <f>IF(H916&gt;0, rate1(1,$L$52,$L$51,$L$54,U916,$L$53,$L$50,Y916),"")</f>
        <v/>
      </c>
      <c r="AA916" s="336" t="str">
        <f t="shared" si="522"/>
        <v/>
      </c>
      <c r="AB916" s="336" t="str">
        <f t="shared" si="523"/>
        <v/>
      </c>
      <c r="AC916" s="328" t="str">
        <f t="shared" si="524"/>
        <v/>
      </c>
      <c r="AD916" s="328" t="str">
        <f t="shared" si="525"/>
        <v/>
      </c>
      <c r="AE916" s="328" t="str">
        <f t="shared" si="526"/>
        <v/>
      </c>
      <c r="AF916" s="328" t="str">
        <f t="shared" si="527"/>
        <v/>
      </c>
      <c r="AG916" s="328" t="str">
        <f t="shared" si="528"/>
        <v/>
      </c>
      <c r="AH916" s="328" t="str">
        <f t="shared" si="529"/>
        <v/>
      </c>
      <c r="AI916" s="328" t="str">
        <f t="shared" si="530"/>
        <v/>
      </c>
      <c r="AJ916" s="328" t="str">
        <f t="shared" si="531"/>
        <v/>
      </c>
      <c r="AK916" s="337" t="str">
        <f t="shared" si="532"/>
        <v/>
      </c>
      <c r="AL916" s="42" t="str">
        <f t="shared" si="533"/>
        <v/>
      </c>
    </row>
    <row r="917" spans="2:38" ht="15" x14ac:dyDescent="0.15">
      <c r="B917" s="328" t="str">
        <f t="shared" si="511"/>
        <v/>
      </c>
      <c r="C917" s="328" t="str">
        <f t="shared" si="512"/>
        <v/>
      </c>
      <c r="D917" s="328" t="str">
        <f t="shared" si="513"/>
        <v/>
      </c>
      <c r="E917" s="328" t="e">
        <f t="shared" si="509"/>
        <v>#VALUE!</v>
      </c>
      <c r="F917" s="328" t="str">
        <f t="shared" si="514"/>
        <v/>
      </c>
      <c r="G917" s="328" t="str">
        <f t="shared" si="515"/>
        <v/>
      </c>
      <c r="H917" s="313"/>
      <c r="I917" s="328" t="str">
        <f t="shared" si="516"/>
        <v/>
      </c>
      <c r="J917" s="328">
        <f t="shared" si="510"/>
        <v>850</v>
      </c>
      <c r="K917" s="335" t="str">
        <f t="shared" si="517"/>
        <v/>
      </c>
      <c r="L917" s="323" t="str">
        <f t="shared" si="518"/>
        <v/>
      </c>
      <c r="M917" s="323" t="str">
        <f t="shared" si="519"/>
        <v/>
      </c>
      <c r="N917" s="328" t="str">
        <f t="shared" si="520"/>
        <v/>
      </c>
      <c r="O917" s="328" t="str">
        <f t="shared" si="521"/>
        <v/>
      </c>
      <c r="P917" s="332"/>
      <c r="Q917" s="328"/>
      <c r="R917" s="277" t="str">
        <f>IF(H917&gt;0, rate1(1,$L$52,$L$51,$L$54,L917,$L$53,$L$50,P917),"")</f>
        <v/>
      </c>
      <c r="S917" s="323"/>
      <c r="T917" s="323"/>
      <c r="U917" s="328"/>
      <c r="V917" s="336"/>
      <c r="W917" s="328"/>
      <c r="X917" s="328"/>
      <c r="Y917" s="328"/>
      <c r="Z917" s="108" t="str">
        <f>IF(H917&gt;0, rate1(1,$L$52,$L$51,$L$54,U917,$L$53,$L$50,Y917),"")</f>
        <v/>
      </c>
      <c r="AA917" s="336" t="str">
        <f t="shared" si="522"/>
        <v/>
      </c>
      <c r="AB917" s="336" t="str">
        <f t="shared" si="523"/>
        <v/>
      </c>
      <c r="AC917" s="328" t="str">
        <f t="shared" si="524"/>
        <v/>
      </c>
      <c r="AD917" s="328" t="str">
        <f t="shared" si="525"/>
        <v/>
      </c>
      <c r="AE917" s="328" t="str">
        <f t="shared" si="526"/>
        <v/>
      </c>
      <c r="AF917" s="328" t="str">
        <f t="shared" si="527"/>
        <v/>
      </c>
      <c r="AG917" s="328" t="str">
        <f t="shared" si="528"/>
        <v/>
      </c>
      <c r="AH917" s="328" t="str">
        <f t="shared" si="529"/>
        <v/>
      </c>
      <c r="AI917" s="328" t="str">
        <f t="shared" si="530"/>
        <v/>
      </c>
      <c r="AJ917" s="328" t="str">
        <f t="shared" si="531"/>
        <v/>
      </c>
      <c r="AK917" s="337" t="str">
        <f t="shared" si="532"/>
        <v/>
      </c>
      <c r="AL917" s="42" t="str">
        <f t="shared" si="533"/>
        <v/>
      </c>
    </row>
    <row r="918" spans="2:38" ht="15" x14ac:dyDescent="0.15">
      <c r="B918" s="328" t="str">
        <f t="shared" si="511"/>
        <v/>
      </c>
      <c r="C918" s="328" t="str">
        <f t="shared" si="512"/>
        <v/>
      </c>
      <c r="D918" s="328" t="str">
        <f t="shared" si="513"/>
        <v/>
      </c>
      <c r="E918" s="328" t="e">
        <f t="shared" si="509"/>
        <v>#VALUE!</v>
      </c>
      <c r="F918" s="328" t="str">
        <f t="shared" si="514"/>
        <v/>
      </c>
      <c r="G918" s="328" t="str">
        <f t="shared" si="515"/>
        <v/>
      </c>
      <c r="H918" s="313"/>
      <c r="I918" s="328" t="str">
        <f t="shared" si="516"/>
        <v/>
      </c>
      <c r="J918" s="328">
        <f t="shared" si="510"/>
        <v>850</v>
      </c>
      <c r="K918" s="335" t="str">
        <f t="shared" si="517"/>
        <v/>
      </c>
      <c r="L918" s="323" t="str">
        <f t="shared" si="518"/>
        <v/>
      </c>
      <c r="M918" s="323" t="str">
        <f t="shared" si="519"/>
        <v/>
      </c>
      <c r="N918" s="328" t="str">
        <f t="shared" si="520"/>
        <v/>
      </c>
      <c r="O918" s="328" t="str">
        <f t="shared" si="521"/>
        <v/>
      </c>
      <c r="P918" s="332"/>
      <c r="Q918" s="328"/>
      <c r="R918" s="277" t="str">
        <f>IF(H918&gt;0, rate1(1,$L$52,$L$51,$L$54,L918,$L$53,$L$50,P918),"")</f>
        <v/>
      </c>
      <c r="S918" s="323"/>
      <c r="T918" s="323"/>
      <c r="U918" s="328"/>
      <c r="V918" s="336"/>
      <c r="W918" s="328"/>
      <c r="X918" s="328"/>
      <c r="Y918" s="328"/>
      <c r="Z918" s="108" t="str">
        <f>IF(H918&gt;0, rate1(1,$L$52,$L$51,$L$54,U918,$L$53,$L$50,Y918),"")</f>
        <v/>
      </c>
      <c r="AA918" s="336" t="str">
        <f t="shared" si="522"/>
        <v/>
      </c>
      <c r="AB918" s="336" t="str">
        <f t="shared" si="523"/>
        <v/>
      </c>
      <c r="AC918" s="328" t="str">
        <f t="shared" si="524"/>
        <v/>
      </c>
      <c r="AD918" s="328" t="str">
        <f t="shared" si="525"/>
        <v/>
      </c>
      <c r="AE918" s="328" t="str">
        <f t="shared" si="526"/>
        <v/>
      </c>
      <c r="AF918" s="328" t="str">
        <f t="shared" si="527"/>
        <v/>
      </c>
      <c r="AG918" s="328" t="str">
        <f t="shared" si="528"/>
        <v/>
      </c>
      <c r="AH918" s="328" t="str">
        <f t="shared" si="529"/>
        <v/>
      </c>
      <c r="AI918" s="328" t="str">
        <f t="shared" si="530"/>
        <v/>
      </c>
      <c r="AJ918" s="328" t="str">
        <f t="shared" si="531"/>
        <v/>
      </c>
      <c r="AK918" s="337" t="str">
        <f t="shared" si="532"/>
        <v/>
      </c>
      <c r="AL918" s="42" t="str">
        <f t="shared" si="533"/>
        <v/>
      </c>
    </row>
    <row r="919" spans="2:38" ht="15" x14ac:dyDescent="0.15">
      <c r="B919" s="328" t="str">
        <f t="shared" si="511"/>
        <v/>
      </c>
      <c r="C919" s="328" t="str">
        <f t="shared" si="512"/>
        <v/>
      </c>
      <c r="D919" s="328" t="str">
        <f t="shared" si="513"/>
        <v/>
      </c>
      <c r="E919" s="328" t="e">
        <f t="shared" si="509"/>
        <v>#VALUE!</v>
      </c>
      <c r="F919" s="328" t="str">
        <f t="shared" si="514"/>
        <v/>
      </c>
      <c r="G919" s="328" t="str">
        <f t="shared" si="515"/>
        <v/>
      </c>
      <c r="H919" s="313"/>
      <c r="I919" s="328" t="str">
        <f t="shared" si="516"/>
        <v/>
      </c>
      <c r="J919" s="328">
        <f t="shared" si="510"/>
        <v>850</v>
      </c>
      <c r="K919" s="335" t="str">
        <f t="shared" si="517"/>
        <v/>
      </c>
      <c r="L919" s="323" t="str">
        <f t="shared" si="518"/>
        <v/>
      </c>
      <c r="M919" s="323" t="str">
        <f t="shared" si="519"/>
        <v/>
      </c>
      <c r="N919" s="328" t="str">
        <f t="shared" si="520"/>
        <v/>
      </c>
      <c r="O919" s="328" t="str">
        <f t="shared" si="521"/>
        <v/>
      </c>
      <c r="P919" s="332"/>
      <c r="Q919" s="328"/>
      <c r="R919" s="277" t="str">
        <f>IF(H919&gt;0, rate1(1,$L$52,$L$51,$L$54,L919,$L$53,$L$50,P919),"")</f>
        <v/>
      </c>
      <c r="S919" s="323"/>
      <c r="T919" s="323"/>
      <c r="U919" s="328"/>
      <c r="V919" s="336"/>
      <c r="W919" s="328"/>
      <c r="X919" s="328"/>
      <c r="Y919" s="328"/>
      <c r="Z919" s="108" t="str">
        <f>IF(H919&gt;0, rate1(1,$L$52,$L$51,$L$54,U919,$L$53,$L$50,Y919),"")</f>
        <v/>
      </c>
      <c r="AA919" s="336" t="str">
        <f t="shared" si="522"/>
        <v/>
      </c>
      <c r="AB919" s="336" t="str">
        <f t="shared" si="523"/>
        <v/>
      </c>
      <c r="AC919" s="328" t="str">
        <f t="shared" si="524"/>
        <v/>
      </c>
      <c r="AD919" s="328" t="str">
        <f t="shared" si="525"/>
        <v/>
      </c>
      <c r="AE919" s="328" t="str">
        <f t="shared" si="526"/>
        <v/>
      </c>
      <c r="AF919" s="328" t="str">
        <f t="shared" si="527"/>
        <v/>
      </c>
      <c r="AG919" s="328" t="str">
        <f t="shared" si="528"/>
        <v/>
      </c>
      <c r="AH919" s="328" t="str">
        <f t="shared" si="529"/>
        <v/>
      </c>
      <c r="AI919" s="328" t="str">
        <f t="shared" si="530"/>
        <v/>
      </c>
      <c r="AJ919" s="328" t="str">
        <f t="shared" si="531"/>
        <v/>
      </c>
      <c r="AK919" s="337" t="str">
        <f t="shared" si="532"/>
        <v/>
      </c>
      <c r="AL919" s="42" t="str">
        <f t="shared" si="533"/>
        <v/>
      </c>
    </row>
    <row r="920" spans="2:38" ht="15" x14ac:dyDescent="0.15">
      <c r="B920" s="328" t="str">
        <f t="shared" si="511"/>
        <v/>
      </c>
      <c r="C920" s="328" t="str">
        <f t="shared" si="512"/>
        <v/>
      </c>
      <c r="D920" s="328" t="str">
        <f t="shared" si="513"/>
        <v/>
      </c>
      <c r="E920" s="328" t="e">
        <f t="shared" si="509"/>
        <v>#VALUE!</v>
      </c>
      <c r="F920" s="328" t="str">
        <f t="shared" si="514"/>
        <v/>
      </c>
      <c r="G920" s="328" t="str">
        <f t="shared" si="515"/>
        <v/>
      </c>
      <c r="H920" s="313"/>
      <c r="I920" s="328" t="str">
        <f t="shared" si="516"/>
        <v/>
      </c>
      <c r="J920" s="328">
        <f t="shared" si="510"/>
        <v>850</v>
      </c>
      <c r="K920" s="335" t="str">
        <f t="shared" si="517"/>
        <v/>
      </c>
      <c r="L920" s="323" t="str">
        <f t="shared" si="518"/>
        <v/>
      </c>
      <c r="M920" s="323" t="str">
        <f t="shared" si="519"/>
        <v/>
      </c>
      <c r="N920" s="328" t="str">
        <f t="shared" si="520"/>
        <v/>
      </c>
      <c r="O920" s="328" t="str">
        <f t="shared" si="521"/>
        <v/>
      </c>
      <c r="P920" s="332"/>
      <c r="Q920" s="328"/>
      <c r="R920" s="277" t="str">
        <f>IF(H920&gt;0, rate1(1,$L$52,$L$51,$L$54,L920,$L$53,$L$50,P920),"")</f>
        <v/>
      </c>
      <c r="S920" s="323"/>
      <c r="T920" s="323"/>
      <c r="U920" s="328"/>
      <c r="V920" s="336"/>
      <c r="W920" s="328"/>
      <c r="X920" s="328"/>
      <c r="Y920" s="328"/>
      <c r="Z920" s="108" t="str">
        <f>IF(H920&gt;0, rate1(1,$L$52,$L$51,$L$54,U920,$L$53,$L$50,Y920),"")</f>
        <v/>
      </c>
      <c r="AA920" s="336" t="str">
        <f t="shared" si="522"/>
        <v/>
      </c>
      <c r="AB920" s="336" t="str">
        <f t="shared" si="523"/>
        <v/>
      </c>
      <c r="AC920" s="328" t="str">
        <f t="shared" si="524"/>
        <v/>
      </c>
      <c r="AD920" s="328" t="str">
        <f t="shared" si="525"/>
        <v/>
      </c>
      <c r="AE920" s="328" t="str">
        <f t="shared" si="526"/>
        <v/>
      </c>
      <c r="AF920" s="328" t="str">
        <f t="shared" si="527"/>
        <v/>
      </c>
      <c r="AG920" s="328" t="str">
        <f t="shared" si="528"/>
        <v/>
      </c>
      <c r="AH920" s="328" t="str">
        <f t="shared" si="529"/>
        <v/>
      </c>
      <c r="AI920" s="328" t="str">
        <f t="shared" si="530"/>
        <v/>
      </c>
      <c r="AJ920" s="328" t="str">
        <f t="shared" si="531"/>
        <v/>
      </c>
      <c r="AK920" s="337" t="str">
        <f t="shared" si="532"/>
        <v/>
      </c>
      <c r="AL920" s="42" t="str">
        <f t="shared" si="533"/>
        <v/>
      </c>
    </row>
    <row r="921" spans="2:38" ht="15" x14ac:dyDescent="0.15">
      <c r="B921" s="328" t="str">
        <f t="shared" si="511"/>
        <v/>
      </c>
      <c r="C921" s="328" t="str">
        <f t="shared" si="512"/>
        <v/>
      </c>
      <c r="D921" s="328" t="str">
        <f t="shared" si="513"/>
        <v/>
      </c>
      <c r="E921" s="328" t="e">
        <f t="shared" si="509"/>
        <v>#VALUE!</v>
      </c>
      <c r="F921" s="328" t="str">
        <f t="shared" si="514"/>
        <v/>
      </c>
      <c r="G921" s="328" t="str">
        <f t="shared" si="515"/>
        <v/>
      </c>
      <c r="H921" s="313"/>
      <c r="I921" s="328" t="str">
        <f t="shared" si="516"/>
        <v/>
      </c>
      <c r="J921" s="328">
        <f t="shared" si="510"/>
        <v>850</v>
      </c>
      <c r="K921" s="335" t="str">
        <f t="shared" si="517"/>
        <v/>
      </c>
      <c r="L921" s="323" t="str">
        <f t="shared" si="518"/>
        <v/>
      </c>
      <c r="M921" s="323" t="str">
        <f t="shared" si="519"/>
        <v/>
      </c>
      <c r="N921" s="328" t="str">
        <f t="shared" si="520"/>
        <v/>
      </c>
      <c r="O921" s="328" t="str">
        <f t="shared" si="521"/>
        <v/>
      </c>
      <c r="P921" s="332"/>
      <c r="Q921" s="328"/>
      <c r="R921" s="277" t="str">
        <f>IF(H921&gt;0, rate1(1,$L$52,$L$51,$L$54,L921,$L$53,$L$50,P921),"")</f>
        <v/>
      </c>
      <c r="S921" s="323"/>
      <c r="T921" s="323"/>
      <c r="U921" s="328"/>
      <c r="V921" s="336"/>
      <c r="W921" s="328"/>
      <c r="X921" s="328"/>
      <c r="Y921" s="328"/>
      <c r="Z921" s="108" t="str">
        <f>IF(H921&gt;0, rate1(1,$L$52,$L$51,$L$54,U921,$L$53,$L$50,Y921),"")</f>
        <v/>
      </c>
      <c r="AA921" s="336" t="str">
        <f t="shared" si="522"/>
        <v/>
      </c>
      <c r="AB921" s="336" t="str">
        <f t="shared" si="523"/>
        <v/>
      </c>
      <c r="AC921" s="328" t="str">
        <f t="shared" si="524"/>
        <v/>
      </c>
      <c r="AD921" s="328" t="str">
        <f t="shared" si="525"/>
        <v/>
      </c>
      <c r="AE921" s="328" t="str">
        <f t="shared" si="526"/>
        <v/>
      </c>
      <c r="AF921" s="328" t="str">
        <f t="shared" si="527"/>
        <v/>
      </c>
      <c r="AG921" s="328" t="str">
        <f t="shared" si="528"/>
        <v/>
      </c>
      <c r="AH921" s="328" t="str">
        <f t="shared" si="529"/>
        <v/>
      </c>
      <c r="AI921" s="328" t="str">
        <f t="shared" si="530"/>
        <v/>
      </c>
      <c r="AJ921" s="328" t="str">
        <f t="shared" si="531"/>
        <v/>
      </c>
      <c r="AK921" s="337" t="str">
        <f t="shared" si="532"/>
        <v/>
      </c>
      <c r="AL921" s="42" t="str">
        <f t="shared" si="533"/>
        <v/>
      </c>
    </row>
    <row r="922" spans="2:38" ht="15" x14ac:dyDescent="0.15">
      <c r="B922" s="328" t="str">
        <f t="shared" si="511"/>
        <v/>
      </c>
      <c r="C922" s="328" t="str">
        <f t="shared" si="512"/>
        <v/>
      </c>
      <c r="D922" s="328" t="str">
        <f t="shared" si="513"/>
        <v/>
      </c>
      <c r="E922" s="328" t="e">
        <f t="shared" si="509"/>
        <v>#VALUE!</v>
      </c>
      <c r="F922" s="328" t="str">
        <f t="shared" si="514"/>
        <v/>
      </c>
      <c r="G922" s="328" t="str">
        <f t="shared" si="515"/>
        <v/>
      </c>
      <c r="H922" s="313"/>
      <c r="I922" s="328" t="str">
        <f t="shared" si="516"/>
        <v/>
      </c>
      <c r="J922" s="328">
        <f t="shared" si="510"/>
        <v>850</v>
      </c>
      <c r="K922" s="335" t="str">
        <f t="shared" si="517"/>
        <v/>
      </c>
      <c r="L922" s="323" t="str">
        <f t="shared" si="518"/>
        <v/>
      </c>
      <c r="M922" s="323" t="str">
        <f t="shared" si="519"/>
        <v/>
      </c>
      <c r="N922" s="328" t="str">
        <f t="shared" si="520"/>
        <v/>
      </c>
      <c r="O922" s="328" t="str">
        <f t="shared" si="521"/>
        <v/>
      </c>
      <c r="P922" s="332"/>
      <c r="Q922" s="328"/>
      <c r="R922" s="277" t="str">
        <f>IF(H922&gt;0, rate1(1,$L$52,$L$51,$L$54,L922,$L$53,$L$50,P922),"")</f>
        <v/>
      </c>
      <c r="S922" s="323"/>
      <c r="T922" s="323"/>
      <c r="U922" s="328"/>
      <c r="V922" s="336"/>
      <c r="W922" s="328"/>
      <c r="X922" s="328"/>
      <c r="Y922" s="328"/>
      <c r="Z922" s="108" t="str">
        <f>IF(H922&gt;0, rate1(1,$L$52,$L$51,$L$54,U922,$L$53,$L$50,Y922),"")</f>
        <v/>
      </c>
      <c r="AA922" s="336" t="str">
        <f t="shared" si="522"/>
        <v/>
      </c>
      <c r="AB922" s="336" t="str">
        <f t="shared" si="523"/>
        <v/>
      </c>
      <c r="AC922" s="328" t="str">
        <f t="shared" si="524"/>
        <v/>
      </c>
      <c r="AD922" s="328" t="str">
        <f t="shared" si="525"/>
        <v/>
      </c>
      <c r="AE922" s="328" t="str">
        <f t="shared" si="526"/>
        <v/>
      </c>
      <c r="AF922" s="328" t="str">
        <f t="shared" si="527"/>
        <v/>
      </c>
      <c r="AG922" s="328" t="str">
        <f t="shared" si="528"/>
        <v/>
      </c>
      <c r="AH922" s="328" t="str">
        <f t="shared" si="529"/>
        <v/>
      </c>
      <c r="AI922" s="328" t="str">
        <f t="shared" si="530"/>
        <v/>
      </c>
      <c r="AJ922" s="328" t="str">
        <f t="shared" si="531"/>
        <v/>
      </c>
      <c r="AK922" s="337" t="str">
        <f t="shared" si="532"/>
        <v/>
      </c>
      <c r="AL922" s="42" t="str">
        <f t="shared" si="533"/>
        <v/>
      </c>
    </row>
    <row r="923" spans="2:38" ht="15" x14ac:dyDescent="0.15">
      <c r="B923" s="328" t="str">
        <f t="shared" si="511"/>
        <v/>
      </c>
      <c r="C923" s="328" t="str">
        <f t="shared" si="512"/>
        <v/>
      </c>
      <c r="D923" s="328" t="str">
        <f t="shared" si="513"/>
        <v/>
      </c>
      <c r="E923" s="328" t="e">
        <f t="shared" si="509"/>
        <v>#VALUE!</v>
      </c>
      <c r="F923" s="328" t="str">
        <f t="shared" si="514"/>
        <v/>
      </c>
      <c r="G923" s="328" t="str">
        <f t="shared" si="515"/>
        <v/>
      </c>
      <c r="H923" s="313"/>
      <c r="I923" s="328" t="str">
        <f t="shared" si="516"/>
        <v/>
      </c>
      <c r="J923" s="328">
        <f t="shared" si="510"/>
        <v>850</v>
      </c>
      <c r="K923" s="335" t="str">
        <f t="shared" si="517"/>
        <v/>
      </c>
      <c r="L923" s="323" t="str">
        <f t="shared" si="518"/>
        <v/>
      </c>
      <c r="M923" s="323" t="str">
        <f t="shared" si="519"/>
        <v/>
      </c>
      <c r="N923" s="328" t="str">
        <f t="shared" si="520"/>
        <v/>
      </c>
      <c r="O923" s="328" t="str">
        <f t="shared" si="521"/>
        <v/>
      </c>
      <c r="P923" s="332"/>
      <c r="Q923" s="328"/>
      <c r="R923" s="277" t="str">
        <f>IF(H923&gt;0, rate1(1,$L$52,$L$51,$L$54,L923,$L$53,$L$50,P923),"")</f>
        <v/>
      </c>
      <c r="S923" s="323"/>
      <c r="T923" s="323"/>
      <c r="U923" s="328"/>
      <c r="V923" s="336"/>
      <c r="W923" s="328"/>
      <c r="X923" s="328"/>
      <c r="Y923" s="328"/>
      <c r="Z923" s="108" t="str">
        <f>IF(H923&gt;0, rate1(1,$L$52,$L$51,$L$54,U923,$L$53,$L$50,Y923),"")</f>
        <v/>
      </c>
      <c r="AA923" s="336" t="str">
        <f t="shared" si="522"/>
        <v/>
      </c>
      <c r="AB923" s="336" t="str">
        <f t="shared" si="523"/>
        <v/>
      </c>
      <c r="AC923" s="328" t="str">
        <f t="shared" si="524"/>
        <v/>
      </c>
      <c r="AD923" s="328" t="str">
        <f t="shared" si="525"/>
        <v/>
      </c>
      <c r="AE923" s="328" t="str">
        <f t="shared" si="526"/>
        <v/>
      </c>
      <c r="AF923" s="328" t="str">
        <f t="shared" si="527"/>
        <v/>
      </c>
      <c r="AG923" s="328" t="str">
        <f t="shared" si="528"/>
        <v/>
      </c>
      <c r="AH923" s="328" t="str">
        <f t="shared" si="529"/>
        <v/>
      </c>
      <c r="AI923" s="328" t="str">
        <f t="shared" si="530"/>
        <v/>
      </c>
      <c r="AJ923" s="328" t="str">
        <f t="shared" si="531"/>
        <v/>
      </c>
      <c r="AK923" s="337" t="str">
        <f t="shared" si="532"/>
        <v/>
      </c>
      <c r="AL923" s="42" t="str">
        <f t="shared" si="533"/>
        <v/>
      </c>
    </row>
    <row r="924" spans="2:38" ht="15" x14ac:dyDescent="0.15">
      <c r="B924" s="328" t="str">
        <f t="shared" si="511"/>
        <v/>
      </c>
      <c r="C924" s="328" t="str">
        <f t="shared" si="512"/>
        <v/>
      </c>
      <c r="D924" s="328" t="str">
        <f t="shared" si="513"/>
        <v/>
      </c>
      <c r="E924" s="328" t="e">
        <f t="shared" si="509"/>
        <v>#VALUE!</v>
      </c>
      <c r="F924" s="328" t="str">
        <f t="shared" si="514"/>
        <v/>
      </c>
      <c r="G924" s="328" t="str">
        <f t="shared" si="515"/>
        <v/>
      </c>
      <c r="H924" s="313"/>
      <c r="I924" s="328" t="str">
        <f t="shared" si="516"/>
        <v/>
      </c>
      <c r="J924" s="328">
        <f t="shared" si="510"/>
        <v>850</v>
      </c>
      <c r="K924" s="335" t="str">
        <f t="shared" si="517"/>
        <v/>
      </c>
      <c r="L924" s="323" t="str">
        <f t="shared" si="518"/>
        <v/>
      </c>
      <c r="M924" s="323" t="str">
        <f t="shared" si="519"/>
        <v/>
      </c>
      <c r="N924" s="328" t="str">
        <f t="shared" si="520"/>
        <v/>
      </c>
      <c r="O924" s="328" t="str">
        <f t="shared" si="521"/>
        <v/>
      </c>
      <c r="P924" s="332"/>
      <c r="Q924" s="328"/>
      <c r="R924" s="277" t="str">
        <f>IF(H924&gt;0, rate1(1,$L$52,$L$51,$L$54,L924,$L$53,$L$50,P924),"")</f>
        <v/>
      </c>
      <c r="S924" s="323"/>
      <c r="T924" s="323"/>
      <c r="U924" s="328"/>
      <c r="V924" s="336"/>
      <c r="W924" s="328"/>
      <c r="X924" s="328"/>
      <c r="Y924" s="328"/>
      <c r="Z924" s="108" t="str">
        <f>IF(H924&gt;0, rate1(1,$L$52,$L$51,$L$54,U924,$L$53,$L$50,Y924),"")</f>
        <v/>
      </c>
      <c r="AA924" s="336" t="str">
        <f t="shared" si="522"/>
        <v/>
      </c>
      <c r="AB924" s="336" t="str">
        <f t="shared" si="523"/>
        <v/>
      </c>
      <c r="AC924" s="328" t="str">
        <f t="shared" si="524"/>
        <v/>
      </c>
      <c r="AD924" s="328" t="str">
        <f t="shared" si="525"/>
        <v/>
      </c>
      <c r="AE924" s="328" t="str">
        <f t="shared" si="526"/>
        <v/>
      </c>
      <c r="AF924" s="328" t="str">
        <f t="shared" si="527"/>
        <v/>
      </c>
      <c r="AG924" s="328" t="str">
        <f t="shared" si="528"/>
        <v/>
      </c>
      <c r="AH924" s="328" t="str">
        <f t="shared" si="529"/>
        <v/>
      </c>
      <c r="AI924" s="328" t="str">
        <f t="shared" si="530"/>
        <v/>
      </c>
      <c r="AJ924" s="328" t="str">
        <f t="shared" si="531"/>
        <v/>
      </c>
      <c r="AK924" s="337" t="str">
        <f t="shared" si="532"/>
        <v/>
      </c>
      <c r="AL924" s="42" t="str">
        <f t="shared" si="533"/>
        <v/>
      </c>
    </row>
    <row r="925" spans="2:38" ht="15" x14ac:dyDescent="0.15">
      <c r="B925" s="328" t="str">
        <f t="shared" si="511"/>
        <v/>
      </c>
      <c r="C925" s="328" t="str">
        <f t="shared" si="512"/>
        <v/>
      </c>
      <c r="D925" s="328" t="str">
        <f t="shared" si="513"/>
        <v/>
      </c>
      <c r="E925" s="328" t="e">
        <f t="shared" si="509"/>
        <v>#VALUE!</v>
      </c>
      <c r="F925" s="328" t="str">
        <f t="shared" si="514"/>
        <v/>
      </c>
      <c r="G925" s="328" t="str">
        <f t="shared" si="515"/>
        <v/>
      </c>
      <c r="H925" s="313"/>
      <c r="I925" s="328" t="str">
        <f t="shared" si="516"/>
        <v/>
      </c>
      <c r="J925" s="328">
        <f t="shared" si="510"/>
        <v>850</v>
      </c>
      <c r="K925" s="335" t="str">
        <f t="shared" si="517"/>
        <v/>
      </c>
      <c r="L925" s="323" t="str">
        <f t="shared" si="518"/>
        <v/>
      </c>
      <c r="M925" s="323" t="str">
        <f t="shared" si="519"/>
        <v/>
      </c>
      <c r="N925" s="328" t="str">
        <f t="shared" si="520"/>
        <v/>
      </c>
      <c r="O925" s="328" t="str">
        <f t="shared" si="521"/>
        <v/>
      </c>
      <c r="P925" s="332"/>
      <c r="Q925" s="328"/>
      <c r="R925" s="277" t="str">
        <f>IF(H925&gt;0, rate1(1,$L$52,$L$51,$L$54,L925,$L$53,$L$50,P925),"")</f>
        <v/>
      </c>
      <c r="S925" s="323"/>
      <c r="T925" s="323"/>
      <c r="U925" s="328"/>
      <c r="V925" s="336"/>
      <c r="W925" s="328"/>
      <c r="X925" s="328"/>
      <c r="Y925" s="328"/>
      <c r="Z925" s="108" t="str">
        <f>IF(H925&gt;0, rate1(1,$L$52,$L$51,$L$54,U925,$L$53,$L$50,Y925),"")</f>
        <v/>
      </c>
      <c r="AA925" s="336" t="str">
        <f t="shared" si="522"/>
        <v/>
      </c>
      <c r="AB925" s="336" t="str">
        <f t="shared" si="523"/>
        <v/>
      </c>
      <c r="AC925" s="328" t="str">
        <f t="shared" si="524"/>
        <v/>
      </c>
      <c r="AD925" s="328" t="str">
        <f t="shared" si="525"/>
        <v/>
      </c>
      <c r="AE925" s="328" t="str">
        <f t="shared" si="526"/>
        <v/>
      </c>
      <c r="AF925" s="328" t="str">
        <f t="shared" si="527"/>
        <v/>
      </c>
      <c r="AG925" s="328" t="str">
        <f t="shared" si="528"/>
        <v/>
      </c>
      <c r="AH925" s="328" t="str">
        <f t="shared" si="529"/>
        <v/>
      </c>
      <c r="AI925" s="328" t="str">
        <f t="shared" si="530"/>
        <v/>
      </c>
      <c r="AJ925" s="328" t="str">
        <f t="shared" si="531"/>
        <v/>
      </c>
      <c r="AK925" s="337" t="str">
        <f t="shared" si="532"/>
        <v/>
      </c>
      <c r="AL925" s="42" t="str">
        <f t="shared" si="533"/>
        <v/>
      </c>
    </row>
    <row r="926" spans="2:38" ht="15" x14ac:dyDescent="0.15">
      <c r="B926" s="328" t="str">
        <f t="shared" si="511"/>
        <v/>
      </c>
      <c r="C926" s="328" t="str">
        <f t="shared" si="512"/>
        <v/>
      </c>
      <c r="D926" s="328" t="str">
        <f t="shared" si="513"/>
        <v/>
      </c>
      <c r="E926" s="328" t="e">
        <f t="shared" si="509"/>
        <v>#VALUE!</v>
      </c>
      <c r="F926" s="328" t="str">
        <f t="shared" si="514"/>
        <v/>
      </c>
      <c r="G926" s="328" t="str">
        <f t="shared" si="515"/>
        <v/>
      </c>
      <c r="H926" s="313"/>
      <c r="I926" s="328" t="str">
        <f t="shared" si="516"/>
        <v/>
      </c>
      <c r="J926" s="328">
        <f t="shared" si="510"/>
        <v>850</v>
      </c>
      <c r="K926" s="335" t="str">
        <f t="shared" si="517"/>
        <v/>
      </c>
      <c r="L926" s="323" t="str">
        <f t="shared" si="518"/>
        <v/>
      </c>
      <c r="M926" s="323" t="str">
        <f t="shared" si="519"/>
        <v/>
      </c>
      <c r="N926" s="328" t="str">
        <f t="shared" si="520"/>
        <v/>
      </c>
      <c r="O926" s="328" t="str">
        <f t="shared" si="521"/>
        <v/>
      </c>
      <c r="P926" s="332"/>
      <c r="Q926" s="328"/>
      <c r="R926" s="277" t="str">
        <f>IF(H926&gt;0, rate1(1,$L$52,$L$51,$L$54,L926,$L$53,$L$50,P926),"")</f>
        <v/>
      </c>
      <c r="S926" s="323"/>
      <c r="T926" s="323"/>
      <c r="U926" s="328"/>
      <c r="V926" s="336"/>
      <c r="W926" s="328"/>
      <c r="X926" s="328"/>
      <c r="Y926" s="328"/>
      <c r="Z926" s="108" t="str">
        <f>IF(H926&gt;0, rate1(1,$L$52,$L$51,$L$54,U926,$L$53,$L$50,Y926),"")</f>
        <v/>
      </c>
      <c r="AA926" s="336" t="str">
        <f t="shared" si="522"/>
        <v/>
      </c>
      <c r="AB926" s="336" t="str">
        <f t="shared" si="523"/>
        <v/>
      </c>
      <c r="AC926" s="328" t="str">
        <f t="shared" si="524"/>
        <v/>
      </c>
      <c r="AD926" s="328" t="str">
        <f t="shared" si="525"/>
        <v/>
      </c>
      <c r="AE926" s="328" t="str">
        <f t="shared" si="526"/>
        <v/>
      </c>
      <c r="AF926" s="328" t="str">
        <f t="shared" si="527"/>
        <v/>
      </c>
      <c r="AG926" s="328" t="str">
        <f t="shared" si="528"/>
        <v/>
      </c>
      <c r="AH926" s="328" t="str">
        <f t="shared" si="529"/>
        <v/>
      </c>
      <c r="AI926" s="328" t="str">
        <f t="shared" si="530"/>
        <v/>
      </c>
      <c r="AJ926" s="328" t="str">
        <f t="shared" si="531"/>
        <v/>
      </c>
      <c r="AK926" s="337" t="str">
        <f t="shared" si="532"/>
        <v/>
      </c>
      <c r="AL926" s="42" t="str">
        <f t="shared" si="533"/>
        <v/>
      </c>
    </row>
    <row r="927" spans="2:38" ht="15" x14ac:dyDescent="0.15">
      <c r="B927" s="328" t="str">
        <f t="shared" si="511"/>
        <v/>
      </c>
      <c r="C927" s="328" t="str">
        <f t="shared" si="512"/>
        <v/>
      </c>
      <c r="D927" s="328" t="str">
        <f t="shared" si="513"/>
        <v/>
      </c>
      <c r="E927" s="328" t="e">
        <f t="shared" si="509"/>
        <v>#VALUE!</v>
      </c>
      <c r="F927" s="328" t="str">
        <f t="shared" si="514"/>
        <v/>
      </c>
      <c r="G927" s="328" t="str">
        <f t="shared" si="515"/>
        <v/>
      </c>
      <c r="H927" s="313"/>
      <c r="I927" s="328" t="str">
        <f t="shared" si="516"/>
        <v/>
      </c>
      <c r="J927" s="328">
        <f t="shared" si="510"/>
        <v>850</v>
      </c>
      <c r="K927" s="335" t="str">
        <f t="shared" si="517"/>
        <v/>
      </c>
      <c r="L927" s="323" t="str">
        <f t="shared" si="518"/>
        <v/>
      </c>
      <c r="M927" s="323" t="str">
        <f t="shared" si="519"/>
        <v/>
      </c>
      <c r="N927" s="328" t="str">
        <f t="shared" si="520"/>
        <v/>
      </c>
      <c r="O927" s="328" t="str">
        <f t="shared" si="521"/>
        <v/>
      </c>
      <c r="P927" s="332"/>
      <c r="Q927" s="328"/>
      <c r="R927" s="277" t="str">
        <f>IF(H927&gt;0, rate1(1,$L$52,$L$51,$L$54,L927,$L$53,$L$50,P927),"")</f>
        <v/>
      </c>
      <c r="S927" s="323"/>
      <c r="T927" s="323"/>
      <c r="U927" s="328"/>
      <c r="V927" s="336"/>
      <c r="W927" s="328"/>
      <c r="X927" s="328"/>
      <c r="Y927" s="328"/>
      <c r="Z927" s="108" t="str">
        <f>IF(H927&gt;0, rate1(1,$L$52,$L$51,$L$54,U927,$L$53,$L$50,Y927),"")</f>
        <v/>
      </c>
      <c r="AA927" s="336" t="str">
        <f t="shared" si="522"/>
        <v/>
      </c>
      <c r="AB927" s="336" t="str">
        <f t="shared" si="523"/>
        <v/>
      </c>
      <c r="AC927" s="328" t="str">
        <f t="shared" si="524"/>
        <v/>
      </c>
      <c r="AD927" s="328" t="str">
        <f t="shared" si="525"/>
        <v/>
      </c>
      <c r="AE927" s="328" t="str">
        <f t="shared" si="526"/>
        <v/>
      </c>
      <c r="AF927" s="328" t="str">
        <f t="shared" si="527"/>
        <v/>
      </c>
      <c r="AG927" s="328" t="str">
        <f t="shared" si="528"/>
        <v/>
      </c>
      <c r="AH927" s="328" t="str">
        <f t="shared" si="529"/>
        <v/>
      </c>
      <c r="AI927" s="328" t="str">
        <f t="shared" si="530"/>
        <v/>
      </c>
      <c r="AJ927" s="328" t="str">
        <f t="shared" si="531"/>
        <v/>
      </c>
      <c r="AK927" s="337" t="str">
        <f t="shared" si="532"/>
        <v/>
      </c>
      <c r="AL927" s="42" t="str">
        <f t="shared" si="533"/>
        <v/>
      </c>
    </row>
    <row r="928" spans="2:38" ht="15" x14ac:dyDescent="0.15">
      <c r="B928" s="328" t="str">
        <f t="shared" si="511"/>
        <v/>
      </c>
      <c r="C928" s="328" t="str">
        <f t="shared" si="512"/>
        <v/>
      </c>
      <c r="D928" s="328" t="str">
        <f t="shared" si="513"/>
        <v/>
      </c>
      <c r="E928" s="328" t="e">
        <f t="shared" si="509"/>
        <v>#VALUE!</v>
      </c>
      <c r="F928" s="328" t="str">
        <f t="shared" si="514"/>
        <v/>
      </c>
      <c r="G928" s="328" t="str">
        <f t="shared" si="515"/>
        <v/>
      </c>
      <c r="H928" s="313"/>
      <c r="I928" s="328" t="str">
        <f t="shared" si="516"/>
        <v/>
      </c>
      <c r="J928" s="328">
        <f t="shared" si="510"/>
        <v>850</v>
      </c>
      <c r="K928" s="335" t="str">
        <f t="shared" si="517"/>
        <v/>
      </c>
      <c r="L928" s="323" t="str">
        <f t="shared" si="518"/>
        <v/>
      </c>
      <c r="M928" s="323" t="str">
        <f t="shared" si="519"/>
        <v/>
      </c>
      <c r="N928" s="328" t="str">
        <f t="shared" si="520"/>
        <v/>
      </c>
      <c r="O928" s="328" t="str">
        <f t="shared" si="521"/>
        <v/>
      </c>
      <c r="P928" s="332"/>
      <c r="Q928" s="328"/>
      <c r="R928" s="277" t="str">
        <f>IF(H928&gt;0, rate1(1,$L$52,$L$51,$L$54,L928,$L$53,$L$50,P928),"")</f>
        <v/>
      </c>
      <c r="S928" s="323"/>
      <c r="T928" s="323"/>
      <c r="U928" s="328"/>
      <c r="V928" s="336"/>
      <c r="W928" s="328"/>
      <c r="X928" s="328"/>
      <c r="Y928" s="328"/>
      <c r="Z928" s="108" t="str">
        <f>IF(H928&gt;0, rate1(1,$L$52,$L$51,$L$54,U928,$L$53,$L$50,Y928),"")</f>
        <v/>
      </c>
      <c r="AA928" s="336" t="str">
        <f t="shared" si="522"/>
        <v/>
      </c>
      <c r="AB928" s="336" t="str">
        <f t="shared" si="523"/>
        <v/>
      </c>
      <c r="AC928" s="328" t="str">
        <f t="shared" si="524"/>
        <v/>
      </c>
      <c r="AD928" s="328" t="str">
        <f t="shared" si="525"/>
        <v/>
      </c>
      <c r="AE928" s="328" t="str">
        <f t="shared" si="526"/>
        <v/>
      </c>
      <c r="AF928" s="328" t="str">
        <f t="shared" si="527"/>
        <v/>
      </c>
      <c r="AG928" s="328" t="str">
        <f t="shared" si="528"/>
        <v/>
      </c>
      <c r="AH928" s="328" t="str">
        <f t="shared" si="529"/>
        <v/>
      </c>
      <c r="AI928" s="328" t="str">
        <f t="shared" si="530"/>
        <v/>
      </c>
      <c r="AJ928" s="328" t="str">
        <f t="shared" si="531"/>
        <v/>
      </c>
      <c r="AK928" s="337" t="str">
        <f t="shared" si="532"/>
        <v/>
      </c>
      <c r="AL928" s="42" t="str">
        <f t="shared" si="533"/>
        <v/>
      </c>
    </row>
    <row r="929" spans="2:38" ht="15" x14ac:dyDescent="0.15">
      <c r="B929" s="328" t="str">
        <f t="shared" si="511"/>
        <v/>
      </c>
      <c r="C929" s="328" t="str">
        <f t="shared" si="512"/>
        <v/>
      </c>
      <c r="D929" s="328" t="str">
        <f t="shared" si="513"/>
        <v/>
      </c>
      <c r="E929" s="328" t="e">
        <f t="shared" si="509"/>
        <v>#VALUE!</v>
      </c>
      <c r="F929" s="328" t="str">
        <f t="shared" si="514"/>
        <v/>
      </c>
      <c r="G929" s="328" t="str">
        <f t="shared" si="515"/>
        <v/>
      </c>
      <c r="H929" s="313"/>
      <c r="I929" s="328" t="str">
        <f t="shared" si="516"/>
        <v/>
      </c>
      <c r="J929" s="328">
        <f t="shared" si="510"/>
        <v>850</v>
      </c>
      <c r="K929" s="335" t="str">
        <f t="shared" si="517"/>
        <v/>
      </c>
      <c r="L929" s="323" t="str">
        <f t="shared" si="518"/>
        <v/>
      </c>
      <c r="M929" s="323" t="str">
        <f t="shared" si="519"/>
        <v/>
      </c>
      <c r="N929" s="328" t="str">
        <f t="shared" si="520"/>
        <v/>
      </c>
      <c r="O929" s="328" t="str">
        <f t="shared" si="521"/>
        <v/>
      </c>
      <c r="P929" s="332"/>
      <c r="Q929" s="328"/>
      <c r="R929" s="277" t="str">
        <f>IF(H929&gt;0, rate1(1,$L$52,$L$51,$L$54,L929,$L$53,$L$50,P929),"")</f>
        <v/>
      </c>
      <c r="S929" s="323"/>
      <c r="T929" s="323"/>
      <c r="U929" s="328"/>
      <c r="V929" s="336"/>
      <c r="W929" s="328"/>
      <c r="X929" s="328"/>
      <c r="Y929" s="328"/>
      <c r="Z929" s="108" t="str">
        <f>IF(H929&gt;0, rate1(1,$L$52,$L$51,$L$54,U929,$L$53,$L$50,Y929),"")</f>
        <v/>
      </c>
      <c r="AA929" s="336" t="str">
        <f t="shared" si="522"/>
        <v/>
      </c>
      <c r="AB929" s="336" t="str">
        <f t="shared" si="523"/>
        <v/>
      </c>
      <c r="AC929" s="328" t="str">
        <f t="shared" si="524"/>
        <v/>
      </c>
      <c r="AD929" s="328" t="str">
        <f t="shared" si="525"/>
        <v/>
      </c>
      <c r="AE929" s="328" t="str">
        <f t="shared" si="526"/>
        <v/>
      </c>
      <c r="AF929" s="328" t="str">
        <f t="shared" si="527"/>
        <v/>
      </c>
      <c r="AG929" s="328" t="str">
        <f t="shared" si="528"/>
        <v/>
      </c>
      <c r="AH929" s="328" t="str">
        <f t="shared" si="529"/>
        <v/>
      </c>
      <c r="AI929" s="328" t="str">
        <f t="shared" si="530"/>
        <v/>
      </c>
      <c r="AJ929" s="328" t="str">
        <f t="shared" si="531"/>
        <v/>
      </c>
      <c r="AK929" s="337" t="str">
        <f t="shared" si="532"/>
        <v/>
      </c>
      <c r="AL929" s="42" t="str">
        <f t="shared" si="533"/>
        <v/>
      </c>
    </row>
    <row r="930" spans="2:38" ht="15" x14ac:dyDescent="0.15">
      <c r="B930" s="328" t="str">
        <f t="shared" si="511"/>
        <v/>
      </c>
      <c r="C930" s="328" t="str">
        <f t="shared" si="512"/>
        <v/>
      </c>
      <c r="D930" s="328" t="str">
        <f t="shared" si="513"/>
        <v/>
      </c>
      <c r="E930" s="328" t="e">
        <f t="shared" si="509"/>
        <v>#VALUE!</v>
      </c>
      <c r="F930" s="328" t="str">
        <f t="shared" si="514"/>
        <v/>
      </c>
      <c r="G930" s="328" t="str">
        <f t="shared" si="515"/>
        <v/>
      </c>
      <c r="H930" s="313"/>
      <c r="I930" s="328" t="str">
        <f t="shared" si="516"/>
        <v/>
      </c>
      <c r="J930" s="328">
        <f t="shared" si="510"/>
        <v>850</v>
      </c>
      <c r="K930" s="335" t="str">
        <f t="shared" si="517"/>
        <v/>
      </c>
      <c r="L930" s="323" t="str">
        <f t="shared" si="518"/>
        <v/>
      </c>
      <c r="M930" s="323" t="str">
        <f t="shared" si="519"/>
        <v/>
      </c>
      <c r="N930" s="328" t="str">
        <f t="shared" si="520"/>
        <v/>
      </c>
      <c r="O930" s="328" t="str">
        <f t="shared" si="521"/>
        <v/>
      </c>
      <c r="P930" s="332"/>
      <c r="Q930" s="328"/>
      <c r="R930" s="277" t="str">
        <f>IF(H930&gt;0, rate1(1,$L$52,$L$51,$L$54,L930,$L$53,$L$50,P930),"")</f>
        <v/>
      </c>
      <c r="S930" s="323"/>
      <c r="T930" s="323"/>
      <c r="U930" s="328"/>
      <c r="V930" s="336"/>
      <c r="W930" s="328"/>
      <c r="X930" s="328"/>
      <c r="Y930" s="328"/>
      <c r="Z930" s="108" t="str">
        <f>IF(H930&gt;0, rate1(1,$L$52,$L$51,$L$54,U930,$L$53,$L$50,Y930),"")</f>
        <v/>
      </c>
      <c r="AA930" s="336" t="str">
        <f t="shared" si="522"/>
        <v/>
      </c>
      <c r="AB930" s="336" t="str">
        <f t="shared" si="523"/>
        <v/>
      </c>
      <c r="AC930" s="328" t="str">
        <f t="shared" si="524"/>
        <v/>
      </c>
      <c r="AD930" s="328" t="str">
        <f t="shared" si="525"/>
        <v/>
      </c>
      <c r="AE930" s="328" t="str">
        <f t="shared" si="526"/>
        <v/>
      </c>
      <c r="AF930" s="328" t="str">
        <f t="shared" si="527"/>
        <v/>
      </c>
      <c r="AG930" s="328" t="str">
        <f t="shared" si="528"/>
        <v/>
      </c>
      <c r="AH930" s="328" t="str">
        <f t="shared" si="529"/>
        <v/>
      </c>
      <c r="AI930" s="328" t="str">
        <f t="shared" si="530"/>
        <v/>
      </c>
      <c r="AJ930" s="328" t="str">
        <f t="shared" si="531"/>
        <v/>
      </c>
      <c r="AK930" s="337" t="str">
        <f t="shared" si="532"/>
        <v/>
      </c>
      <c r="AL930" s="42" t="str">
        <f t="shared" si="533"/>
        <v/>
      </c>
    </row>
    <row r="931" spans="2:38" ht="15" x14ac:dyDescent="0.15">
      <c r="B931" s="328" t="str">
        <f t="shared" si="511"/>
        <v/>
      </c>
      <c r="C931" s="328" t="str">
        <f t="shared" si="512"/>
        <v/>
      </c>
      <c r="D931" s="328" t="str">
        <f t="shared" si="513"/>
        <v/>
      </c>
      <c r="E931" s="328" t="e">
        <f t="shared" si="509"/>
        <v>#VALUE!</v>
      </c>
      <c r="F931" s="328" t="str">
        <f t="shared" si="514"/>
        <v/>
      </c>
      <c r="G931" s="328" t="str">
        <f t="shared" si="515"/>
        <v/>
      </c>
      <c r="H931" s="313"/>
      <c r="I931" s="328" t="str">
        <f t="shared" si="516"/>
        <v/>
      </c>
      <c r="J931" s="328">
        <f t="shared" si="510"/>
        <v>850</v>
      </c>
      <c r="K931" s="335" t="str">
        <f t="shared" si="517"/>
        <v/>
      </c>
      <c r="L931" s="323" t="str">
        <f t="shared" si="518"/>
        <v/>
      </c>
      <c r="M931" s="323" t="str">
        <f t="shared" si="519"/>
        <v/>
      </c>
      <c r="N931" s="328" t="str">
        <f t="shared" si="520"/>
        <v/>
      </c>
      <c r="O931" s="328" t="str">
        <f t="shared" si="521"/>
        <v/>
      </c>
      <c r="P931" s="332"/>
      <c r="Q931" s="328"/>
      <c r="R931" s="277" t="str">
        <f>IF(H931&gt;0, rate1(1,$L$52,$L$51,$L$54,L931,$L$53,$L$50,P931),"")</f>
        <v/>
      </c>
      <c r="S931" s="323"/>
      <c r="T931" s="323"/>
      <c r="U931" s="328"/>
      <c r="V931" s="336"/>
      <c r="W931" s="328"/>
      <c r="X931" s="328"/>
      <c r="Y931" s="328"/>
      <c r="Z931" s="108" t="str">
        <f>IF(H931&gt;0, rate1(1,$L$52,$L$51,$L$54,U931,$L$53,$L$50,Y931),"")</f>
        <v/>
      </c>
      <c r="AA931" s="336" t="str">
        <f t="shared" si="522"/>
        <v/>
      </c>
      <c r="AB931" s="336" t="str">
        <f t="shared" si="523"/>
        <v/>
      </c>
      <c r="AC931" s="328" t="str">
        <f t="shared" si="524"/>
        <v/>
      </c>
      <c r="AD931" s="328" t="str">
        <f t="shared" si="525"/>
        <v/>
      </c>
      <c r="AE931" s="328" t="str">
        <f t="shared" si="526"/>
        <v/>
      </c>
      <c r="AF931" s="328" t="str">
        <f t="shared" si="527"/>
        <v/>
      </c>
      <c r="AG931" s="328" t="str">
        <f t="shared" si="528"/>
        <v/>
      </c>
      <c r="AH931" s="328" t="str">
        <f t="shared" si="529"/>
        <v/>
      </c>
      <c r="AI931" s="328" t="str">
        <f t="shared" si="530"/>
        <v/>
      </c>
      <c r="AJ931" s="328" t="str">
        <f t="shared" si="531"/>
        <v/>
      </c>
      <c r="AK931" s="337" t="str">
        <f t="shared" si="532"/>
        <v/>
      </c>
      <c r="AL931" s="42" t="str">
        <f t="shared" si="533"/>
        <v/>
      </c>
    </row>
    <row r="932" spans="2:38" ht="15" x14ac:dyDescent="0.15">
      <c r="B932" s="328" t="str">
        <f t="shared" si="511"/>
        <v/>
      </c>
      <c r="C932" s="328" t="str">
        <f t="shared" si="512"/>
        <v/>
      </c>
      <c r="D932" s="328" t="str">
        <f t="shared" si="513"/>
        <v/>
      </c>
      <c r="E932" s="328" t="e">
        <f t="shared" si="509"/>
        <v>#VALUE!</v>
      </c>
      <c r="F932" s="328" t="str">
        <f t="shared" si="514"/>
        <v/>
      </c>
      <c r="G932" s="328" t="str">
        <f t="shared" si="515"/>
        <v/>
      </c>
      <c r="H932" s="313"/>
      <c r="I932" s="328" t="str">
        <f t="shared" si="516"/>
        <v/>
      </c>
      <c r="J932" s="328">
        <f t="shared" si="510"/>
        <v>850</v>
      </c>
      <c r="K932" s="335" t="str">
        <f t="shared" si="517"/>
        <v/>
      </c>
      <c r="L932" s="323" t="str">
        <f t="shared" si="518"/>
        <v/>
      </c>
      <c r="M932" s="323" t="str">
        <f t="shared" si="519"/>
        <v/>
      </c>
      <c r="N932" s="328" t="str">
        <f t="shared" si="520"/>
        <v/>
      </c>
      <c r="O932" s="328" t="str">
        <f t="shared" si="521"/>
        <v/>
      </c>
      <c r="P932" s="332"/>
      <c r="Q932" s="328"/>
      <c r="R932" s="277" t="str">
        <f>IF(H932&gt;0, rate1(1,$L$52,$L$51,$L$54,L932,$L$53,$L$50,P932),"")</f>
        <v/>
      </c>
      <c r="S932" s="323"/>
      <c r="T932" s="323"/>
      <c r="U932" s="328"/>
      <c r="V932" s="336"/>
      <c r="W932" s="328"/>
      <c r="X932" s="328"/>
      <c r="Y932" s="328"/>
      <c r="Z932" s="108" t="str">
        <f>IF(H932&gt;0, rate1(1,$L$52,$L$51,$L$54,U932,$L$53,$L$50,Y932),"")</f>
        <v/>
      </c>
      <c r="AA932" s="336" t="str">
        <f t="shared" si="522"/>
        <v/>
      </c>
      <c r="AB932" s="336" t="str">
        <f t="shared" si="523"/>
        <v/>
      </c>
      <c r="AC932" s="328" t="str">
        <f t="shared" si="524"/>
        <v/>
      </c>
      <c r="AD932" s="328" t="str">
        <f t="shared" si="525"/>
        <v/>
      </c>
      <c r="AE932" s="328" t="str">
        <f t="shared" si="526"/>
        <v/>
      </c>
      <c r="AF932" s="328" t="str">
        <f t="shared" si="527"/>
        <v/>
      </c>
      <c r="AG932" s="328" t="str">
        <f t="shared" si="528"/>
        <v/>
      </c>
      <c r="AH932" s="328" t="str">
        <f t="shared" si="529"/>
        <v/>
      </c>
      <c r="AI932" s="328" t="str">
        <f t="shared" si="530"/>
        <v/>
      </c>
      <c r="AJ932" s="328" t="str">
        <f t="shared" si="531"/>
        <v/>
      </c>
      <c r="AK932" s="337" t="str">
        <f t="shared" si="532"/>
        <v/>
      </c>
      <c r="AL932" s="42" t="str">
        <f t="shared" si="533"/>
        <v/>
      </c>
    </row>
    <row r="933" spans="2:38" ht="15" x14ac:dyDescent="0.15">
      <c r="B933" s="328" t="str">
        <f t="shared" si="511"/>
        <v/>
      </c>
      <c r="C933" s="328" t="str">
        <f t="shared" si="512"/>
        <v/>
      </c>
      <c r="D933" s="328" t="str">
        <f t="shared" si="513"/>
        <v/>
      </c>
      <c r="E933" s="328" t="e">
        <f t="shared" si="509"/>
        <v>#VALUE!</v>
      </c>
      <c r="F933" s="328" t="str">
        <f t="shared" si="514"/>
        <v/>
      </c>
      <c r="G933" s="328" t="str">
        <f t="shared" si="515"/>
        <v/>
      </c>
      <c r="H933" s="313"/>
      <c r="I933" s="328" t="str">
        <f t="shared" si="516"/>
        <v/>
      </c>
      <c r="J933" s="328">
        <f t="shared" si="510"/>
        <v>850</v>
      </c>
      <c r="K933" s="335" t="str">
        <f t="shared" si="517"/>
        <v/>
      </c>
      <c r="L933" s="323" t="str">
        <f t="shared" si="518"/>
        <v/>
      </c>
      <c r="M933" s="323" t="str">
        <f t="shared" si="519"/>
        <v/>
      </c>
      <c r="N933" s="328" t="str">
        <f t="shared" si="520"/>
        <v/>
      </c>
      <c r="O933" s="328" t="str">
        <f t="shared" si="521"/>
        <v/>
      </c>
      <c r="P933" s="332"/>
      <c r="Q933" s="328"/>
      <c r="R933" s="277" t="str">
        <f>IF(H933&gt;0, rate1(1,$L$52,$L$51,$L$54,L933,$L$53,$L$50,P933),"")</f>
        <v/>
      </c>
      <c r="S933" s="323"/>
      <c r="T933" s="323"/>
      <c r="U933" s="328"/>
      <c r="V933" s="336"/>
      <c r="W933" s="328"/>
      <c r="X933" s="328"/>
      <c r="Y933" s="328"/>
      <c r="Z933" s="108" t="str">
        <f>IF(H933&gt;0, rate1(1,$L$52,$L$51,$L$54,U933,$L$53,$L$50,Y933),"")</f>
        <v/>
      </c>
      <c r="AA933" s="336" t="str">
        <f t="shared" si="522"/>
        <v/>
      </c>
      <c r="AB933" s="336" t="str">
        <f t="shared" si="523"/>
        <v/>
      </c>
      <c r="AC933" s="328" t="str">
        <f t="shared" si="524"/>
        <v/>
      </c>
      <c r="AD933" s="328" t="str">
        <f t="shared" si="525"/>
        <v/>
      </c>
      <c r="AE933" s="328" t="str">
        <f t="shared" si="526"/>
        <v/>
      </c>
      <c r="AF933" s="328" t="str">
        <f t="shared" si="527"/>
        <v/>
      </c>
      <c r="AG933" s="328" t="str">
        <f t="shared" si="528"/>
        <v/>
      </c>
      <c r="AH933" s="328" t="str">
        <f t="shared" si="529"/>
        <v/>
      </c>
      <c r="AI933" s="328" t="str">
        <f t="shared" si="530"/>
        <v/>
      </c>
      <c r="AJ933" s="328" t="str">
        <f t="shared" si="531"/>
        <v/>
      </c>
      <c r="AK933" s="337" t="str">
        <f t="shared" si="532"/>
        <v/>
      </c>
      <c r="AL933" s="42" t="str">
        <f t="shared" si="533"/>
        <v/>
      </c>
    </row>
    <row r="934" spans="2:38" ht="15" x14ac:dyDescent="0.15">
      <c r="B934" s="328" t="str">
        <f t="shared" si="511"/>
        <v/>
      </c>
      <c r="C934" s="328" t="str">
        <f t="shared" si="512"/>
        <v/>
      </c>
      <c r="D934" s="328" t="str">
        <f t="shared" si="513"/>
        <v/>
      </c>
      <c r="E934" s="328" t="e">
        <f t="shared" si="509"/>
        <v>#VALUE!</v>
      </c>
      <c r="F934" s="328" t="str">
        <f t="shared" si="514"/>
        <v/>
      </c>
      <c r="G934" s="328" t="str">
        <f t="shared" si="515"/>
        <v/>
      </c>
      <c r="H934" s="313"/>
      <c r="I934" s="328" t="str">
        <f t="shared" si="516"/>
        <v/>
      </c>
      <c r="J934" s="328">
        <f t="shared" si="510"/>
        <v>850</v>
      </c>
      <c r="K934" s="335" t="str">
        <f t="shared" si="517"/>
        <v/>
      </c>
      <c r="L934" s="323" t="str">
        <f t="shared" si="518"/>
        <v/>
      </c>
      <c r="M934" s="323" t="str">
        <f t="shared" si="519"/>
        <v/>
      </c>
      <c r="N934" s="328" t="str">
        <f t="shared" si="520"/>
        <v/>
      </c>
      <c r="O934" s="328" t="str">
        <f t="shared" si="521"/>
        <v/>
      </c>
      <c r="P934" s="332"/>
      <c r="Q934" s="328"/>
      <c r="R934" s="277" t="str">
        <f>IF(H934&gt;0, rate1(1,$L$52,$L$51,$L$54,L934,$L$53,$L$50,P934),"")</f>
        <v/>
      </c>
      <c r="S934" s="323"/>
      <c r="T934" s="323"/>
      <c r="U934" s="328"/>
      <c r="V934" s="336"/>
      <c r="W934" s="328"/>
      <c r="X934" s="328"/>
      <c r="Y934" s="328"/>
      <c r="Z934" s="108" t="str">
        <f>IF(H934&gt;0, rate1(1,$L$52,$L$51,$L$54,U934,$L$53,$L$50,Y934),"")</f>
        <v/>
      </c>
      <c r="AA934" s="336" t="str">
        <f t="shared" si="522"/>
        <v/>
      </c>
      <c r="AB934" s="336" t="str">
        <f t="shared" si="523"/>
        <v/>
      </c>
      <c r="AC934" s="328" t="str">
        <f t="shared" si="524"/>
        <v/>
      </c>
      <c r="AD934" s="328" t="str">
        <f t="shared" si="525"/>
        <v/>
      </c>
      <c r="AE934" s="328" t="str">
        <f t="shared" si="526"/>
        <v/>
      </c>
      <c r="AF934" s="328" t="str">
        <f t="shared" si="527"/>
        <v/>
      </c>
      <c r="AG934" s="328" t="str">
        <f t="shared" si="528"/>
        <v/>
      </c>
      <c r="AH934" s="328" t="str">
        <f t="shared" si="529"/>
        <v/>
      </c>
      <c r="AI934" s="328" t="str">
        <f t="shared" si="530"/>
        <v/>
      </c>
      <c r="AJ934" s="328" t="str">
        <f t="shared" si="531"/>
        <v/>
      </c>
      <c r="AK934" s="337" t="str">
        <f t="shared" si="532"/>
        <v/>
      </c>
      <c r="AL934" s="42" t="str">
        <f t="shared" si="533"/>
        <v/>
      </c>
    </row>
    <row r="935" spans="2:38" ht="15" x14ac:dyDescent="0.15">
      <c r="B935" s="328" t="str">
        <f t="shared" si="511"/>
        <v/>
      </c>
      <c r="C935" s="328" t="str">
        <f t="shared" si="512"/>
        <v/>
      </c>
      <c r="D935" s="328" t="str">
        <f t="shared" si="513"/>
        <v/>
      </c>
      <c r="E935" s="328" t="e">
        <f t="shared" si="509"/>
        <v>#VALUE!</v>
      </c>
      <c r="F935" s="328" t="str">
        <f t="shared" si="514"/>
        <v/>
      </c>
      <c r="G935" s="328" t="str">
        <f t="shared" si="515"/>
        <v/>
      </c>
      <c r="H935" s="313"/>
      <c r="I935" s="328" t="str">
        <f t="shared" si="516"/>
        <v/>
      </c>
      <c r="J935" s="328">
        <f t="shared" si="510"/>
        <v>850</v>
      </c>
      <c r="K935" s="335" t="str">
        <f t="shared" si="517"/>
        <v/>
      </c>
      <c r="L935" s="323" t="str">
        <f t="shared" si="518"/>
        <v/>
      </c>
      <c r="M935" s="323" t="str">
        <f t="shared" si="519"/>
        <v/>
      </c>
      <c r="N935" s="328" t="str">
        <f t="shared" si="520"/>
        <v/>
      </c>
      <c r="O935" s="328" t="str">
        <f t="shared" si="521"/>
        <v/>
      </c>
      <c r="P935" s="332"/>
      <c r="Q935" s="328"/>
      <c r="R935" s="277" t="str">
        <f>IF(H935&gt;0, rate1(1,$L$52,$L$51,$L$54,L935,$L$53,$L$50,P935),"")</f>
        <v/>
      </c>
      <c r="S935" s="323"/>
      <c r="T935" s="323"/>
      <c r="U935" s="328"/>
      <c r="V935" s="336"/>
      <c r="W935" s="328"/>
      <c r="X935" s="328"/>
      <c r="Y935" s="328"/>
      <c r="Z935" s="108" t="str">
        <f>IF(H935&gt;0, rate1(1,$L$52,$L$51,$L$54,U935,$L$53,$L$50,Y935),"")</f>
        <v/>
      </c>
      <c r="AA935" s="336" t="str">
        <f t="shared" si="522"/>
        <v/>
      </c>
      <c r="AB935" s="336" t="str">
        <f t="shared" si="523"/>
        <v/>
      </c>
      <c r="AC935" s="328" t="str">
        <f t="shared" si="524"/>
        <v/>
      </c>
      <c r="AD935" s="328" t="str">
        <f t="shared" si="525"/>
        <v/>
      </c>
      <c r="AE935" s="328" t="str">
        <f t="shared" si="526"/>
        <v/>
      </c>
      <c r="AF935" s="328" t="str">
        <f t="shared" si="527"/>
        <v/>
      </c>
      <c r="AG935" s="328" t="str">
        <f t="shared" si="528"/>
        <v/>
      </c>
      <c r="AH935" s="328" t="str">
        <f t="shared" si="529"/>
        <v/>
      </c>
      <c r="AI935" s="328" t="str">
        <f t="shared" si="530"/>
        <v/>
      </c>
      <c r="AJ935" s="328" t="str">
        <f t="shared" si="531"/>
        <v/>
      </c>
      <c r="AK935" s="337" t="str">
        <f t="shared" si="532"/>
        <v/>
      </c>
      <c r="AL935" s="42" t="str">
        <f t="shared" si="533"/>
        <v/>
      </c>
    </row>
    <row r="936" spans="2:38" ht="15" x14ac:dyDescent="0.15">
      <c r="B936" s="328" t="str">
        <f t="shared" si="511"/>
        <v/>
      </c>
      <c r="C936" s="328" t="str">
        <f t="shared" si="512"/>
        <v/>
      </c>
      <c r="D936" s="328" t="str">
        <f t="shared" si="513"/>
        <v/>
      </c>
      <c r="E936" s="328" t="e">
        <f t="shared" si="509"/>
        <v>#VALUE!</v>
      </c>
      <c r="F936" s="328" t="str">
        <f t="shared" si="514"/>
        <v/>
      </c>
      <c r="G936" s="328" t="str">
        <f t="shared" si="515"/>
        <v/>
      </c>
      <c r="H936" s="313"/>
      <c r="I936" s="328" t="str">
        <f t="shared" si="516"/>
        <v/>
      </c>
      <c r="J936" s="328">
        <f t="shared" si="510"/>
        <v>850</v>
      </c>
      <c r="K936" s="335" t="str">
        <f t="shared" si="517"/>
        <v/>
      </c>
      <c r="L936" s="323" t="str">
        <f t="shared" si="518"/>
        <v/>
      </c>
      <c r="M936" s="323" t="str">
        <f t="shared" si="519"/>
        <v/>
      </c>
      <c r="N936" s="328" t="str">
        <f t="shared" si="520"/>
        <v/>
      </c>
      <c r="O936" s="328" t="str">
        <f t="shared" si="521"/>
        <v/>
      </c>
      <c r="P936" s="332"/>
      <c r="Q936" s="328"/>
      <c r="R936" s="277" t="str">
        <f>IF(H936&gt;0, rate1(1,$L$52,$L$51,$L$54,L936,$L$53,$L$50,P936),"")</f>
        <v/>
      </c>
      <c r="S936" s="323"/>
      <c r="T936" s="323"/>
      <c r="U936" s="328"/>
      <c r="V936" s="336"/>
      <c r="W936" s="328"/>
      <c r="X936" s="328"/>
      <c r="Y936" s="328"/>
      <c r="Z936" s="108" t="str">
        <f>IF(H936&gt;0, rate1(1,$L$52,$L$51,$L$54,U936,$L$53,$L$50,Y936),"")</f>
        <v/>
      </c>
      <c r="AA936" s="336" t="str">
        <f t="shared" si="522"/>
        <v/>
      </c>
      <c r="AB936" s="336" t="str">
        <f t="shared" si="523"/>
        <v/>
      </c>
      <c r="AC936" s="328" t="str">
        <f t="shared" si="524"/>
        <v/>
      </c>
      <c r="AD936" s="328" t="str">
        <f t="shared" si="525"/>
        <v/>
      </c>
      <c r="AE936" s="328" t="str">
        <f t="shared" si="526"/>
        <v/>
      </c>
      <c r="AF936" s="328" t="str">
        <f t="shared" si="527"/>
        <v/>
      </c>
      <c r="AG936" s="328" t="str">
        <f t="shared" si="528"/>
        <v/>
      </c>
      <c r="AH936" s="328" t="str">
        <f t="shared" si="529"/>
        <v/>
      </c>
      <c r="AI936" s="328" t="str">
        <f t="shared" si="530"/>
        <v/>
      </c>
      <c r="AJ936" s="328" t="str">
        <f t="shared" si="531"/>
        <v/>
      </c>
      <c r="AK936" s="337" t="str">
        <f t="shared" si="532"/>
        <v/>
      </c>
      <c r="AL936" s="42" t="str">
        <f t="shared" si="533"/>
        <v/>
      </c>
    </row>
    <row r="937" spans="2:38" ht="15" x14ac:dyDescent="0.15">
      <c r="B937" s="328" t="str">
        <f t="shared" si="511"/>
        <v/>
      </c>
      <c r="C937" s="328" t="str">
        <f t="shared" si="512"/>
        <v/>
      </c>
      <c r="D937" s="328" t="str">
        <f t="shared" si="513"/>
        <v/>
      </c>
      <c r="E937" s="328" t="e">
        <f t="shared" si="509"/>
        <v>#VALUE!</v>
      </c>
      <c r="F937" s="328" t="str">
        <f t="shared" si="514"/>
        <v/>
      </c>
      <c r="G937" s="328" t="str">
        <f t="shared" si="515"/>
        <v/>
      </c>
      <c r="H937" s="313"/>
      <c r="I937" s="328" t="str">
        <f t="shared" si="516"/>
        <v/>
      </c>
      <c r="J937" s="328">
        <f t="shared" si="510"/>
        <v>850</v>
      </c>
      <c r="K937" s="335" t="str">
        <f t="shared" si="517"/>
        <v/>
      </c>
      <c r="L937" s="323" t="str">
        <f t="shared" si="518"/>
        <v/>
      </c>
      <c r="M937" s="323" t="str">
        <f t="shared" si="519"/>
        <v/>
      </c>
      <c r="N937" s="328" t="str">
        <f t="shared" si="520"/>
        <v/>
      </c>
      <c r="O937" s="328" t="str">
        <f t="shared" si="521"/>
        <v/>
      </c>
      <c r="P937" s="332"/>
      <c r="Q937" s="328"/>
      <c r="R937" s="277" t="str">
        <f>IF(H937&gt;0, rate1(1,$L$52,$L$51,$L$54,L937,$L$53,$L$50,P937),"")</f>
        <v/>
      </c>
      <c r="S937" s="323"/>
      <c r="T937" s="323"/>
      <c r="U937" s="328"/>
      <c r="V937" s="336"/>
      <c r="W937" s="328"/>
      <c r="X937" s="328"/>
      <c r="Y937" s="328"/>
      <c r="Z937" s="108" t="str">
        <f>IF(H937&gt;0, rate1(1,$L$52,$L$51,$L$54,U937,$L$53,$L$50,Y937),"")</f>
        <v/>
      </c>
      <c r="AA937" s="336" t="str">
        <f t="shared" si="522"/>
        <v/>
      </c>
      <c r="AB937" s="336" t="str">
        <f t="shared" si="523"/>
        <v/>
      </c>
      <c r="AC937" s="328" t="str">
        <f t="shared" si="524"/>
        <v/>
      </c>
      <c r="AD937" s="328" t="str">
        <f t="shared" si="525"/>
        <v/>
      </c>
      <c r="AE937" s="328" t="str">
        <f t="shared" si="526"/>
        <v/>
      </c>
      <c r="AF937" s="328" t="str">
        <f t="shared" si="527"/>
        <v/>
      </c>
      <c r="AG937" s="328" t="str">
        <f t="shared" si="528"/>
        <v/>
      </c>
      <c r="AH937" s="328" t="str">
        <f t="shared" si="529"/>
        <v/>
      </c>
      <c r="AI937" s="328" t="str">
        <f t="shared" si="530"/>
        <v/>
      </c>
      <c r="AJ937" s="328" t="str">
        <f t="shared" si="531"/>
        <v/>
      </c>
      <c r="AK937" s="337" t="str">
        <f t="shared" si="532"/>
        <v/>
      </c>
      <c r="AL937" s="42" t="str">
        <f t="shared" si="533"/>
        <v/>
      </c>
    </row>
    <row r="938" spans="2:38" ht="15" x14ac:dyDescent="0.15">
      <c r="B938" s="328" t="str">
        <f t="shared" si="511"/>
        <v/>
      </c>
      <c r="C938" s="328" t="str">
        <f t="shared" si="512"/>
        <v/>
      </c>
      <c r="D938" s="328" t="str">
        <f t="shared" si="513"/>
        <v/>
      </c>
      <c r="E938" s="328" t="e">
        <f t="shared" si="509"/>
        <v>#VALUE!</v>
      </c>
      <c r="F938" s="328" t="str">
        <f t="shared" si="514"/>
        <v/>
      </c>
      <c r="G938" s="328" t="str">
        <f t="shared" si="515"/>
        <v/>
      </c>
      <c r="H938" s="313"/>
      <c r="I938" s="328" t="str">
        <f t="shared" si="516"/>
        <v/>
      </c>
      <c r="J938" s="328">
        <f t="shared" si="510"/>
        <v>850</v>
      </c>
      <c r="K938" s="335" t="str">
        <f t="shared" si="517"/>
        <v/>
      </c>
      <c r="L938" s="323" t="str">
        <f t="shared" si="518"/>
        <v/>
      </c>
      <c r="M938" s="323" t="str">
        <f t="shared" si="519"/>
        <v/>
      </c>
      <c r="N938" s="328" t="str">
        <f t="shared" si="520"/>
        <v/>
      </c>
      <c r="O938" s="328" t="str">
        <f t="shared" si="521"/>
        <v/>
      </c>
      <c r="P938" s="332"/>
      <c r="Q938" s="328"/>
      <c r="R938" s="277" t="str">
        <f>IF(H938&gt;0, rate1(1,$L$52,$L$51,$L$54,L938,$L$53,$L$50,P938),"")</f>
        <v/>
      </c>
      <c r="S938" s="323"/>
      <c r="T938" s="323"/>
      <c r="U938" s="328"/>
      <c r="V938" s="336"/>
      <c r="W938" s="328"/>
      <c r="X938" s="328"/>
      <c r="Y938" s="328"/>
      <c r="Z938" s="108" t="str">
        <f>IF(H938&gt;0, rate1(1,$L$52,$L$51,$L$54,U938,$L$53,$L$50,Y938),"")</f>
        <v/>
      </c>
      <c r="AA938" s="336" t="str">
        <f t="shared" si="522"/>
        <v/>
      </c>
      <c r="AB938" s="336" t="str">
        <f t="shared" si="523"/>
        <v/>
      </c>
      <c r="AC938" s="328" t="str">
        <f t="shared" si="524"/>
        <v/>
      </c>
      <c r="AD938" s="328" t="str">
        <f t="shared" si="525"/>
        <v/>
      </c>
      <c r="AE938" s="328" t="str">
        <f t="shared" si="526"/>
        <v/>
      </c>
      <c r="AF938" s="328" t="str">
        <f t="shared" si="527"/>
        <v/>
      </c>
      <c r="AG938" s="328" t="str">
        <f t="shared" si="528"/>
        <v/>
      </c>
      <c r="AH938" s="328" t="str">
        <f t="shared" si="529"/>
        <v/>
      </c>
      <c r="AI938" s="328" t="str">
        <f t="shared" si="530"/>
        <v/>
      </c>
      <c r="AJ938" s="328" t="str">
        <f t="shared" si="531"/>
        <v/>
      </c>
      <c r="AK938" s="337" t="str">
        <f t="shared" si="532"/>
        <v/>
      </c>
      <c r="AL938" s="42" t="str">
        <f t="shared" si="533"/>
        <v/>
      </c>
    </row>
    <row r="939" spans="2:38" ht="15" x14ac:dyDescent="0.15">
      <c r="B939" s="328" t="str">
        <f t="shared" si="511"/>
        <v/>
      </c>
      <c r="C939" s="328" t="str">
        <f t="shared" si="512"/>
        <v/>
      </c>
      <c r="D939" s="328" t="str">
        <f t="shared" si="513"/>
        <v/>
      </c>
      <c r="E939" s="328" t="e">
        <f t="shared" si="509"/>
        <v>#VALUE!</v>
      </c>
      <c r="F939" s="328" t="str">
        <f t="shared" si="514"/>
        <v/>
      </c>
      <c r="G939" s="328" t="str">
        <f t="shared" si="515"/>
        <v/>
      </c>
      <c r="H939" s="313"/>
      <c r="I939" s="328" t="str">
        <f t="shared" si="516"/>
        <v/>
      </c>
      <c r="J939" s="328">
        <f t="shared" si="510"/>
        <v>850</v>
      </c>
      <c r="K939" s="335" t="str">
        <f t="shared" si="517"/>
        <v/>
      </c>
      <c r="L939" s="323" t="str">
        <f t="shared" si="518"/>
        <v/>
      </c>
      <c r="M939" s="323" t="str">
        <f t="shared" si="519"/>
        <v/>
      </c>
      <c r="N939" s="328" t="str">
        <f t="shared" si="520"/>
        <v/>
      </c>
      <c r="O939" s="328" t="str">
        <f t="shared" si="521"/>
        <v/>
      </c>
      <c r="P939" s="332"/>
      <c r="Q939" s="328"/>
      <c r="R939" s="277" t="str">
        <f>IF(H939&gt;0, rate1(1,$L$52,$L$51,$L$54,L939,$L$53,$L$50,P939),"")</f>
        <v/>
      </c>
      <c r="S939" s="323"/>
      <c r="T939" s="323"/>
      <c r="U939" s="328"/>
      <c r="V939" s="336"/>
      <c r="W939" s="328"/>
      <c r="X939" s="328"/>
      <c r="Y939" s="328"/>
      <c r="Z939" s="108" t="str">
        <f>IF(H939&gt;0, rate1(1,$L$52,$L$51,$L$54,U939,$L$53,$L$50,Y939),"")</f>
        <v/>
      </c>
      <c r="AA939" s="336" t="str">
        <f t="shared" si="522"/>
        <v/>
      </c>
      <c r="AB939" s="336" t="str">
        <f t="shared" si="523"/>
        <v/>
      </c>
      <c r="AC939" s="328" t="str">
        <f t="shared" si="524"/>
        <v/>
      </c>
      <c r="AD939" s="328" t="str">
        <f t="shared" si="525"/>
        <v/>
      </c>
      <c r="AE939" s="328" t="str">
        <f t="shared" si="526"/>
        <v/>
      </c>
      <c r="AF939" s="328" t="str">
        <f t="shared" si="527"/>
        <v/>
      </c>
      <c r="AG939" s="328" t="str">
        <f t="shared" si="528"/>
        <v/>
      </c>
      <c r="AH939" s="328" t="str">
        <f t="shared" si="529"/>
        <v/>
      </c>
      <c r="AI939" s="328" t="str">
        <f t="shared" si="530"/>
        <v/>
      </c>
      <c r="AJ939" s="328" t="str">
        <f t="shared" si="531"/>
        <v/>
      </c>
      <c r="AK939" s="337" t="str">
        <f t="shared" si="532"/>
        <v/>
      </c>
      <c r="AL939" s="42" t="str">
        <f t="shared" si="533"/>
        <v/>
      </c>
    </row>
    <row r="940" spans="2:38" ht="15" x14ac:dyDescent="0.15">
      <c r="B940" s="328" t="str">
        <f t="shared" si="511"/>
        <v/>
      </c>
      <c r="C940" s="328" t="str">
        <f t="shared" si="512"/>
        <v/>
      </c>
      <c r="D940" s="328" t="str">
        <f t="shared" si="513"/>
        <v/>
      </c>
      <c r="E940" s="328" t="e">
        <f t="shared" si="509"/>
        <v>#VALUE!</v>
      </c>
      <c r="F940" s="328" t="str">
        <f t="shared" si="514"/>
        <v/>
      </c>
      <c r="G940" s="328" t="str">
        <f t="shared" si="515"/>
        <v/>
      </c>
      <c r="H940" s="313"/>
      <c r="I940" s="328" t="str">
        <f t="shared" si="516"/>
        <v/>
      </c>
      <c r="J940" s="328">
        <f t="shared" si="510"/>
        <v>850</v>
      </c>
      <c r="K940" s="335" t="str">
        <f t="shared" si="517"/>
        <v/>
      </c>
      <c r="L940" s="323" t="str">
        <f t="shared" si="518"/>
        <v/>
      </c>
      <c r="M940" s="323" t="str">
        <f t="shared" si="519"/>
        <v/>
      </c>
      <c r="N940" s="328" t="str">
        <f t="shared" si="520"/>
        <v/>
      </c>
      <c r="O940" s="328" t="str">
        <f t="shared" si="521"/>
        <v/>
      </c>
      <c r="P940" s="332"/>
      <c r="Q940" s="328"/>
      <c r="R940" s="277" t="str">
        <f>IF(H940&gt;0, rate1(1,$L$52,$L$51,$L$54,L940,$L$53,$L$50,P940),"")</f>
        <v/>
      </c>
      <c r="S940" s="323"/>
      <c r="T940" s="323"/>
      <c r="U940" s="328"/>
      <c r="V940" s="336"/>
      <c r="W940" s="328"/>
      <c r="X940" s="328"/>
      <c r="Y940" s="328"/>
      <c r="Z940" s="108" t="str">
        <f>IF(H940&gt;0, rate1(1,$L$52,$L$51,$L$54,U940,$L$53,$L$50,Y940),"")</f>
        <v/>
      </c>
      <c r="AA940" s="336" t="str">
        <f t="shared" si="522"/>
        <v/>
      </c>
      <c r="AB940" s="336" t="str">
        <f t="shared" si="523"/>
        <v/>
      </c>
      <c r="AC940" s="328" t="str">
        <f t="shared" si="524"/>
        <v/>
      </c>
      <c r="AD940" s="328" t="str">
        <f t="shared" si="525"/>
        <v/>
      </c>
      <c r="AE940" s="328" t="str">
        <f t="shared" si="526"/>
        <v/>
      </c>
      <c r="AF940" s="328" t="str">
        <f t="shared" si="527"/>
        <v/>
      </c>
      <c r="AG940" s="328" t="str">
        <f t="shared" si="528"/>
        <v/>
      </c>
      <c r="AH940" s="328" t="str">
        <f t="shared" si="529"/>
        <v/>
      </c>
      <c r="AI940" s="328" t="str">
        <f t="shared" si="530"/>
        <v/>
      </c>
      <c r="AJ940" s="328" t="str">
        <f t="shared" si="531"/>
        <v/>
      </c>
      <c r="AK940" s="337" t="str">
        <f t="shared" si="532"/>
        <v/>
      </c>
      <c r="AL940" s="42" t="str">
        <f t="shared" si="533"/>
        <v/>
      </c>
    </row>
    <row r="941" spans="2:38" ht="15" x14ac:dyDescent="0.15">
      <c r="B941" s="328" t="str">
        <f t="shared" si="511"/>
        <v/>
      </c>
      <c r="C941" s="328" t="str">
        <f t="shared" si="512"/>
        <v/>
      </c>
      <c r="D941" s="328" t="str">
        <f t="shared" si="513"/>
        <v/>
      </c>
      <c r="E941" s="328" t="e">
        <f t="shared" si="509"/>
        <v>#VALUE!</v>
      </c>
      <c r="F941" s="328" t="str">
        <f t="shared" si="514"/>
        <v/>
      </c>
      <c r="G941" s="328" t="str">
        <f t="shared" si="515"/>
        <v/>
      </c>
      <c r="H941" s="313"/>
      <c r="I941" s="328" t="str">
        <f t="shared" si="516"/>
        <v/>
      </c>
      <c r="J941" s="328">
        <f t="shared" si="510"/>
        <v>850</v>
      </c>
      <c r="K941" s="335" t="str">
        <f t="shared" si="517"/>
        <v/>
      </c>
      <c r="L941" s="323" t="str">
        <f t="shared" si="518"/>
        <v/>
      </c>
      <c r="M941" s="323" t="str">
        <f t="shared" si="519"/>
        <v/>
      </c>
      <c r="N941" s="328" t="str">
        <f t="shared" si="520"/>
        <v/>
      </c>
      <c r="O941" s="328" t="str">
        <f t="shared" si="521"/>
        <v/>
      </c>
      <c r="P941" s="332"/>
      <c r="Q941" s="328"/>
      <c r="R941" s="277" t="str">
        <f>IF(H941&gt;0, rate1(1,$L$52,$L$51,$L$54,L941,$L$53,$L$50,P941),"")</f>
        <v/>
      </c>
      <c r="S941" s="323"/>
      <c r="T941" s="323"/>
      <c r="U941" s="328"/>
      <c r="V941" s="336"/>
      <c r="W941" s="328"/>
      <c r="X941" s="328"/>
      <c r="Y941" s="328"/>
      <c r="Z941" s="108" t="str">
        <f>IF(H941&gt;0, rate1(1,$L$52,$L$51,$L$54,U941,$L$53,$L$50,Y941),"")</f>
        <v/>
      </c>
      <c r="AA941" s="336" t="str">
        <f t="shared" si="522"/>
        <v/>
      </c>
      <c r="AB941" s="336" t="str">
        <f t="shared" si="523"/>
        <v/>
      </c>
      <c r="AC941" s="328" t="str">
        <f t="shared" si="524"/>
        <v/>
      </c>
      <c r="AD941" s="328" t="str">
        <f t="shared" si="525"/>
        <v/>
      </c>
      <c r="AE941" s="328" t="str">
        <f t="shared" si="526"/>
        <v/>
      </c>
      <c r="AF941" s="328" t="str">
        <f t="shared" si="527"/>
        <v/>
      </c>
      <c r="AG941" s="328" t="str">
        <f t="shared" si="528"/>
        <v/>
      </c>
      <c r="AH941" s="328" t="str">
        <f t="shared" si="529"/>
        <v/>
      </c>
      <c r="AI941" s="328" t="str">
        <f t="shared" si="530"/>
        <v/>
      </c>
      <c r="AJ941" s="328" t="str">
        <f t="shared" si="531"/>
        <v/>
      </c>
      <c r="AK941" s="337" t="str">
        <f t="shared" si="532"/>
        <v/>
      </c>
      <c r="AL941" s="42" t="str">
        <f t="shared" si="533"/>
        <v/>
      </c>
    </row>
    <row r="942" spans="2:38" ht="15" x14ac:dyDescent="0.15">
      <c r="B942" s="328" t="str">
        <f t="shared" si="511"/>
        <v/>
      </c>
      <c r="C942" s="328" t="str">
        <f t="shared" si="512"/>
        <v/>
      </c>
      <c r="D942" s="328" t="str">
        <f t="shared" si="513"/>
        <v/>
      </c>
      <c r="E942" s="328" t="e">
        <f t="shared" si="509"/>
        <v>#VALUE!</v>
      </c>
      <c r="F942" s="328" t="str">
        <f t="shared" si="514"/>
        <v/>
      </c>
      <c r="G942" s="328" t="str">
        <f t="shared" si="515"/>
        <v/>
      </c>
      <c r="H942" s="313"/>
      <c r="I942" s="328" t="str">
        <f t="shared" si="516"/>
        <v/>
      </c>
      <c r="J942" s="328">
        <f t="shared" si="510"/>
        <v>850</v>
      </c>
      <c r="K942" s="335" t="str">
        <f t="shared" si="517"/>
        <v/>
      </c>
      <c r="L942" s="323" t="str">
        <f t="shared" si="518"/>
        <v/>
      </c>
      <c r="M942" s="323" t="str">
        <f t="shared" si="519"/>
        <v/>
      </c>
      <c r="N942" s="328" t="str">
        <f t="shared" si="520"/>
        <v/>
      </c>
      <c r="O942" s="328" t="str">
        <f t="shared" si="521"/>
        <v/>
      </c>
      <c r="P942" s="332"/>
      <c r="Q942" s="328"/>
      <c r="R942" s="277" t="str">
        <f>IF(H942&gt;0, rate1(1,$L$52,$L$51,$L$54,L942,$L$53,$L$50,P942),"")</f>
        <v/>
      </c>
      <c r="S942" s="323"/>
      <c r="T942" s="323"/>
      <c r="U942" s="328"/>
      <c r="V942" s="336"/>
      <c r="W942" s="328"/>
      <c r="X942" s="328"/>
      <c r="Y942" s="328"/>
      <c r="Z942" s="108" t="str">
        <f>IF(H942&gt;0, rate1(1,$L$52,$L$51,$L$54,U942,$L$53,$L$50,Y942),"")</f>
        <v/>
      </c>
      <c r="AA942" s="336" t="str">
        <f t="shared" si="522"/>
        <v/>
      </c>
      <c r="AB942" s="336" t="str">
        <f t="shared" si="523"/>
        <v/>
      </c>
      <c r="AC942" s="328" t="str">
        <f t="shared" si="524"/>
        <v/>
      </c>
      <c r="AD942" s="328" t="str">
        <f t="shared" si="525"/>
        <v/>
      </c>
      <c r="AE942" s="328" t="str">
        <f t="shared" si="526"/>
        <v/>
      </c>
      <c r="AF942" s="328" t="str">
        <f t="shared" si="527"/>
        <v/>
      </c>
      <c r="AG942" s="328" t="str">
        <f t="shared" si="528"/>
        <v/>
      </c>
      <c r="AH942" s="328" t="str">
        <f t="shared" si="529"/>
        <v/>
      </c>
      <c r="AI942" s="328" t="str">
        <f t="shared" si="530"/>
        <v/>
      </c>
      <c r="AJ942" s="328" t="str">
        <f t="shared" si="531"/>
        <v/>
      </c>
      <c r="AK942" s="337" t="str">
        <f t="shared" si="532"/>
        <v/>
      </c>
      <c r="AL942" s="42" t="str">
        <f t="shared" si="533"/>
        <v/>
      </c>
    </row>
    <row r="943" spans="2:38" ht="15" x14ac:dyDescent="0.15">
      <c r="B943" s="328" t="str">
        <f t="shared" si="511"/>
        <v/>
      </c>
      <c r="C943" s="328" t="str">
        <f t="shared" si="512"/>
        <v/>
      </c>
      <c r="D943" s="328" t="str">
        <f t="shared" si="513"/>
        <v/>
      </c>
      <c r="E943" s="328" t="e">
        <f t="shared" si="509"/>
        <v>#VALUE!</v>
      </c>
      <c r="F943" s="328" t="str">
        <f t="shared" si="514"/>
        <v/>
      </c>
      <c r="G943" s="328" t="str">
        <f t="shared" si="515"/>
        <v/>
      </c>
      <c r="H943" s="313"/>
      <c r="I943" s="328" t="str">
        <f t="shared" si="516"/>
        <v/>
      </c>
      <c r="J943" s="328">
        <f t="shared" si="510"/>
        <v>850</v>
      </c>
      <c r="K943" s="335" t="str">
        <f t="shared" si="517"/>
        <v/>
      </c>
      <c r="L943" s="323" t="str">
        <f t="shared" si="518"/>
        <v/>
      </c>
      <c r="M943" s="323" t="str">
        <f t="shared" si="519"/>
        <v/>
      </c>
      <c r="N943" s="328" t="str">
        <f t="shared" si="520"/>
        <v/>
      </c>
      <c r="O943" s="328" t="str">
        <f t="shared" si="521"/>
        <v/>
      </c>
      <c r="P943" s="332"/>
      <c r="Q943" s="328"/>
      <c r="R943" s="277" t="str">
        <f>IF(H943&gt;0, rate1(1,$L$52,$L$51,$L$54,L943,$L$53,$L$50,P943),"")</f>
        <v/>
      </c>
      <c r="S943" s="323"/>
      <c r="T943" s="323"/>
      <c r="U943" s="328"/>
      <c r="V943" s="336"/>
      <c r="W943" s="328"/>
      <c r="X943" s="328"/>
      <c r="Y943" s="328"/>
      <c r="Z943" s="108" t="str">
        <f>IF(H943&gt;0, rate1(1,$L$52,$L$51,$L$54,U943,$L$53,$L$50,Y943),"")</f>
        <v/>
      </c>
      <c r="AA943" s="336" t="str">
        <f t="shared" si="522"/>
        <v/>
      </c>
      <c r="AB943" s="336" t="str">
        <f t="shared" si="523"/>
        <v/>
      </c>
      <c r="AC943" s="328" t="str">
        <f t="shared" si="524"/>
        <v/>
      </c>
      <c r="AD943" s="328" t="str">
        <f t="shared" si="525"/>
        <v/>
      </c>
      <c r="AE943" s="328" t="str">
        <f t="shared" si="526"/>
        <v/>
      </c>
      <c r="AF943" s="328" t="str">
        <f t="shared" si="527"/>
        <v/>
      </c>
      <c r="AG943" s="328" t="str">
        <f t="shared" si="528"/>
        <v/>
      </c>
      <c r="AH943" s="328" t="str">
        <f t="shared" si="529"/>
        <v/>
      </c>
      <c r="AI943" s="328" t="str">
        <f t="shared" si="530"/>
        <v/>
      </c>
      <c r="AJ943" s="328" t="str">
        <f t="shared" si="531"/>
        <v/>
      </c>
      <c r="AK943" s="337" t="str">
        <f t="shared" si="532"/>
        <v/>
      </c>
      <c r="AL943" s="42" t="str">
        <f t="shared" si="533"/>
        <v/>
      </c>
    </row>
    <row r="944" spans="2:38" ht="15" x14ac:dyDescent="0.15">
      <c r="B944" s="328" t="str">
        <f t="shared" si="511"/>
        <v/>
      </c>
      <c r="C944" s="328" t="str">
        <f t="shared" si="512"/>
        <v/>
      </c>
      <c r="D944" s="328" t="str">
        <f t="shared" si="513"/>
        <v/>
      </c>
      <c r="E944" s="328" t="e">
        <f t="shared" si="509"/>
        <v>#VALUE!</v>
      </c>
      <c r="F944" s="328" t="str">
        <f t="shared" si="514"/>
        <v/>
      </c>
      <c r="G944" s="328" t="str">
        <f t="shared" si="515"/>
        <v/>
      </c>
      <c r="H944" s="313"/>
      <c r="I944" s="328" t="str">
        <f t="shared" si="516"/>
        <v/>
      </c>
      <c r="J944" s="328">
        <f t="shared" si="510"/>
        <v>850</v>
      </c>
      <c r="K944" s="335" t="str">
        <f t="shared" si="517"/>
        <v/>
      </c>
      <c r="L944" s="323" t="str">
        <f t="shared" si="518"/>
        <v/>
      </c>
      <c r="M944" s="323" t="str">
        <f t="shared" si="519"/>
        <v/>
      </c>
      <c r="N944" s="328" t="str">
        <f t="shared" si="520"/>
        <v/>
      </c>
      <c r="O944" s="328" t="str">
        <f t="shared" si="521"/>
        <v/>
      </c>
      <c r="P944" s="332"/>
      <c r="Q944" s="328"/>
      <c r="R944" s="277" t="str">
        <f>IF(H944&gt;0, rate1(1,$L$52,$L$51,$L$54,L944,$L$53,$L$50,P944),"")</f>
        <v/>
      </c>
      <c r="S944" s="323"/>
      <c r="T944" s="323"/>
      <c r="U944" s="328"/>
      <c r="V944" s="336"/>
      <c r="W944" s="328"/>
      <c r="X944" s="328"/>
      <c r="Y944" s="328"/>
      <c r="Z944" s="108" t="str">
        <f>IF(H944&gt;0, rate1(1,$L$52,$L$51,$L$54,U944,$L$53,$L$50,Y944),"")</f>
        <v/>
      </c>
      <c r="AA944" s="336" t="str">
        <f t="shared" si="522"/>
        <v/>
      </c>
      <c r="AB944" s="336" t="str">
        <f t="shared" si="523"/>
        <v/>
      </c>
      <c r="AC944" s="328" t="str">
        <f t="shared" si="524"/>
        <v/>
      </c>
      <c r="AD944" s="328" t="str">
        <f t="shared" si="525"/>
        <v/>
      </c>
      <c r="AE944" s="328" t="str">
        <f t="shared" si="526"/>
        <v/>
      </c>
      <c r="AF944" s="328" t="str">
        <f t="shared" si="527"/>
        <v/>
      </c>
      <c r="AG944" s="328" t="str">
        <f t="shared" si="528"/>
        <v/>
      </c>
      <c r="AH944" s="328" t="str">
        <f t="shared" si="529"/>
        <v/>
      </c>
      <c r="AI944" s="328" t="str">
        <f t="shared" si="530"/>
        <v/>
      </c>
      <c r="AJ944" s="328" t="str">
        <f t="shared" si="531"/>
        <v/>
      </c>
      <c r="AK944" s="337" t="str">
        <f t="shared" si="532"/>
        <v/>
      </c>
      <c r="AL944" s="42" t="str">
        <f t="shared" si="533"/>
        <v/>
      </c>
    </row>
    <row r="945" spans="2:38" ht="15" x14ac:dyDescent="0.15">
      <c r="B945" s="328" t="str">
        <f t="shared" si="511"/>
        <v/>
      </c>
      <c r="C945" s="328" t="str">
        <f t="shared" si="512"/>
        <v/>
      </c>
      <c r="D945" s="328" t="str">
        <f t="shared" si="513"/>
        <v/>
      </c>
      <c r="E945" s="328" t="e">
        <f t="shared" si="509"/>
        <v>#VALUE!</v>
      </c>
      <c r="F945" s="328" t="str">
        <f t="shared" si="514"/>
        <v/>
      </c>
      <c r="G945" s="328" t="str">
        <f t="shared" si="515"/>
        <v/>
      </c>
      <c r="H945" s="313"/>
      <c r="I945" s="328" t="str">
        <f t="shared" si="516"/>
        <v/>
      </c>
      <c r="J945" s="328">
        <f t="shared" si="510"/>
        <v>850</v>
      </c>
      <c r="K945" s="335" t="str">
        <f t="shared" si="517"/>
        <v/>
      </c>
      <c r="L945" s="323" t="str">
        <f t="shared" si="518"/>
        <v/>
      </c>
      <c r="M945" s="323" t="str">
        <f t="shared" si="519"/>
        <v/>
      </c>
      <c r="N945" s="328" t="str">
        <f t="shared" si="520"/>
        <v/>
      </c>
      <c r="O945" s="328" t="str">
        <f t="shared" si="521"/>
        <v/>
      </c>
      <c r="P945" s="332"/>
      <c r="Q945" s="328"/>
      <c r="R945" s="277" t="str">
        <f>IF(H945&gt;0, rate1(1,$L$52,$L$51,$L$54,L945,$L$53,$L$50,P945),"")</f>
        <v/>
      </c>
      <c r="S945" s="323"/>
      <c r="T945" s="323"/>
      <c r="U945" s="328"/>
      <c r="V945" s="336"/>
      <c r="W945" s="328"/>
      <c r="X945" s="328"/>
      <c r="Y945" s="328"/>
      <c r="Z945" s="108" t="str">
        <f>IF(H945&gt;0, rate1(1,$L$52,$L$51,$L$54,U945,$L$53,$L$50,Y945),"")</f>
        <v/>
      </c>
      <c r="AA945" s="336" t="str">
        <f t="shared" si="522"/>
        <v/>
      </c>
      <c r="AB945" s="336" t="str">
        <f t="shared" si="523"/>
        <v/>
      </c>
      <c r="AC945" s="328" t="str">
        <f t="shared" si="524"/>
        <v/>
      </c>
      <c r="AD945" s="328" t="str">
        <f t="shared" si="525"/>
        <v/>
      </c>
      <c r="AE945" s="328" t="str">
        <f t="shared" si="526"/>
        <v/>
      </c>
      <c r="AF945" s="328" t="str">
        <f t="shared" si="527"/>
        <v/>
      </c>
      <c r="AG945" s="328" t="str">
        <f t="shared" si="528"/>
        <v/>
      </c>
      <c r="AH945" s="328" t="str">
        <f t="shared" si="529"/>
        <v/>
      </c>
      <c r="AI945" s="328" t="str">
        <f t="shared" si="530"/>
        <v/>
      </c>
      <c r="AJ945" s="328" t="str">
        <f t="shared" si="531"/>
        <v/>
      </c>
      <c r="AK945" s="337" t="str">
        <f t="shared" si="532"/>
        <v/>
      </c>
      <c r="AL945" s="42" t="str">
        <f t="shared" si="533"/>
        <v/>
      </c>
    </row>
    <row r="946" spans="2:38" ht="15" x14ac:dyDescent="0.15">
      <c r="B946" s="328" t="str">
        <f t="shared" si="511"/>
        <v/>
      </c>
      <c r="C946" s="328" t="str">
        <f t="shared" si="512"/>
        <v/>
      </c>
      <c r="D946" s="328" t="str">
        <f t="shared" si="513"/>
        <v/>
      </c>
      <c r="E946" s="328" t="e">
        <f t="shared" si="509"/>
        <v>#VALUE!</v>
      </c>
      <c r="F946" s="328" t="str">
        <f t="shared" si="514"/>
        <v/>
      </c>
      <c r="G946" s="328" t="str">
        <f t="shared" si="515"/>
        <v/>
      </c>
      <c r="H946" s="313"/>
      <c r="I946" s="328" t="str">
        <f t="shared" si="516"/>
        <v/>
      </c>
      <c r="J946" s="328">
        <f t="shared" si="510"/>
        <v>850</v>
      </c>
      <c r="K946" s="335" t="str">
        <f t="shared" si="517"/>
        <v/>
      </c>
      <c r="L946" s="323" t="str">
        <f t="shared" si="518"/>
        <v/>
      </c>
      <c r="M946" s="323" t="str">
        <f t="shared" si="519"/>
        <v/>
      </c>
      <c r="N946" s="328" t="str">
        <f t="shared" si="520"/>
        <v/>
      </c>
      <c r="O946" s="328" t="str">
        <f t="shared" si="521"/>
        <v/>
      </c>
      <c r="P946" s="332"/>
      <c r="Q946" s="328"/>
      <c r="R946" s="277" t="str">
        <f>IF(H946&gt;0, rate1(1,$L$52,$L$51,$L$54,L946,$L$53,$L$50,P946),"")</f>
        <v/>
      </c>
      <c r="S946" s="323"/>
      <c r="T946" s="323"/>
      <c r="U946" s="328"/>
      <c r="V946" s="336"/>
      <c r="W946" s="328"/>
      <c r="X946" s="328"/>
      <c r="Y946" s="328"/>
      <c r="Z946" s="108" t="str">
        <f>IF(H946&gt;0, rate1(1,$L$52,$L$51,$L$54,U946,$L$53,$L$50,Y946),"")</f>
        <v/>
      </c>
      <c r="AA946" s="336" t="str">
        <f t="shared" si="522"/>
        <v/>
      </c>
      <c r="AB946" s="336" t="str">
        <f t="shared" si="523"/>
        <v/>
      </c>
      <c r="AC946" s="328" t="str">
        <f t="shared" si="524"/>
        <v/>
      </c>
      <c r="AD946" s="328" t="str">
        <f t="shared" si="525"/>
        <v/>
      </c>
      <c r="AE946" s="328" t="str">
        <f t="shared" si="526"/>
        <v/>
      </c>
      <c r="AF946" s="328" t="str">
        <f t="shared" si="527"/>
        <v/>
      </c>
      <c r="AG946" s="328" t="str">
        <f t="shared" si="528"/>
        <v/>
      </c>
      <c r="AH946" s="328" t="str">
        <f t="shared" si="529"/>
        <v/>
      </c>
      <c r="AI946" s="328" t="str">
        <f t="shared" si="530"/>
        <v/>
      </c>
      <c r="AJ946" s="328" t="str">
        <f t="shared" si="531"/>
        <v/>
      </c>
      <c r="AK946" s="337" t="str">
        <f t="shared" si="532"/>
        <v/>
      </c>
      <c r="AL946" s="42" t="str">
        <f t="shared" si="533"/>
        <v/>
      </c>
    </row>
    <row r="947" spans="2:38" ht="15" x14ac:dyDescent="0.15">
      <c r="B947" s="328" t="str">
        <f t="shared" si="511"/>
        <v/>
      </c>
      <c r="C947" s="328" t="str">
        <f t="shared" si="512"/>
        <v/>
      </c>
      <c r="D947" s="328" t="str">
        <f t="shared" si="513"/>
        <v/>
      </c>
      <c r="E947" s="328" t="e">
        <f t="shared" si="509"/>
        <v>#VALUE!</v>
      </c>
      <c r="F947" s="328" t="str">
        <f t="shared" si="514"/>
        <v/>
      </c>
      <c r="G947" s="328" t="str">
        <f t="shared" si="515"/>
        <v/>
      </c>
      <c r="H947" s="313"/>
      <c r="I947" s="328" t="str">
        <f t="shared" si="516"/>
        <v/>
      </c>
      <c r="J947" s="328">
        <f t="shared" si="510"/>
        <v>850</v>
      </c>
      <c r="K947" s="335" t="str">
        <f t="shared" si="517"/>
        <v/>
      </c>
      <c r="L947" s="323" t="str">
        <f t="shared" si="518"/>
        <v/>
      </c>
      <c r="M947" s="323" t="str">
        <f t="shared" si="519"/>
        <v/>
      </c>
      <c r="N947" s="328" t="str">
        <f t="shared" si="520"/>
        <v/>
      </c>
      <c r="O947" s="328" t="str">
        <f t="shared" si="521"/>
        <v/>
      </c>
      <c r="P947" s="332"/>
      <c r="Q947" s="328"/>
      <c r="R947" s="277" t="str">
        <f>IF(H947&gt;0, rate1(1,$L$52,$L$51,$L$54,L947,$L$53,$L$50,P947),"")</f>
        <v/>
      </c>
      <c r="S947" s="323"/>
      <c r="T947" s="323"/>
      <c r="U947" s="328"/>
      <c r="V947" s="336"/>
      <c r="W947" s="328"/>
      <c r="X947" s="328"/>
      <c r="Y947" s="328"/>
      <c r="Z947" s="108" t="str">
        <f>IF(H947&gt;0, rate1(1,$L$52,$L$51,$L$54,U947,$L$53,$L$50,Y947),"")</f>
        <v/>
      </c>
      <c r="AA947" s="336" t="str">
        <f t="shared" si="522"/>
        <v/>
      </c>
      <c r="AB947" s="336" t="str">
        <f t="shared" si="523"/>
        <v/>
      </c>
      <c r="AC947" s="328" t="str">
        <f t="shared" si="524"/>
        <v/>
      </c>
      <c r="AD947" s="328" t="str">
        <f t="shared" si="525"/>
        <v/>
      </c>
      <c r="AE947" s="328" t="str">
        <f t="shared" si="526"/>
        <v/>
      </c>
      <c r="AF947" s="328" t="str">
        <f t="shared" si="527"/>
        <v/>
      </c>
      <c r="AG947" s="328" t="str">
        <f t="shared" si="528"/>
        <v/>
      </c>
      <c r="AH947" s="328" t="str">
        <f t="shared" si="529"/>
        <v/>
      </c>
      <c r="AI947" s="328" t="str">
        <f t="shared" si="530"/>
        <v/>
      </c>
      <c r="AJ947" s="328" t="str">
        <f t="shared" si="531"/>
        <v/>
      </c>
      <c r="AK947" s="337" t="str">
        <f t="shared" si="532"/>
        <v/>
      </c>
      <c r="AL947" s="42" t="str">
        <f t="shared" si="533"/>
        <v/>
      </c>
    </row>
    <row r="948" spans="2:38" ht="15" x14ac:dyDescent="0.15">
      <c r="B948" s="328" t="str">
        <f t="shared" si="511"/>
        <v/>
      </c>
      <c r="C948" s="328" t="str">
        <f t="shared" si="512"/>
        <v/>
      </c>
      <c r="D948" s="328" t="str">
        <f t="shared" si="513"/>
        <v/>
      </c>
      <c r="E948" s="328" t="e">
        <f t="shared" si="509"/>
        <v>#VALUE!</v>
      </c>
      <c r="F948" s="328" t="str">
        <f t="shared" si="514"/>
        <v/>
      </c>
      <c r="G948" s="328" t="str">
        <f t="shared" si="515"/>
        <v/>
      </c>
      <c r="H948" s="313"/>
      <c r="I948" s="328" t="str">
        <f t="shared" si="516"/>
        <v/>
      </c>
      <c r="J948" s="328">
        <f t="shared" si="510"/>
        <v>850</v>
      </c>
      <c r="K948" s="335" t="str">
        <f t="shared" si="517"/>
        <v/>
      </c>
      <c r="L948" s="323" t="str">
        <f t="shared" si="518"/>
        <v/>
      </c>
      <c r="M948" s="323" t="str">
        <f t="shared" si="519"/>
        <v/>
      </c>
      <c r="N948" s="328" t="str">
        <f t="shared" si="520"/>
        <v/>
      </c>
      <c r="O948" s="328" t="str">
        <f t="shared" si="521"/>
        <v/>
      </c>
      <c r="P948" s="332"/>
      <c r="Q948" s="328"/>
      <c r="R948" s="277" t="str">
        <f>IF(H948&gt;0, rate1(1,$L$52,$L$51,$L$54,L948,$L$53,$L$50,P948),"")</f>
        <v/>
      </c>
      <c r="S948" s="323"/>
      <c r="T948" s="323"/>
      <c r="U948" s="328"/>
      <c r="V948" s="336"/>
      <c r="W948" s="328"/>
      <c r="X948" s="328"/>
      <c r="Y948" s="328"/>
      <c r="Z948" s="108" t="str">
        <f>IF(H948&gt;0, rate1(1,$L$52,$L$51,$L$54,U948,$L$53,$L$50,Y948),"")</f>
        <v/>
      </c>
      <c r="AA948" s="336" t="str">
        <f t="shared" si="522"/>
        <v/>
      </c>
      <c r="AB948" s="336" t="str">
        <f t="shared" si="523"/>
        <v/>
      </c>
      <c r="AC948" s="328" t="str">
        <f t="shared" si="524"/>
        <v/>
      </c>
      <c r="AD948" s="328" t="str">
        <f t="shared" si="525"/>
        <v/>
      </c>
      <c r="AE948" s="328" t="str">
        <f t="shared" si="526"/>
        <v/>
      </c>
      <c r="AF948" s="328" t="str">
        <f t="shared" si="527"/>
        <v/>
      </c>
      <c r="AG948" s="328" t="str">
        <f t="shared" si="528"/>
        <v/>
      </c>
      <c r="AH948" s="328" t="str">
        <f t="shared" si="529"/>
        <v/>
      </c>
      <c r="AI948" s="328" t="str">
        <f t="shared" si="530"/>
        <v/>
      </c>
      <c r="AJ948" s="328" t="str">
        <f t="shared" si="531"/>
        <v/>
      </c>
      <c r="AK948" s="337" t="str">
        <f t="shared" si="532"/>
        <v/>
      </c>
      <c r="AL948" s="42" t="str">
        <f t="shared" si="533"/>
        <v/>
      </c>
    </row>
    <row r="949" spans="2:38" ht="15" x14ac:dyDescent="0.15">
      <c r="B949" s="328" t="str">
        <f t="shared" si="511"/>
        <v/>
      </c>
      <c r="C949" s="328" t="str">
        <f t="shared" si="512"/>
        <v/>
      </c>
      <c r="D949" s="328" t="str">
        <f t="shared" si="513"/>
        <v/>
      </c>
      <c r="E949" s="328" t="e">
        <f t="shared" si="509"/>
        <v>#VALUE!</v>
      </c>
      <c r="F949" s="328" t="str">
        <f t="shared" si="514"/>
        <v/>
      </c>
      <c r="G949" s="328" t="str">
        <f t="shared" si="515"/>
        <v/>
      </c>
      <c r="H949" s="313"/>
      <c r="I949" s="328" t="str">
        <f t="shared" si="516"/>
        <v/>
      </c>
      <c r="J949" s="328">
        <f t="shared" si="510"/>
        <v>850</v>
      </c>
      <c r="K949" s="335" t="str">
        <f t="shared" si="517"/>
        <v/>
      </c>
      <c r="L949" s="323" t="str">
        <f t="shared" si="518"/>
        <v/>
      </c>
      <c r="M949" s="323" t="str">
        <f t="shared" si="519"/>
        <v/>
      </c>
      <c r="N949" s="328" t="str">
        <f t="shared" si="520"/>
        <v/>
      </c>
      <c r="O949" s="328" t="str">
        <f t="shared" si="521"/>
        <v/>
      </c>
      <c r="P949" s="332"/>
      <c r="Q949" s="328"/>
      <c r="R949" s="277" t="str">
        <f>IF(H949&gt;0, rate1(1,$L$52,$L$51,$L$54,L949,$L$53,$L$50,P949),"")</f>
        <v/>
      </c>
      <c r="S949" s="323"/>
      <c r="T949" s="323"/>
      <c r="U949" s="328"/>
      <c r="V949" s="336"/>
      <c r="W949" s="328"/>
      <c r="X949" s="328"/>
      <c r="Y949" s="328"/>
      <c r="Z949" s="108" t="str">
        <f>IF(H949&gt;0, rate1(1,$L$52,$L$51,$L$54,U949,$L$53,$L$50,Y949),"")</f>
        <v/>
      </c>
      <c r="AA949" s="336" t="str">
        <f t="shared" si="522"/>
        <v/>
      </c>
      <c r="AB949" s="336" t="str">
        <f t="shared" si="523"/>
        <v/>
      </c>
      <c r="AC949" s="328" t="str">
        <f t="shared" si="524"/>
        <v/>
      </c>
      <c r="AD949" s="328" t="str">
        <f t="shared" si="525"/>
        <v/>
      </c>
      <c r="AE949" s="328" t="str">
        <f t="shared" si="526"/>
        <v/>
      </c>
      <c r="AF949" s="328" t="str">
        <f t="shared" si="527"/>
        <v/>
      </c>
      <c r="AG949" s="328" t="str">
        <f t="shared" si="528"/>
        <v/>
      </c>
      <c r="AH949" s="328" t="str">
        <f t="shared" si="529"/>
        <v/>
      </c>
      <c r="AI949" s="328" t="str">
        <f t="shared" si="530"/>
        <v/>
      </c>
      <c r="AJ949" s="328" t="str">
        <f t="shared" si="531"/>
        <v/>
      </c>
      <c r="AK949" s="337" t="str">
        <f t="shared" si="532"/>
        <v/>
      </c>
      <c r="AL949" s="42" t="str">
        <f t="shared" si="533"/>
        <v/>
      </c>
    </row>
    <row r="950" spans="2:38" ht="15" x14ac:dyDescent="0.15">
      <c r="B950" s="328" t="str">
        <f t="shared" si="511"/>
        <v/>
      </c>
      <c r="C950" s="328" t="str">
        <f t="shared" si="512"/>
        <v/>
      </c>
      <c r="D950" s="328" t="str">
        <f t="shared" si="513"/>
        <v/>
      </c>
      <c r="E950" s="328" t="e">
        <f t="shared" si="509"/>
        <v>#VALUE!</v>
      </c>
      <c r="F950" s="328" t="str">
        <f t="shared" si="514"/>
        <v/>
      </c>
      <c r="G950" s="328" t="str">
        <f t="shared" si="515"/>
        <v/>
      </c>
      <c r="H950" s="313"/>
      <c r="I950" s="328" t="str">
        <f t="shared" si="516"/>
        <v/>
      </c>
      <c r="J950" s="328">
        <f t="shared" si="510"/>
        <v>850</v>
      </c>
      <c r="K950" s="335" t="str">
        <f t="shared" si="517"/>
        <v/>
      </c>
      <c r="L950" s="323" t="str">
        <f t="shared" si="518"/>
        <v/>
      </c>
      <c r="M950" s="323" t="str">
        <f t="shared" si="519"/>
        <v/>
      </c>
      <c r="N950" s="328" t="str">
        <f t="shared" si="520"/>
        <v/>
      </c>
      <c r="O950" s="328" t="str">
        <f t="shared" si="521"/>
        <v/>
      </c>
      <c r="P950" s="332"/>
      <c r="Q950" s="328"/>
      <c r="R950" s="277" t="str">
        <f>IF(H950&gt;0, rate1(1,$L$52,$L$51,$L$54,L950,$L$53,$L$50,P950),"")</f>
        <v/>
      </c>
      <c r="S950" s="323"/>
      <c r="T950" s="323"/>
      <c r="U950" s="328"/>
      <c r="V950" s="336"/>
      <c r="W950" s="328"/>
      <c r="X950" s="328"/>
      <c r="Y950" s="328"/>
      <c r="Z950" s="108" t="str">
        <f>IF(H950&gt;0, rate1(1,$L$52,$L$51,$L$54,U950,$L$53,$L$50,Y950),"")</f>
        <v/>
      </c>
      <c r="AA950" s="336" t="str">
        <f t="shared" si="522"/>
        <v/>
      </c>
      <c r="AB950" s="336" t="str">
        <f t="shared" si="523"/>
        <v/>
      </c>
      <c r="AC950" s="328" t="str">
        <f t="shared" si="524"/>
        <v/>
      </c>
      <c r="AD950" s="328" t="str">
        <f t="shared" si="525"/>
        <v/>
      </c>
      <c r="AE950" s="328" t="str">
        <f t="shared" si="526"/>
        <v/>
      </c>
      <c r="AF950" s="328" t="str">
        <f t="shared" si="527"/>
        <v/>
      </c>
      <c r="AG950" s="328" t="str">
        <f t="shared" si="528"/>
        <v/>
      </c>
      <c r="AH950" s="328" t="str">
        <f t="shared" si="529"/>
        <v/>
      </c>
      <c r="AI950" s="328" t="str">
        <f t="shared" si="530"/>
        <v/>
      </c>
      <c r="AJ950" s="328" t="str">
        <f t="shared" si="531"/>
        <v/>
      </c>
      <c r="AK950" s="337" t="str">
        <f t="shared" si="532"/>
        <v/>
      </c>
      <c r="AL950" s="42" t="str">
        <f t="shared" si="533"/>
        <v/>
      </c>
    </row>
    <row r="951" spans="2:38" ht="15" x14ac:dyDescent="0.15">
      <c r="B951" s="328" t="str">
        <f t="shared" si="511"/>
        <v/>
      </c>
      <c r="C951" s="328" t="str">
        <f t="shared" si="512"/>
        <v/>
      </c>
      <c r="D951" s="328" t="str">
        <f t="shared" si="513"/>
        <v/>
      </c>
      <c r="E951" s="328" t="e">
        <f t="shared" si="509"/>
        <v>#VALUE!</v>
      </c>
      <c r="F951" s="328" t="str">
        <f t="shared" si="514"/>
        <v/>
      </c>
      <c r="G951" s="328" t="str">
        <f t="shared" si="515"/>
        <v/>
      </c>
      <c r="H951" s="313"/>
      <c r="I951" s="328" t="str">
        <f t="shared" si="516"/>
        <v/>
      </c>
      <c r="J951" s="328">
        <f t="shared" si="510"/>
        <v>850</v>
      </c>
      <c r="K951" s="335" t="str">
        <f t="shared" si="517"/>
        <v/>
      </c>
      <c r="L951" s="323" t="str">
        <f t="shared" si="518"/>
        <v/>
      </c>
      <c r="M951" s="323" t="str">
        <f t="shared" si="519"/>
        <v/>
      </c>
      <c r="N951" s="328" t="str">
        <f t="shared" si="520"/>
        <v/>
      </c>
      <c r="O951" s="328" t="str">
        <f t="shared" si="521"/>
        <v/>
      </c>
      <c r="P951" s="332"/>
      <c r="Q951" s="328"/>
      <c r="R951" s="277" t="str">
        <f>IF(H951&gt;0, rate1(1,$L$52,$L$51,$L$54,L951,$L$53,$L$50,P951),"")</f>
        <v/>
      </c>
      <c r="S951" s="323"/>
      <c r="T951" s="323"/>
      <c r="U951" s="328"/>
      <c r="V951" s="336"/>
      <c r="W951" s="328"/>
      <c r="X951" s="328"/>
      <c r="Y951" s="328"/>
      <c r="Z951" s="108" t="str">
        <f>IF(H951&gt;0, rate1(1,$L$52,$L$51,$L$54,U951,$L$53,$L$50,Y951),"")</f>
        <v/>
      </c>
      <c r="AA951" s="336" t="str">
        <f t="shared" si="522"/>
        <v/>
      </c>
      <c r="AB951" s="336" t="str">
        <f t="shared" si="523"/>
        <v/>
      </c>
      <c r="AC951" s="328" t="str">
        <f t="shared" si="524"/>
        <v/>
      </c>
      <c r="AD951" s="328" t="str">
        <f t="shared" si="525"/>
        <v/>
      </c>
      <c r="AE951" s="328" t="str">
        <f t="shared" si="526"/>
        <v/>
      </c>
      <c r="AF951" s="328" t="str">
        <f t="shared" si="527"/>
        <v/>
      </c>
      <c r="AG951" s="328" t="str">
        <f t="shared" si="528"/>
        <v/>
      </c>
      <c r="AH951" s="328" t="str">
        <f t="shared" si="529"/>
        <v/>
      </c>
      <c r="AI951" s="328" t="str">
        <f t="shared" si="530"/>
        <v/>
      </c>
      <c r="AJ951" s="328" t="str">
        <f t="shared" si="531"/>
        <v/>
      </c>
      <c r="AK951" s="337" t="str">
        <f t="shared" si="532"/>
        <v/>
      </c>
      <c r="AL951" s="42" t="str">
        <f t="shared" si="533"/>
        <v/>
      </c>
    </row>
    <row r="952" spans="2:38" ht="15" x14ac:dyDescent="0.15">
      <c r="B952" s="328" t="str">
        <f t="shared" si="511"/>
        <v/>
      </c>
      <c r="C952" s="328" t="str">
        <f t="shared" si="512"/>
        <v/>
      </c>
      <c r="D952" s="328" t="str">
        <f t="shared" si="513"/>
        <v/>
      </c>
      <c r="E952" s="328" t="e">
        <f t="shared" si="509"/>
        <v>#VALUE!</v>
      </c>
      <c r="F952" s="328" t="str">
        <f t="shared" si="514"/>
        <v/>
      </c>
      <c r="G952" s="328" t="str">
        <f t="shared" si="515"/>
        <v/>
      </c>
      <c r="H952" s="313"/>
      <c r="I952" s="328" t="str">
        <f t="shared" si="516"/>
        <v/>
      </c>
      <c r="J952" s="328">
        <f t="shared" si="510"/>
        <v>850</v>
      </c>
      <c r="K952" s="335" t="str">
        <f t="shared" si="517"/>
        <v/>
      </c>
      <c r="L952" s="323" t="str">
        <f t="shared" si="518"/>
        <v/>
      </c>
      <c r="M952" s="323" t="str">
        <f t="shared" si="519"/>
        <v/>
      </c>
      <c r="N952" s="328" t="str">
        <f t="shared" si="520"/>
        <v/>
      </c>
      <c r="O952" s="328" t="str">
        <f t="shared" si="521"/>
        <v/>
      </c>
      <c r="P952" s="332"/>
      <c r="Q952" s="328"/>
      <c r="R952" s="277" t="str">
        <f>IF(H952&gt;0, rate1(1,$L$52,$L$51,$L$54,L952,$L$53,$L$50,P952),"")</f>
        <v/>
      </c>
      <c r="S952" s="323"/>
      <c r="T952" s="323"/>
      <c r="U952" s="328"/>
      <c r="V952" s="336"/>
      <c r="W952" s="328"/>
      <c r="X952" s="328"/>
      <c r="Y952" s="328"/>
      <c r="Z952" s="108" t="str">
        <f>IF(H952&gt;0, rate1(1,$L$52,$L$51,$L$54,U952,$L$53,$L$50,Y952),"")</f>
        <v/>
      </c>
      <c r="AA952" s="336" t="str">
        <f t="shared" si="522"/>
        <v/>
      </c>
      <c r="AB952" s="336" t="str">
        <f t="shared" si="523"/>
        <v/>
      </c>
      <c r="AC952" s="328" t="str">
        <f t="shared" si="524"/>
        <v/>
      </c>
      <c r="AD952" s="328" t="str">
        <f t="shared" si="525"/>
        <v/>
      </c>
      <c r="AE952" s="328" t="str">
        <f t="shared" si="526"/>
        <v/>
      </c>
      <c r="AF952" s="328" t="str">
        <f t="shared" si="527"/>
        <v/>
      </c>
      <c r="AG952" s="328" t="str">
        <f t="shared" si="528"/>
        <v/>
      </c>
      <c r="AH952" s="328" t="str">
        <f t="shared" si="529"/>
        <v/>
      </c>
      <c r="AI952" s="328" t="str">
        <f t="shared" si="530"/>
        <v/>
      </c>
      <c r="AJ952" s="328" t="str">
        <f t="shared" si="531"/>
        <v/>
      </c>
      <c r="AK952" s="337" t="str">
        <f t="shared" si="532"/>
        <v/>
      </c>
      <c r="AL952" s="42" t="str">
        <f t="shared" si="533"/>
        <v/>
      </c>
    </row>
    <row r="953" spans="2:38" ht="15" x14ac:dyDescent="0.15">
      <c r="B953" s="328" t="str">
        <f t="shared" si="511"/>
        <v/>
      </c>
      <c r="C953" s="328" t="str">
        <f t="shared" si="512"/>
        <v/>
      </c>
      <c r="D953" s="328" t="str">
        <f t="shared" si="513"/>
        <v/>
      </c>
      <c r="E953" s="328" t="e">
        <f t="shared" si="509"/>
        <v>#VALUE!</v>
      </c>
      <c r="F953" s="328" t="str">
        <f t="shared" si="514"/>
        <v/>
      </c>
      <c r="G953" s="328" t="str">
        <f t="shared" si="515"/>
        <v/>
      </c>
      <c r="H953" s="313"/>
      <c r="I953" s="328" t="str">
        <f t="shared" si="516"/>
        <v/>
      </c>
      <c r="J953" s="328">
        <f t="shared" si="510"/>
        <v>850</v>
      </c>
      <c r="K953" s="335" t="str">
        <f t="shared" si="517"/>
        <v/>
      </c>
      <c r="L953" s="323" t="str">
        <f t="shared" si="518"/>
        <v/>
      </c>
      <c r="M953" s="323" t="str">
        <f t="shared" si="519"/>
        <v/>
      </c>
      <c r="N953" s="328" t="str">
        <f t="shared" si="520"/>
        <v/>
      </c>
      <c r="O953" s="328" t="str">
        <f t="shared" si="521"/>
        <v/>
      </c>
      <c r="P953" s="332"/>
      <c r="Q953" s="328"/>
      <c r="R953" s="277" t="str">
        <f>IF(H953&gt;0, rate1(1,$L$52,$L$51,$L$54,L953,$L$53,$L$50,P953),"")</f>
        <v/>
      </c>
      <c r="S953" s="323"/>
      <c r="T953" s="323"/>
      <c r="U953" s="328"/>
      <c r="V953" s="336"/>
      <c r="W953" s="328"/>
      <c r="X953" s="328"/>
      <c r="Y953" s="328"/>
      <c r="Z953" s="108" t="str">
        <f>IF(H953&gt;0, rate1(1,$L$52,$L$51,$L$54,U953,$L$53,$L$50,Y953),"")</f>
        <v/>
      </c>
      <c r="AA953" s="336" t="str">
        <f t="shared" si="522"/>
        <v/>
      </c>
      <c r="AB953" s="336" t="str">
        <f t="shared" si="523"/>
        <v/>
      </c>
      <c r="AC953" s="328" t="str">
        <f t="shared" si="524"/>
        <v/>
      </c>
      <c r="AD953" s="328" t="str">
        <f t="shared" si="525"/>
        <v/>
      </c>
      <c r="AE953" s="328" t="str">
        <f t="shared" si="526"/>
        <v/>
      </c>
      <c r="AF953" s="328" t="str">
        <f t="shared" si="527"/>
        <v/>
      </c>
      <c r="AG953" s="328" t="str">
        <f t="shared" si="528"/>
        <v/>
      </c>
      <c r="AH953" s="328" t="str">
        <f t="shared" si="529"/>
        <v/>
      </c>
      <c r="AI953" s="328" t="str">
        <f t="shared" si="530"/>
        <v/>
      </c>
      <c r="AJ953" s="328" t="str">
        <f t="shared" si="531"/>
        <v/>
      </c>
      <c r="AK953" s="337" t="str">
        <f t="shared" si="532"/>
        <v/>
      </c>
      <c r="AL953" s="42" t="str">
        <f t="shared" si="533"/>
        <v/>
      </c>
    </row>
    <row r="954" spans="2:38" ht="15" x14ac:dyDescent="0.15">
      <c r="B954" s="328" t="str">
        <f t="shared" si="511"/>
        <v/>
      </c>
      <c r="C954" s="328" t="str">
        <f t="shared" si="512"/>
        <v/>
      </c>
      <c r="D954" s="328" t="str">
        <f t="shared" si="513"/>
        <v/>
      </c>
      <c r="E954" s="328" t="e">
        <f t="shared" si="509"/>
        <v>#VALUE!</v>
      </c>
      <c r="F954" s="328" t="str">
        <f t="shared" si="514"/>
        <v/>
      </c>
      <c r="G954" s="328" t="str">
        <f t="shared" si="515"/>
        <v/>
      </c>
      <c r="H954" s="313"/>
      <c r="I954" s="328" t="str">
        <f t="shared" si="516"/>
        <v/>
      </c>
      <c r="J954" s="328">
        <f t="shared" si="510"/>
        <v>850</v>
      </c>
      <c r="K954" s="335" t="str">
        <f t="shared" si="517"/>
        <v/>
      </c>
      <c r="L954" s="323" t="str">
        <f t="shared" si="518"/>
        <v/>
      </c>
      <c r="M954" s="323" t="str">
        <f t="shared" si="519"/>
        <v/>
      </c>
      <c r="N954" s="328" t="str">
        <f t="shared" si="520"/>
        <v/>
      </c>
      <c r="O954" s="328" t="str">
        <f t="shared" si="521"/>
        <v/>
      </c>
      <c r="P954" s="332"/>
      <c r="Q954" s="328"/>
      <c r="R954" s="277" t="str">
        <f>IF(H954&gt;0, rate1(1,$L$52,$L$51,$L$54,L954,$L$53,$L$50,P954),"")</f>
        <v/>
      </c>
      <c r="S954" s="323"/>
      <c r="T954" s="323"/>
      <c r="U954" s="328"/>
      <c r="V954" s="336"/>
      <c r="W954" s="328"/>
      <c r="X954" s="328"/>
      <c r="Y954" s="328"/>
      <c r="Z954" s="108" t="str">
        <f>IF(H954&gt;0, rate1(1,$L$52,$L$51,$L$54,U954,$L$53,$L$50,Y954),"")</f>
        <v/>
      </c>
      <c r="AA954" s="336" t="str">
        <f t="shared" si="522"/>
        <v/>
      </c>
      <c r="AB954" s="336" t="str">
        <f t="shared" si="523"/>
        <v/>
      </c>
      <c r="AC954" s="328" t="str">
        <f t="shared" si="524"/>
        <v/>
      </c>
      <c r="AD954" s="328" t="str">
        <f t="shared" si="525"/>
        <v/>
      </c>
      <c r="AE954" s="328" t="str">
        <f t="shared" si="526"/>
        <v/>
      </c>
      <c r="AF954" s="328" t="str">
        <f t="shared" si="527"/>
        <v/>
      </c>
      <c r="AG954" s="328" t="str">
        <f t="shared" si="528"/>
        <v/>
      </c>
      <c r="AH954" s="328" t="str">
        <f t="shared" si="529"/>
        <v/>
      </c>
      <c r="AI954" s="328" t="str">
        <f t="shared" si="530"/>
        <v/>
      </c>
      <c r="AJ954" s="328" t="str">
        <f t="shared" si="531"/>
        <v/>
      </c>
      <c r="AK954" s="337" t="str">
        <f t="shared" si="532"/>
        <v/>
      </c>
      <c r="AL954" s="42" t="str">
        <f t="shared" si="533"/>
        <v/>
      </c>
    </row>
    <row r="955" spans="2:38" ht="15" x14ac:dyDescent="0.15">
      <c r="B955" s="328" t="str">
        <f t="shared" si="511"/>
        <v/>
      </c>
      <c r="C955" s="328" t="str">
        <f t="shared" si="512"/>
        <v/>
      </c>
      <c r="D955" s="328" t="str">
        <f t="shared" si="513"/>
        <v/>
      </c>
      <c r="E955" s="328" t="e">
        <f t="shared" si="509"/>
        <v>#VALUE!</v>
      </c>
      <c r="F955" s="328" t="str">
        <f t="shared" si="514"/>
        <v/>
      </c>
      <c r="G955" s="328" t="str">
        <f t="shared" si="515"/>
        <v/>
      </c>
      <c r="H955" s="313"/>
      <c r="I955" s="328" t="str">
        <f t="shared" si="516"/>
        <v/>
      </c>
      <c r="J955" s="328">
        <f t="shared" si="510"/>
        <v>850</v>
      </c>
      <c r="K955" s="335" t="str">
        <f t="shared" si="517"/>
        <v/>
      </c>
      <c r="L955" s="323" t="str">
        <f t="shared" si="518"/>
        <v/>
      </c>
      <c r="M955" s="323" t="str">
        <f t="shared" si="519"/>
        <v/>
      </c>
      <c r="N955" s="328" t="str">
        <f t="shared" si="520"/>
        <v/>
      </c>
      <c r="O955" s="328" t="str">
        <f t="shared" si="521"/>
        <v/>
      </c>
      <c r="P955" s="332"/>
      <c r="Q955" s="328"/>
      <c r="R955" s="277" t="str">
        <f>IF(H955&gt;0, rate1(1,$L$52,$L$51,$L$54,L955,$L$53,$L$50,P955),"")</f>
        <v/>
      </c>
      <c r="S955" s="323"/>
      <c r="T955" s="323"/>
      <c r="U955" s="328"/>
      <c r="V955" s="336"/>
      <c r="W955" s="328"/>
      <c r="X955" s="328"/>
      <c r="Y955" s="328"/>
      <c r="Z955" s="108" t="str">
        <f>IF(H955&gt;0, rate1(1,$L$52,$L$51,$L$54,U955,$L$53,$L$50,Y955),"")</f>
        <v/>
      </c>
      <c r="AA955" s="336" t="str">
        <f t="shared" si="522"/>
        <v/>
      </c>
      <c r="AB955" s="336" t="str">
        <f t="shared" si="523"/>
        <v/>
      </c>
      <c r="AC955" s="328" t="str">
        <f t="shared" si="524"/>
        <v/>
      </c>
      <c r="AD955" s="328" t="str">
        <f t="shared" si="525"/>
        <v/>
      </c>
      <c r="AE955" s="328" t="str">
        <f t="shared" si="526"/>
        <v/>
      </c>
      <c r="AF955" s="328" t="str">
        <f t="shared" si="527"/>
        <v/>
      </c>
      <c r="AG955" s="328" t="str">
        <f t="shared" si="528"/>
        <v/>
      </c>
      <c r="AH955" s="328" t="str">
        <f t="shared" si="529"/>
        <v/>
      </c>
      <c r="AI955" s="328" t="str">
        <f t="shared" si="530"/>
        <v/>
      </c>
      <c r="AJ955" s="328" t="str">
        <f t="shared" si="531"/>
        <v/>
      </c>
      <c r="AK955" s="337" t="str">
        <f t="shared" si="532"/>
        <v/>
      </c>
      <c r="AL955" s="42" t="str">
        <f t="shared" si="533"/>
        <v/>
      </c>
    </row>
    <row r="956" spans="2:38" ht="15" x14ac:dyDescent="0.15">
      <c r="B956" s="328" t="str">
        <f t="shared" si="511"/>
        <v/>
      </c>
      <c r="C956" s="328" t="str">
        <f t="shared" si="512"/>
        <v/>
      </c>
      <c r="D956" s="328" t="str">
        <f t="shared" si="513"/>
        <v/>
      </c>
      <c r="E956" s="328" t="e">
        <f t="shared" si="509"/>
        <v>#VALUE!</v>
      </c>
      <c r="F956" s="328" t="str">
        <f t="shared" si="514"/>
        <v/>
      </c>
      <c r="G956" s="328" t="str">
        <f t="shared" si="515"/>
        <v/>
      </c>
      <c r="H956" s="313"/>
      <c r="I956" s="328" t="str">
        <f t="shared" si="516"/>
        <v/>
      </c>
      <c r="J956" s="328">
        <f t="shared" si="510"/>
        <v>850</v>
      </c>
      <c r="K956" s="335" t="str">
        <f t="shared" si="517"/>
        <v/>
      </c>
      <c r="L956" s="323" t="str">
        <f t="shared" si="518"/>
        <v/>
      </c>
      <c r="M956" s="323" t="str">
        <f t="shared" si="519"/>
        <v/>
      </c>
      <c r="N956" s="328" t="str">
        <f t="shared" si="520"/>
        <v/>
      </c>
      <c r="O956" s="328" t="str">
        <f t="shared" si="521"/>
        <v/>
      </c>
      <c r="P956" s="332"/>
      <c r="Q956" s="328"/>
      <c r="R956" s="277" t="str">
        <f>IF(H956&gt;0, rate1(1,$L$52,$L$51,$L$54,L956,$L$53,$L$50,P956),"")</f>
        <v/>
      </c>
      <c r="S956" s="323"/>
      <c r="T956" s="323"/>
      <c r="U956" s="328"/>
      <c r="V956" s="336"/>
      <c r="W956" s="328"/>
      <c r="X956" s="328"/>
      <c r="Y956" s="328"/>
      <c r="Z956" s="108" t="str">
        <f>IF(H956&gt;0, rate1(1,$L$52,$L$51,$L$54,U956,$L$53,$L$50,Y956),"")</f>
        <v/>
      </c>
      <c r="AA956" s="336" t="str">
        <f t="shared" si="522"/>
        <v/>
      </c>
      <c r="AB956" s="336" t="str">
        <f t="shared" si="523"/>
        <v/>
      </c>
      <c r="AC956" s="328" t="str">
        <f t="shared" si="524"/>
        <v/>
      </c>
      <c r="AD956" s="328" t="str">
        <f t="shared" si="525"/>
        <v/>
      </c>
      <c r="AE956" s="328" t="str">
        <f t="shared" si="526"/>
        <v/>
      </c>
      <c r="AF956" s="328" t="str">
        <f t="shared" si="527"/>
        <v/>
      </c>
      <c r="AG956" s="328" t="str">
        <f t="shared" si="528"/>
        <v/>
      </c>
      <c r="AH956" s="328" t="str">
        <f t="shared" si="529"/>
        <v/>
      </c>
      <c r="AI956" s="328" t="str">
        <f t="shared" si="530"/>
        <v/>
      </c>
      <c r="AJ956" s="328" t="str">
        <f t="shared" si="531"/>
        <v/>
      </c>
      <c r="AK956" s="337" t="str">
        <f t="shared" si="532"/>
        <v/>
      </c>
      <c r="AL956" s="42" t="str">
        <f t="shared" si="533"/>
        <v/>
      </c>
    </row>
    <row r="957" spans="2:38" ht="15" x14ac:dyDescent="0.15">
      <c r="B957" s="328" t="str">
        <f t="shared" si="511"/>
        <v/>
      </c>
      <c r="C957" s="328" t="str">
        <f t="shared" si="512"/>
        <v/>
      </c>
      <c r="D957" s="328" t="str">
        <f t="shared" si="513"/>
        <v/>
      </c>
      <c r="E957" s="328" t="e">
        <f t="shared" si="509"/>
        <v>#VALUE!</v>
      </c>
      <c r="F957" s="328" t="str">
        <f t="shared" si="514"/>
        <v/>
      </c>
      <c r="G957" s="328" t="str">
        <f t="shared" si="515"/>
        <v/>
      </c>
      <c r="H957" s="313"/>
      <c r="I957" s="328" t="str">
        <f t="shared" si="516"/>
        <v/>
      </c>
      <c r="J957" s="328">
        <f t="shared" si="510"/>
        <v>850</v>
      </c>
      <c r="K957" s="335" t="str">
        <f t="shared" si="517"/>
        <v/>
      </c>
      <c r="L957" s="323" t="str">
        <f t="shared" si="518"/>
        <v/>
      </c>
      <c r="M957" s="323" t="str">
        <f t="shared" si="519"/>
        <v/>
      </c>
      <c r="N957" s="328" t="str">
        <f t="shared" si="520"/>
        <v/>
      </c>
      <c r="O957" s="328" t="str">
        <f t="shared" si="521"/>
        <v/>
      </c>
      <c r="P957" s="332"/>
      <c r="Q957" s="328"/>
      <c r="R957" s="277" t="str">
        <f>IF(H957&gt;0, rate1(1,$L$52,$L$51,$L$54,L957,$L$53,$L$50,P957),"")</f>
        <v/>
      </c>
      <c r="S957" s="323"/>
      <c r="T957" s="323"/>
      <c r="U957" s="328"/>
      <c r="V957" s="336"/>
      <c r="W957" s="328"/>
      <c r="X957" s="328"/>
      <c r="Y957" s="328"/>
      <c r="Z957" s="108" t="str">
        <f>IF(H957&gt;0, rate1(1,$L$52,$L$51,$L$54,U957,$L$53,$L$50,Y957),"")</f>
        <v/>
      </c>
      <c r="AA957" s="336" t="str">
        <f t="shared" si="522"/>
        <v/>
      </c>
      <c r="AB957" s="336" t="str">
        <f t="shared" si="523"/>
        <v/>
      </c>
      <c r="AC957" s="328" t="str">
        <f t="shared" si="524"/>
        <v/>
      </c>
      <c r="AD957" s="328" t="str">
        <f t="shared" si="525"/>
        <v/>
      </c>
      <c r="AE957" s="328" t="str">
        <f t="shared" si="526"/>
        <v/>
      </c>
      <c r="AF957" s="328" t="str">
        <f t="shared" si="527"/>
        <v/>
      </c>
      <c r="AG957" s="328" t="str">
        <f t="shared" si="528"/>
        <v/>
      </c>
      <c r="AH957" s="328" t="str">
        <f t="shared" si="529"/>
        <v/>
      </c>
      <c r="AI957" s="328" t="str">
        <f t="shared" si="530"/>
        <v/>
      </c>
      <c r="AJ957" s="328" t="str">
        <f t="shared" si="531"/>
        <v/>
      </c>
      <c r="AK957" s="337" t="str">
        <f t="shared" si="532"/>
        <v/>
      </c>
      <c r="AL957" s="42" t="str">
        <f t="shared" si="533"/>
        <v/>
      </c>
    </row>
    <row r="958" spans="2:38" ht="15" x14ac:dyDescent="0.15">
      <c r="B958" s="328" t="str">
        <f t="shared" si="511"/>
        <v/>
      </c>
      <c r="C958" s="328" t="str">
        <f t="shared" si="512"/>
        <v/>
      </c>
      <c r="D958" s="328" t="str">
        <f t="shared" si="513"/>
        <v/>
      </c>
      <c r="E958" s="328" t="e">
        <f t="shared" ref="E958:E999" si="534">bb2wang($B$6,$H$12,C958,$H$8,$H$9,I958,$H$10,$H$11,$K$10,$K$11,$H$13)</f>
        <v>#VALUE!</v>
      </c>
      <c r="F958" s="328" t="str">
        <f t="shared" si="514"/>
        <v/>
      </c>
      <c r="G958" s="328" t="str">
        <f t="shared" si="515"/>
        <v/>
      </c>
      <c r="H958" s="313"/>
      <c r="I958" s="328" t="str">
        <f t="shared" si="516"/>
        <v/>
      </c>
      <c r="J958" s="328">
        <f t="shared" ref="J958:J1000" si="535">$B$7</f>
        <v>850</v>
      </c>
      <c r="K958" s="335" t="str">
        <f t="shared" si="517"/>
        <v/>
      </c>
      <c r="L958" s="323" t="str">
        <f t="shared" si="518"/>
        <v/>
      </c>
      <c r="M958" s="323" t="str">
        <f t="shared" si="519"/>
        <v/>
      </c>
      <c r="N958" s="328" t="str">
        <f t="shared" si="520"/>
        <v/>
      </c>
      <c r="O958" s="328" t="str">
        <f t="shared" si="521"/>
        <v/>
      </c>
      <c r="P958" s="332"/>
      <c r="Q958" s="328"/>
      <c r="R958" s="277" t="str">
        <f>IF(H958&gt;0, rate1(1,$L$52,$L$51,$L$54,L958,$L$53,$L$50,P958),"")</f>
        <v/>
      </c>
      <c r="S958" s="323"/>
      <c r="T958" s="323"/>
      <c r="U958" s="328"/>
      <c r="V958" s="336"/>
      <c r="W958" s="328"/>
      <c r="X958" s="328"/>
      <c r="Y958" s="328"/>
      <c r="Z958" s="108" t="str">
        <f>IF(H958&gt;0, rate1(1,$L$52,$L$51,$L$54,U958,$L$53,$L$50,Y958),"")</f>
        <v/>
      </c>
      <c r="AA958" s="336" t="str">
        <f t="shared" si="522"/>
        <v/>
      </c>
      <c r="AB958" s="336" t="str">
        <f t="shared" si="523"/>
        <v/>
      </c>
      <c r="AC958" s="328" t="str">
        <f t="shared" si="524"/>
        <v/>
      </c>
      <c r="AD958" s="328" t="str">
        <f t="shared" si="525"/>
        <v/>
      </c>
      <c r="AE958" s="328" t="str">
        <f t="shared" si="526"/>
        <v/>
      </c>
      <c r="AF958" s="328" t="str">
        <f t="shared" si="527"/>
        <v/>
      </c>
      <c r="AG958" s="328" t="str">
        <f t="shared" si="528"/>
        <v/>
      </c>
      <c r="AH958" s="328" t="str">
        <f t="shared" si="529"/>
        <v/>
      </c>
      <c r="AI958" s="328" t="str">
        <f t="shared" si="530"/>
        <v/>
      </c>
      <c r="AJ958" s="328" t="str">
        <f t="shared" si="531"/>
        <v/>
      </c>
      <c r="AK958" s="337" t="str">
        <f t="shared" si="532"/>
        <v/>
      </c>
      <c r="AL958" s="42" t="str">
        <f t="shared" si="533"/>
        <v/>
      </c>
    </row>
    <row r="959" spans="2:38" ht="15" x14ac:dyDescent="0.15">
      <c r="B959" s="328" t="str">
        <f t="shared" si="511"/>
        <v/>
      </c>
      <c r="C959" s="328" t="str">
        <f t="shared" si="512"/>
        <v/>
      </c>
      <c r="D959" s="328" t="str">
        <f t="shared" si="513"/>
        <v/>
      </c>
      <c r="E959" s="328" t="e">
        <f t="shared" si="534"/>
        <v>#VALUE!</v>
      </c>
      <c r="F959" s="328" t="str">
        <f t="shared" si="514"/>
        <v/>
      </c>
      <c r="G959" s="328" t="str">
        <f t="shared" si="515"/>
        <v/>
      </c>
      <c r="H959" s="313"/>
      <c r="I959" s="328" t="str">
        <f t="shared" si="516"/>
        <v/>
      </c>
      <c r="J959" s="328">
        <f t="shared" si="535"/>
        <v>850</v>
      </c>
      <c r="K959" s="335" t="str">
        <f t="shared" si="517"/>
        <v/>
      </c>
      <c r="L959" s="323" t="str">
        <f t="shared" si="518"/>
        <v/>
      </c>
      <c r="M959" s="323" t="str">
        <f t="shared" si="519"/>
        <v/>
      </c>
      <c r="N959" s="328" t="str">
        <f t="shared" si="520"/>
        <v/>
      </c>
      <c r="O959" s="328" t="str">
        <f t="shared" si="521"/>
        <v/>
      </c>
      <c r="P959" s="332"/>
      <c r="Q959" s="328"/>
      <c r="R959" s="277" t="str">
        <f>IF(H959&gt;0, rate1(1,$L$52,$L$51,$L$54,L959,$L$53,$L$50,P959),"")</f>
        <v/>
      </c>
      <c r="S959" s="323"/>
      <c r="T959" s="323"/>
      <c r="U959" s="328"/>
      <c r="V959" s="336"/>
      <c r="W959" s="328"/>
      <c r="X959" s="328"/>
      <c r="Y959" s="328"/>
      <c r="Z959" s="108" t="str">
        <f>IF(H959&gt;0, rate1(1,$L$52,$L$51,$L$54,U959,$L$53,$L$50,Y959),"")</f>
        <v/>
      </c>
      <c r="AA959" s="336" t="str">
        <f t="shared" si="522"/>
        <v/>
      </c>
      <c r="AB959" s="336" t="str">
        <f t="shared" si="523"/>
        <v/>
      </c>
      <c r="AC959" s="328" t="str">
        <f t="shared" si="524"/>
        <v/>
      </c>
      <c r="AD959" s="328" t="str">
        <f t="shared" si="525"/>
        <v/>
      </c>
      <c r="AE959" s="328" t="str">
        <f t="shared" si="526"/>
        <v/>
      </c>
      <c r="AF959" s="328" t="str">
        <f t="shared" si="527"/>
        <v/>
      </c>
      <c r="AG959" s="328" t="str">
        <f t="shared" si="528"/>
        <v/>
      </c>
      <c r="AH959" s="328" t="str">
        <f t="shared" si="529"/>
        <v/>
      </c>
      <c r="AI959" s="328" t="str">
        <f t="shared" si="530"/>
        <v/>
      </c>
      <c r="AJ959" s="328" t="str">
        <f t="shared" si="531"/>
        <v/>
      </c>
      <c r="AK959" s="337" t="str">
        <f t="shared" si="532"/>
        <v/>
      </c>
      <c r="AL959" s="42" t="str">
        <f t="shared" si="533"/>
        <v/>
      </c>
    </row>
    <row r="960" spans="2:38" ht="15" x14ac:dyDescent="0.15">
      <c r="B960" s="328" t="str">
        <f t="shared" ref="B960:B1000" si="536">IF(H960&gt;0, AF959,"")</f>
        <v/>
      </c>
      <c r="C960" s="328" t="str">
        <f t="shared" ref="C960:C1000" si="537">IF(H960&gt;0, AG959,"")</f>
        <v/>
      </c>
      <c r="D960" s="328" t="str">
        <f t="shared" ref="D960:D1000" si="538">IF(H960&gt;0, AH959,"")</f>
        <v/>
      </c>
      <c r="E960" s="328" t="e">
        <f t="shared" si="534"/>
        <v>#VALUE!</v>
      </c>
      <c r="F960" s="328" t="str">
        <f t="shared" ref="F960:F1000" si="539">IF(H960&gt;0, (E960+E959)/2,"")</f>
        <v/>
      </c>
      <c r="G960" s="328" t="str">
        <f t="shared" ref="G960:G1000" si="540">IF(H960&gt;0, F960*$S$53*$C$55*(B960-C960+N960)^1.5,"")</f>
        <v/>
      </c>
      <c r="H960" s="313"/>
      <c r="I960" s="328" t="str">
        <f t="shared" ref="I960:I1000" si="541">IF(H960&gt;0, (B960-C960)*B$19,"")</f>
        <v/>
      </c>
      <c r="J960" s="328">
        <f t="shared" si="535"/>
        <v>850</v>
      </c>
      <c r="K960" s="335" t="str">
        <f t="shared" ref="K960:K1000" si="542">IF(H960&gt;0, IF((1-S959-0.015)&gt;0,1,-1),"")</f>
        <v/>
      </c>
      <c r="L960" s="323" t="str">
        <f t="shared" ref="L960:L1000" si="543">IF(H960&gt;0, D960+K960*H960,"")</f>
        <v/>
      </c>
      <c r="M960" s="323" t="str">
        <f t="shared" ref="M960:M1000" si="544">IF(H960&gt;0, (D960+L960)/2,"")</f>
        <v/>
      </c>
      <c r="N960" s="328" t="str">
        <f t="shared" ref="N960:N1000" si="545">IF(H960&gt;0, 2*($P$53*M960/$S$52/$S$51)^2-(B960-C960)*2,"")</f>
        <v/>
      </c>
      <c r="O960" s="328" t="str">
        <f t="shared" ref="O960:O1000" si="546">IF(H960&gt;0, wh(B960,$F$51,$F$52,$F$53),"")</f>
        <v/>
      </c>
      <c r="P960" s="332"/>
      <c r="Q960" s="328"/>
      <c r="R960" s="277" t="str">
        <f>IF(H960&gt;0, rate1(1,$L$52,$L$51,$L$54,L960,$L$53,$L$50,P960),"")</f>
        <v/>
      </c>
      <c r="S960" s="323"/>
      <c r="T960" s="323"/>
      <c r="U960" s="328"/>
      <c r="V960" s="336"/>
      <c r="W960" s="328"/>
      <c r="X960" s="328"/>
      <c r="Y960" s="328"/>
      <c r="Z960" s="108" t="str">
        <f>IF(H960&gt;0, rate1(1,$L$52,$L$51,$L$54,U960,$L$53,$L$50,Y960),"")</f>
        <v/>
      </c>
      <c r="AA960" s="336" t="str">
        <f t="shared" ref="AA960:AA1000" si="547">IF(H960&gt;0, X960/O960/Z960,"")</f>
        <v/>
      </c>
      <c r="AB960" s="336" t="str">
        <f t="shared" ref="AB960:AB1000" si="548">IF(H960&gt;0, W960/(1-AA960),"")</f>
        <v/>
      </c>
      <c r="AC960" s="328" t="str">
        <f t="shared" ref="AC960:AC1000" si="549">IF(H960&gt;0, delta_z(N960,S960,H960,AE959,AB960),"")</f>
        <v/>
      </c>
      <c r="AD960" s="328" t="str">
        <f t="shared" ref="AD960:AD1000" si="550">IF(H960&gt;0, H960/AC960*K960,"")</f>
        <v/>
      </c>
      <c r="AE960" s="328" t="str">
        <f t="shared" ref="AE960:AE1000" si="551">IF(H960&gt;0, (AD960-AD959)/(AC960+AC959)*2,"")</f>
        <v/>
      </c>
      <c r="AF960" s="328" t="str">
        <f t="shared" ref="AF960:AF1000" si="552">IF(H960&gt;0, B960-(AC960-N960),"")</f>
        <v/>
      </c>
      <c r="AG960" s="328" t="str">
        <f t="shared" ref="AG960:AG1000" si="553">IF(H960&gt;0, C960-AC960,"")</f>
        <v/>
      </c>
      <c r="AH960" s="328" t="str">
        <f t="shared" ref="AH960:AH1000" si="554">IF(H960&gt;0, $S$54*$S$53*$C$55*SQRT(AF960-AG960),"")</f>
        <v/>
      </c>
      <c r="AI960" s="328" t="str">
        <f t="shared" ref="AI960:AI1000" si="555">IF(H960&gt;0, AC960/R960*1000000,"")</f>
        <v/>
      </c>
      <c r="AJ960" s="328" t="str">
        <f t="shared" ref="AJ960:AJ1000" si="556">IF(H960&gt;0, AJ959+AI960/3600,"")</f>
        <v/>
      </c>
      <c r="AK960" s="337" t="str">
        <f t="shared" ref="AK960:AK1000" si="557">IF(H960&gt;0, AK959+AI959*G959/1000000,"")</f>
        <v/>
      </c>
      <c r="AL960" s="42" t="str">
        <f t="shared" ref="AL960:AL1000" si="558">IF(H960&gt;0, AL959+AI959*J959/1000000,"")</f>
        <v/>
      </c>
    </row>
    <row r="961" spans="2:38" ht="15" x14ac:dyDescent="0.15">
      <c r="B961" s="328" t="str">
        <f t="shared" si="536"/>
        <v/>
      </c>
      <c r="C961" s="328" t="str">
        <f t="shared" si="537"/>
        <v/>
      </c>
      <c r="D961" s="328" t="str">
        <f t="shared" si="538"/>
        <v/>
      </c>
      <c r="E961" s="328" t="e">
        <f t="shared" si="534"/>
        <v>#VALUE!</v>
      </c>
      <c r="F961" s="328" t="str">
        <f t="shared" si="539"/>
        <v/>
      </c>
      <c r="G961" s="328" t="str">
        <f t="shared" si="540"/>
        <v/>
      </c>
      <c r="H961" s="313"/>
      <c r="I961" s="328" t="str">
        <f t="shared" si="541"/>
        <v/>
      </c>
      <c r="J961" s="328">
        <f t="shared" si="535"/>
        <v>850</v>
      </c>
      <c r="K961" s="335" t="str">
        <f t="shared" si="542"/>
        <v/>
      </c>
      <c r="L961" s="323" t="str">
        <f t="shared" si="543"/>
        <v/>
      </c>
      <c r="M961" s="323" t="str">
        <f t="shared" si="544"/>
        <v/>
      </c>
      <c r="N961" s="328" t="str">
        <f t="shared" si="545"/>
        <v/>
      </c>
      <c r="O961" s="328" t="str">
        <f t="shared" si="546"/>
        <v/>
      </c>
      <c r="P961" s="332"/>
      <c r="Q961" s="328"/>
      <c r="R961" s="277" t="str">
        <f>IF(H961&gt;0, rate1(1,$L$52,$L$51,$L$54,L961,$L$53,$L$50,P961),"")</f>
        <v/>
      </c>
      <c r="S961" s="323"/>
      <c r="T961" s="323"/>
      <c r="U961" s="328"/>
      <c r="V961" s="336"/>
      <c r="W961" s="328"/>
      <c r="X961" s="328"/>
      <c r="Y961" s="328"/>
      <c r="Z961" s="108" t="str">
        <f>IF(H961&gt;0, rate1(1,$L$52,$L$51,$L$54,U961,$L$53,$L$50,Y961),"")</f>
        <v/>
      </c>
      <c r="AA961" s="336" t="str">
        <f t="shared" si="547"/>
        <v/>
      </c>
      <c r="AB961" s="336" t="str">
        <f t="shared" si="548"/>
        <v/>
      </c>
      <c r="AC961" s="328" t="str">
        <f t="shared" si="549"/>
        <v/>
      </c>
      <c r="AD961" s="328" t="str">
        <f t="shared" si="550"/>
        <v/>
      </c>
      <c r="AE961" s="328" t="str">
        <f t="shared" si="551"/>
        <v/>
      </c>
      <c r="AF961" s="328" t="str">
        <f t="shared" si="552"/>
        <v/>
      </c>
      <c r="AG961" s="328" t="str">
        <f t="shared" si="553"/>
        <v/>
      </c>
      <c r="AH961" s="328" t="str">
        <f t="shared" si="554"/>
        <v/>
      </c>
      <c r="AI961" s="328" t="str">
        <f t="shared" si="555"/>
        <v/>
      </c>
      <c r="AJ961" s="328" t="str">
        <f t="shared" si="556"/>
        <v/>
      </c>
      <c r="AK961" s="337" t="str">
        <f t="shared" si="557"/>
        <v/>
      </c>
      <c r="AL961" s="42" t="str">
        <f t="shared" si="558"/>
        <v/>
      </c>
    </row>
    <row r="962" spans="2:38" ht="15" x14ac:dyDescent="0.15">
      <c r="B962" s="328" t="str">
        <f t="shared" si="536"/>
        <v/>
      </c>
      <c r="C962" s="328" t="str">
        <f t="shared" si="537"/>
        <v/>
      </c>
      <c r="D962" s="328" t="str">
        <f t="shared" si="538"/>
        <v/>
      </c>
      <c r="E962" s="328" t="e">
        <f t="shared" si="534"/>
        <v>#VALUE!</v>
      </c>
      <c r="F962" s="328" t="str">
        <f t="shared" si="539"/>
        <v/>
      </c>
      <c r="G962" s="328" t="str">
        <f t="shared" si="540"/>
        <v/>
      </c>
      <c r="H962" s="313"/>
      <c r="I962" s="328" t="str">
        <f t="shared" si="541"/>
        <v/>
      </c>
      <c r="J962" s="328">
        <f t="shared" si="535"/>
        <v>850</v>
      </c>
      <c r="K962" s="335" t="str">
        <f t="shared" si="542"/>
        <v/>
      </c>
      <c r="L962" s="323" t="str">
        <f t="shared" si="543"/>
        <v/>
      </c>
      <c r="M962" s="323" t="str">
        <f t="shared" si="544"/>
        <v/>
      </c>
      <c r="N962" s="328" t="str">
        <f t="shared" si="545"/>
        <v/>
      </c>
      <c r="O962" s="328" t="str">
        <f t="shared" si="546"/>
        <v/>
      </c>
      <c r="P962" s="332"/>
      <c r="Q962" s="328"/>
      <c r="R962" s="277" t="str">
        <f>IF(H962&gt;0, rate1(1,$L$52,$L$51,$L$54,L962,$L$53,$L$50,P962),"")</f>
        <v/>
      </c>
      <c r="S962" s="323"/>
      <c r="T962" s="323"/>
      <c r="U962" s="328"/>
      <c r="V962" s="336"/>
      <c r="W962" s="328"/>
      <c r="X962" s="328"/>
      <c r="Y962" s="328"/>
      <c r="Z962" s="108" t="str">
        <f>IF(H962&gt;0, rate1(1,$L$52,$L$51,$L$54,U962,$L$53,$L$50,Y962),"")</f>
        <v/>
      </c>
      <c r="AA962" s="336" t="str">
        <f t="shared" si="547"/>
        <v/>
      </c>
      <c r="AB962" s="336" t="str">
        <f t="shared" si="548"/>
        <v/>
      </c>
      <c r="AC962" s="328" t="str">
        <f t="shared" si="549"/>
        <v/>
      </c>
      <c r="AD962" s="328" t="str">
        <f t="shared" si="550"/>
        <v/>
      </c>
      <c r="AE962" s="328" t="str">
        <f t="shared" si="551"/>
        <v/>
      </c>
      <c r="AF962" s="328" t="str">
        <f t="shared" si="552"/>
        <v/>
      </c>
      <c r="AG962" s="328" t="str">
        <f t="shared" si="553"/>
        <v/>
      </c>
      <c r="AH962" s="328" t="str">
        <f t="shared" si="554"/>
        <v/>
      </c>
      <c r="AI962" s="328" t="str">
        <f t="shared" si="555"/>
        <v/>
      </c>
      <c r="AJ962" s="328" t="str">
        <f t="shared" si="556"/>
        <v/>
      </c>
      <c r="AK962" s="337" t="str">
        <f t="shared" si="557"/>
        <v/>
      </c>
      <c r="AL962" s="42" t="str">
        <f t="shared" si="558"/>
        <v/>
      </c>
    </row>
    <row r="963" spans="2:38" ht="15" x14ac:dyDescent="0.15">
      <c r="B963" s="328" t="str">
        <f t="shared" si="536"/>
        <v/>
      </c>
      <c r="C963" s="328" t="str">
        <f t="shared" si="537"/>
        <v/>
      </c>
      <c r="D963" s="328" t="str">
        <f t="shared" si="538"/>
        <v/>
      </c>
      <c r="E963" s="328" t="e">
        <f t="shared" si="534"/>
        <v>#VALUE!</v>
      </c>
      <c r="F963" s="328" t="str">
        <f t="shared" si="539"/>
        <v/>
      </c>
      <c r="G963" s="328" t="str">
        <f t="shared" si="540"/>
        <v/>
      </c>
      <c r="H963" s="313"/>
      <c r="I963" s="328" t="str">
        <f t="shared" si="541"/>
        <v/>
      </c>
      <c r="J963" s="328">
        <f t="shared" si="535"/>
        <v>850</v>
      </c>
      <c r="K963" s="335" t="str">
        <f t="shared" si="542"/>
        <v/>
      </c>
      <c r="L963" s="323" t="str">
        <f t="shared" si="543"/>
        <v/>
      </c>
      <c r="M963" s="323" t="str">
        <f t="shared" si="544"/>
        <v/>
      </c>
      <c r="N963" s="328" t="str">
        <f t="shared" si="545"/>
        <v/>
      </c>
      <c r="O963" s="328" t="str">
        <f t="shared" si="546"/>
        <v/>
      </c>
      <c r="P963" s="332"/>
      <c r="Q963" s="328"/>
      <c r="R963" s="277" t="str">
        <f>IF(H963&gt;0, rate1(1,$L$52,$L$51,$L$54,L963,$L$53,$L$50,P963),"")</f>
        <v/>
      </c>
      <c r="S963" s="323"/>
      <c r="T963" s="323"/>
      <c r="U963" s="328"/>
      <c r="V963" s="336"/>
      <c r="W963" s="328"/>
      <c r="X963" s="328"/>
      <c r="Y963" s="328"/>
      <c r="Z963" s="108" t="str">
        <f>IF(H963&gt;0, rate1(1,$L$52,$L$51,$L$54,U963,$L$53,$L$50,Y963),"")</f>
        <v/>
      </c>
      <c r="AA963" s="336" t="str">
        <f t="shared" si="547"/>
        <v/>
      </c>
      <c r="AB963" s="336" t="str">
        <f t="shared" si="548"/>
        <v/>
      </c>
      <c r="AC963" s="328" t="str">
        <f t="shared" si="549"/>
        <v/>
      </c>
      <c r="AD963" s="328" t="str">
        <f t="shared" si="550"/>
        <v/>
      </c>
      <c r="AE963" s="328" t="str">
        <f t="shared" si="551"/>
        <v/>
      </c>
      <c r="AF963" s="328" t="str">
        <f t="shared" si="552"/>
        <v/>
      </c>
      <c r="AG963" s="328" t="str">
        <f t="shared" si="553"/>
        <v/>
      </c>
      <c r="AH963" s="328" t="str">
        <f t="shared" si="554"/>
        <v/>
      </c>
      <c r="AI963" s="328" t="str">
        <f t="shared" si="555"/>
        <v/>
      </c>
      <c r="AJ963" s="328" t="str">
        <f t="shared" si="556"/>
        <v/>
      </c>
      <c r="AK963" s="337" t="str">
        <f t="shared" si="557"/>
        <v/>
      </c>
      <c r="AL963" s="42" t="str">
        <f t="shared" si="558"/>
        <v/>
      </c>
    </row>
    <row r="964" spans="2:38" ht="15" x14ac:dyDescent="0.15">
      <c r="B964" s="328" t="str">
        <f t="shared" si="536"/>
        <v/>
      </c>
      <c r="C964" s="328" t="str">
        <f t="shared" si="537"/>
        <v/>
      </c>
      <c r="D964" s="328" t="str">
        <f t="shared" si="538"/>
        <v/>
      </c>
      <c r="E964" s="328" t="e">
        <f t="shared" si="534"/>
        <v>#VALUE!</v>
      </c>
      <c r="F964" s="328" t="str">
        <f t="shared" si="539"/>
        <v/>
      </c>
      <c r="G964" s="328" t="str">
        <f t="shared" si="540"/>
        <v/>
      </c>
      <c r="H964" s="313"/>
      <c r="I964" s="328" t="str">
        <f t="shared" si="541"/>
        <v/>
      </c>
      <c r="J964" s="328">
        <f t="shared" si="535"/>
        <v>850</v>
      </c>
      <c r="K964" s="335" t="str">
        <f t="shared" si="542"/>
        <v/>
      </c>
      <c r="L964" s="323" t="str">
        <f t="shared" si="543"/>
        <v/>
      </c>
      <c r="M964" s="323" t="str">
        <f t="shared" si="544"/>
        <v/>
      </c>
      <c r="N964" s="328" t="str">
        <f t="shared" si="545"/>
        <v/>
      </c>
      <c r="O964" s="328" t="str">
        <f t="shared" si="546"/>
        <v/>
      </c>
      <c r="P964" s="332"/>
      <c r="Q964" s="328"/>
      <c r="R964" s="277" t="str">
        <f>IF(H964&gt;0, rate1(1,$L$52,$L$51,$L$54,L964,$L$53,$L$50,P964),"")</f>
        <v/>
      </c>
      <c r="S964" s="323"/>
      <c r="T964" s="323"/>
      <c r="U964" s="328"/>
      <c r="V964" s="336"/>
      <c r="W964" s="328"/>
      <c r="X964" s="328"/>
      <c r="Y964" s="328"/>
      <c r="Z964" s="108" t="str">
        <f>IF(H964&gt;0, rate1(1,$L$52,$L$51,$L$54,U964,$L$53,$L$50,Y964),"")</f>
        <v/>
      </c>
      <c r="AA964" s="336" t="str">
        <f t="shared" si="547"/>
        <v/>
      </c>
      <c r="AB964" s="336" t="str">
        <f t="shared" si="548"/>
        <v/>
      </c>
      <c r="AC964" s="328" t="str">
        <f t="shared" si="549"/>
        <v/>
      </c>
      <c r="AD964" s="328" t="str">
        <f t="shared" si="550"/>
        <v/>
      </c>
      <c r="AE964" s="328" t="str">
        <f t="shared" si="551"/>
        <v/>
      </c>
      <c r="AF964" s="328" t="str">
        <f t="shared" si="552"/>
        <v/>
      </c>
      <c r="AG964" s="328" t="str">
        <f t="shared" si="553"/>
        <v/>
      </c>
      <c r="AH964" s="328" t="str">
        <f t="shared" si="554"/>
        <v/>
      </c>
      <c r="AI964" s="328" t="str">
        <f t="shared" si="555"/>
        <v/>
      </c>
      <c r="AJ964" s="328" t="str">
        <f t="shared" si="556"/>
        <v/>
      </c>
      <c r="AK964" s="337" t="str">
        <f t="shared" si="557"/>
        <v/>
      </c>
      <c r="AL964" s="42" t="str">
        <f t="shared" si="558"/>
        <v/>
      </c>
    </row>
    <row r="965" spans="2:38" ht="15" x14ac:dyDescent="0.15">
      <c r="B965" s="328" t="str">
        <f t="shared" si="536"/>
        <v/>
      </c>
      <c r="C965" s="328" t="str">
        <f t="shared" si="537"/>
        <v/>
      </c>
      <c r="D965" s="328" t="str">
        <f t="shared" si="538"/>
        <v/>
      </c>
      <c r="E965" s="328" t="e">
        <f t="shared" si="534"/>
        <v>#VALUE!</v>
      </c>
      <c r="F965" s="328" t="str">
        <f t="shared" si="539"/>
        <v/>
      </c>
      <c r="G965" s="328" t="str">
        <f t="shared" si="540"/>
        <v/>
      </c>
      <c r="H965" s="313"/>
      <c r="I965" s="328" t="str">
        <f t="shared" si="541"/>
        <v/>
      </c>
      <c r="J965" s="328">
        <f t="shared" si="535"/>
        <v>850</v>
      </c>
      <c r="K965" s="335" t="str">
        <f t="shared" si="542"/>
        <v/>
      </c>
      <c r="L965" s="323" t="str">
        <f t="shared" si="543"/>
        <v/>
      </c>
      <c r="M965" s="323" t="str">
        <f t="shared" si="544"/>
        <v/>
      </c>
      <c r="N965" s="328" t="str">
        <f t="shared" si="545"/>
        <v/>
      </c>
      <c r="O965" s="328" t="str">
        <f t="shared" si="546"/>
        <v/>
      </c>
      <c r="P965" s="332"/>
      <c r="Q965" s="328"/>
      <c r="R965" s="277" t="str">
        <f>IF(H965&gt;0, rate1(1,$L$52,$L$51,$L$54,L965,$L$53,$L$50,P965),"")</f>
        <v/>
      </c>
      <c r="S965" s="323"/>
      <c r="T965" s="323"/>
      <c r="U965" s="328"/>
      <c r="V965" s="336"/>
      <c r="W965" s="328"/>
      <c r="X965" s="328"/>
      <c r="Y965" s="328"/>
      <c r="Z965" s="108" t="str">
        <f>IF(H965&gt;0, rate1(1,$L$52,$L$51,$L$54,U965,$L$53,$L$50,Y965),"")</f>
        <v/>
      </c>
      <c r="AA965" s="336" t="str">
        <f t="shared" si="547"/>
        <v/>
      </c>
      <c r="AB965" s="336" t="str">
        <f t="shared" si="548"/>
        <v/>
      </c>
      <c r="AC965" s="328" t="str">
        <f t="shared" si="549"/>
        <v/>
      </c>
      <c r="AD965" s="328" t="str">
        <f t="shared" si="550"/>
        <v/>
      </c>
      <c r="AE965" s="328" t="str">
        <f t="shared" si="551"/>
        <v/>
      </c>
      <c r="AF965" s="328" t="str">
        <f t="shared" si="552"/>
        <v/>
      </c>
      <c r="AG965" s="328" t="str">
        <f t="shared" si="553"/>
        <v/>
      </c>
      <c r="AH965" s="328" t="str">
        <f t="shared" si="554"/>
        <v/>
      </c>
      <c r="AI965" s="328" t="str">
        <f t="shared" si="555"/>
        <v/>
      </c>
      <c r="AJ965" s="328" t="str">
        <f t="shared" si="556"/>
        <v/>
      </c>
      <c r="AK965" s="337" t="str">
        <f t="shared" si="557"/>
        <v/>
      </c>
      <c r="AL965" s="42" t="str">
        <f t="shared" si="558"/>
        <v/>
      </c>
    </row>
    <row r="966" spans="2:38" ht="15" x14ac:dyDescent="0.15">
      <c r="B966" s="328" t="str">
        <f t="shared" si="536"/>
        <v/>
      </c>
      <c r="C966" s="328" t="str">
        <f t="shared" si="537"/>
        <v/>
      </c>
      <c r="D966" s="328" t="str">
        <f t="shared" si="538"/>
        <v/>
      </c>
      <c r="E966" s="328" t="e">
        <f t="shared" si="534"/>
        <v>#VALUE!</v>
      </c>
      <c r="F966" s="328" t="str">
        <f t="shared" si="539"/>
        <v/>
      </c>
      <c r="G966" s="328" t="str">
        <f t="shared" si="540"/>
        <v/>
      </c>
      <c r="H966" s="313"/>
      <c r="I966" s="328" t="str">
        <f t="shared" si="541"/>
        <v/>
      </c>
      <c r="J966" s="328">
        <f t="shared" si="535"/>
        <v>850</v>
      </c>
      <c r="K966" s="335" t="str">
        <f t="shared" si="542"/>
        <v/>
      </c>
      <c r="L966" s="323" t="str">
        <f t="shared" si="543"/>
        <v/>
      </c>
      <c r="M966" s="323" t="str">
        <f t="shared" si="544"/>
        <v/>
      </c>
      <c r="N966" s="328" t="str">
        <f t="shared" si="545"/>
        <v/>
      </c>
      <c r="O966" s="328" t="str">
        <f t="shared" si="546"/>
        <v/>
      </c>
      <c r="P966" s="332"/>
      <c r="Q966" s="328"/>
      <c r="R966" s="277" t="str">
        <f>IF(H966&gt;0, rate1(1,$L$52,$L$51,$L$54,L966,$L$53,$L$50,P966),"")</f>
        <v/>
      </c>
      <c r="S966" s="323"/>
      <c r="T966" s="323"/>
      <c r="U966" s="328"/>
      <c r="V966" s="336"/>
      <c r="W966" s="328"/>
      <c r="X966" s="328"/>
      <c r="Y966" s="328"/>
      <c r="Z966" s="108" t="str">
        <f>IF(H966&gt;0, rate1(1,$L$52,$L$51,$L$54,U966,$L$53,$L$50,Y966),"")</f>
        <v/>
      </c>
      <c r="AA966" s="336" t="str">
        <f t="shared" si="547"/>
        <v/>
      </c>
      <c r="AB966" s="336" t="str">
        <f t="shared" si="548"/>
        <v/>
      </c>
      <c r="AC966" s="328" t="str">
        <f t="shared" si="549"/>
        <v/>
      </c>
      <c r="AD966" s="328" t="str">
        <f t="shared" si="550"/>
        <v/>
      </c>
      <c r="AE966" s="328" t="str">
        <f t="shared" si="551"/>
        <v/>
      </c>
      <c r="AF966" s="328" t="str">
        <f t="shared" si="552"/>
        <v/>
      </c>
      <c r="AG966" s="328" t="str">
        <f t="shared" si="553"/>
        <v/>
      </c>
      <c r="AH966" s="328" t="str">
        <f t="shared" si="554"/>
        <v/>
      </c>
      <c r="AI966" s="328" t="str">
        <f t="shared" si="555"/>
        <v/>
      </c>
      <c r="AJ966" s="328" t="str">
        <f t="shared" si="556"/>
        <v/>
      </c>
      <c r="AK966" s="337" t="str">
        <f t="shared" si="557"/>
        <v/>
      </c>
      <c r="AL966" s="42" t="str">
        <f t="shared" si="558"/>
        <v/>
      </c>
    </row>
    <row r="967" spans="2:38" ht="15" x14ac:dyDescent="0.15">
      <c r="B967" s="328" t="str">
        <f t="shared" si="536"/>
        <v/>
      </c>
      <c r="C967" s="328" t="str">
        <f t="shared" si="537"/>
        <v/>
      </c>
      <c r="D967" s="328" t="str">
        <f t="shared" si="538"/>
        <v/>
      </c>
      <c r="E967" s="328" t="e">
        <f t="shared" si="534"/>
        <v>#VALUE!</v>
      </c>
      <c r="F967" s="328" t="str">
        <f t="shared" si="539"/>
        <v/>
      </c>
      <c r="G967" s="328" t="str">
        <f t="shared" si="540"/>
        <v/>
      </c>
      <c r="H967" s="313"/>
      <c r="I967" s="328" t="str">
        <f t="shared" si="541"/>
        <v/>
      </c>
      <c r="J967" s="328">
        <f t="shared" si="535"/>
        <v>850</v>
      </c>
      <c r="K967" s="335" t="str">
        <f t="shared" si="542"/>
        <v/>
      </c>
      <c r="L967" s="323" t="str">
        <f t="shared" si="543"/>
        <v/>
      </c>
      <c r="M967" s="323" t="str">
        <f t="shared" si="544"/>
        <v/>
      </c>
      <c r="N967" s="328" t="str">
        <f t="shared" si="545"/>
        <v/>
      </c>
      <c r="O967" s="328" t="str">
        <f t="shared" si="546"/>
        <v/>
      </c>
      <c r="P967" s="332"/>
      <c r="Q967" s="328"/>
      <c r="R967" s="277" t="str">
        <f>IF(H967&gt;0, rate1(1,$L$52,$L$51,$L$54,L967,$L$53,$L$50,P967),"")</f>
        <v/>
      </c>
      <c r="S967" s="323"/>
      <c r="T967" s="323"/>
      <c r="U967" s="328"/>
      <c r="V967" s="336"/>
      <c r="W967" s="328"/>
      <c r="X967" s="328"/>
      <c r="Y967" s="328"/>
      <c r="Z967" s="108" t="str">
        <f>IF(H967&gt;0, rate1(1,$L$52,$L$51,$L$54,U967,$L$53,$L$50,Y967),"")</f>
        <v/>
      </c>
      <c r="AA967" s="336" t="str">
        <f t="shared" si="547"/>
        <v/>
      </c>
      <c r="AB967" s="336" t="str">
        <f t="shared" si="548"/>
        <v/>
      </c>
      <c r="AC967" s="328" t="str">
        <f t="shared" si="549"/>
        <v/>
      </c>
      <c r="AD967" s="328" t="str">
        <f t="shared" si="550"/>
        <v/>
      </c>
      <c r="AE967" s="328" t="str">
        <f t="shared" si="551"/>
        <v/>
      </c>
      <c r="AF967" s="328" t="str">
        <f t="shared" si="552"/>
        <v/>
      </c>
      <c r="AG967" s="328" t="str">
        <f t="shared" si="553"/>
        <v/>
      </c>
      <c r="AH967" s="328" t="str">
        <f t="shared" si="554"/>
        <v/>
      </c>
      <c r="AI967" s="328" t="str">
        <f t="shared" si="555"/>
        <v/>
      </c>
      <c r="AJ967" s="328" t="str">
        <f t="shared" si="556"/>
        <v/>
      </c>
      <c r="AK967" s="337" t="str">
        <f t="shared" si="557"/>
        <v/>
      </c>
      <c r="AL967" s="42" t="str">
        <f t="shared" si="558"/>
        <v/>
      </c>
    </row>
    <row r="968" spans="2:38" ht="15" x14ac:dyDescent="0.15">
      <c r="B968" s="328" t="str">
        <f t="shared" si="536"/>
        <v/>
      </c>
      <c r="C968" s="328" t="str">
        <f t="shared" si="537"/>
        <v/>
      </c>
      <c r="D968" s="328" t="str">
        <f t="shared" si="538"/>
        <v/>
      </c>
      <c r="E968" s="328" t="e">
        <f t="shared" si="534"/>
        <v>#VALUE!</v>
      </c>
      <c r="F968" s="328" t="str">
        <f t="shared" si="539"/>
        <v/>
      </c>
      <c r="G968" s="328" t="str">
        <f t="shared" si="540"/>
        <v/>
      </c>
      <c r="H968" s="313"/>
      <c r="I968" s="328" t="str">
        <f t="shared" si="541"/>
        <v/>
      </c>
      <c r="J968" s="328">
        <f t="shared" si="535"/>
        <v>850</v>
      </c>
      <c r="K968" s="335" t="str">
        <f t="shared" si="542"/>
        <v/>
      </c>
      <c r="L968" s="323" t="str">
        <f t="shared" si="543"/>
        <v/>
      </c>
      <c r="M968" s="323" t="str">
        <f t="shared" si="544"/>
        <v/>
      </c>
      <c r="N968" s="328" t="str">
        <f t="shared" si="545"/>
        <v/>
      </c>
      <c r="O968" s="328" t="str">
        <f t="shared" si="546"/>
        <v/>
      </c>
      <c r="P968" s="332"/>
      <c r="Q968" s="328"/>
      <c r="R968" s="277" t="str">
        <f>IF(H968&gt;0, rate1(1,$L$52,$L$51,$L$54,L968,$L$53,$L$50,P968),"")</f>
        <v/>
      </c>
      <c r="S968" s="323"/>
      <c r="T968" s="323"/>
      <c r="U968" s="328"/>
      <c r="V968" s="336"/>
      <c r="W968" s="328"/>
      <c r="X968" s="328"/>
      <c r="Y968" s="328"/>
      <c r="Z968" s="108" t="str">
        <f>IF(H968&gt;0, rate1(1,$L$52,$L$51,$L$54,U968,$L$53,$L$50,Y968),"")</f>
        <v/>
      </c>
      <c r="AA968" s="336" t="str">
        <f t="shared" si="547"/>
        <v/>
      </c>
      <c r="AB968" s="336" t="str">
        <f t="shared" si="548"/>
        <v/>
      </c>
      <c r="AC968" s="328" t="str">
        <f t="shared" si="549"/>
        <v/>
      </c>
      <c r="AD968" s="328" t="str">
        <f t="shared" si="550"/>
        <v/>
      </c>
      <c r="AE968" s="328" t="str">
        <f t="shared" si="551"/>
        <v/>
      </c>
      <c r="AF968" s="328" t="str">
        <f t="shared" si="552"/>
        <v/>
      </c>
      <c r="AG968" s="328" t="str">
        <f t="shared" si="553"/>
        <v/>
      </c>
      <c r="AH968" s="328" t="str">
        <f t="shared" si="554"/>
        <v/>
      </c>
      <c r="AI968" s="328" t="str">
        <f t="shared" si="555"/>
        <v/>
      </c>
      <c r="AJ968" s="328" t="str">
        <f t="shared" si="556"/>
        <v/>
      </c>
      <c r="AK968" s="337" t="str">
        <f t="shared" si="557"/>
        <v/>
      </c>
      <c r="AL968" s="42" t="str">
        <f t="shared" si="558"/>
        <v/>
      </c>
    </row>
    <row r="969" spans="2:38" ht="15" x14ac:dyDescent="0.15">
      <c r="B969" s="328" t="str">
        <f t="shared" si="536"/>
        <v/>
      </c>
      <c r="C969" s="328" t="str">
        <f t="shared" si="537"/>
        <v/>
      </c>
      <c r="D969" s="328" t="str">
        <f t="shared" si="538"/>
        <v/>
      </c>
      <c r="E969" s="328" t="e">
        <f t="shared" si="534"/>
        <v>#VALUE!</v>
      </c>
      <c r="F969" s="328" t="str">
        <f t="shared" si="539"/>
        <v/>
      </c>
      <c r="G969" s="328" t="str">
        <f t="shared" si="540"/>
        <v/>
      </c>
      <c r="H969" s="313"/>
      <c r="I969" s="328" t="str">
        <f t="shared" si="541"/>
        <v/>
      </c>
      <c r="J969" s="328">
        <f t="shared" si="535"/>
        <v>850</v>
      </c>
      <c r="K969" s="335" t="str">
        <f t="shared" si="542"/>
        <v/>
      </c>
      <c r="L969" s="323" t="str">
        <f t="shared" si="543"/>
        <v/>
      </c>
      <c r="M969" s="323" t="str">
        <f t="shared" si="544"/>
        <v/>
      </c>
      <c r="N969" s="328" t="str">
        <f t="shared" si="545"/>
        <v/>
      </c>
      <c r="O969" s="328" t="str">
        <f t="shared" si="546"/>
        <v/>
      </c>
      <c r="P969" s="332"/>
      <c r="Q969" s="328"/>
      <c r="R969" s="277" t="str">
        <f>IF(H969&gt;0, rate1(1,$L$52,$L$51,$L$54,L969,$L$53,$L$50,P969),"")</f>
        <v/>
      </c>
      <c r="S969" s="323"/>
      <c r="T969" s="323"/>
      <c r="U969" s="328"/>
      <c r="V969" s="336"/>
      <c r="W969" s="328"/>
      <c r="X969" s="328"/>
      <c r="Y969" s="328"/>
      <c r="Z969" s="108" t="str">
        <f>IF(H969&gt;0, rate1(1,$L$52,$L$51,$L$54,U969,$L$53,$L$50,Y969),"")</f>
        <v/>
      </c>
      <c r="AA969" s="336" t="str">
        <f t="shared" si="547"/>
        <v/>
      </c>
      <c r="AB969" s="336" t="str">
        <f t="shared" si="548"/>
        <v/>
      </c>
      <c r="AC969" s="328" t="str">
        <f t="shared" si="549"/>
        <v/>
      </c>
      <c r="AD969" s="328" t="str">
        <f t="shared" si="550"/>
        <v/>
      </c>
      <c r="AE969" s="328" t="str">
        <f t="shared" si="551"/>
        <v/>
      </c>
      <c r="AF969" s="328" t="str">
        <f t="shared" si="552"/>
        <v/>
      </c>
      <c r="AG969" s="328" t="str">
        <f t="shared" si="553"/>
        <v/>
      </c>
      <c r="AH969" s="328" t="str">
        <f t="shared" si="554"/>
        <v/>
      </c>
      <c r="AI969" s="328" t="str">
        <f t="shared" si="555"/>
        <v/>
      </c>
      <c r="AJ969" s="328" t="str">
        <f t="shared" si="556"/>
        <v/>
      </c>
      <c r="AK969" s="337" t="str">
        <f t="shared" si="557"/>
        <v/>
      </c>
      <c r="AL969" s="42" t="str">
        <f t="shared" si="558"/>
        <v/>
      </c>
    </row>
    <row r="970" spans="2:38" ht="15" x14ac:dyDescent="0.15">
      <c r="B970" s="328" t="str">
        <f t="shared" si="536"/>
        <v/>
      </c>
      <c r="C970" s="328" t="str">
        <f t="shared" si="537"/>
        <v/>
      </c>
      <c r="D970" s="328" t="str">
        <f t="shared" si="538"/>
        <v/>
      </c>
      <c r="E970" s="328" t="e">
        <f t="shared" si="534"/>
        <v>#VALUE!</v>
      </c>
      <c r="F970" s="328" t="str">
        <f t="shared" si="539"/>
        <v/>
      </c>
      <c r="G970" s="328" t="str">
        <f t="shared" si="540"/>
        <v/>
      </c>
      <c r="H970" s="313"/>
      <c r="I970" s="328" t="str">
        <f t="shared" si="541"/>
        <v/>
      </c>
      <c r="J970" s="328">
        <f t="shared" si="535"/>
        <v>850</v>
      </c>
      <c r="K970" s="335" t="str">
        <f t="shared" si="542"/>
        <v/>
      </c>
      <c r="L970" s="323" t="str">
        <f t="shared" si="543"/>
        <v/>
      </c>
      <c r="M970" s="323" t="str">
        <f t="shared" si="544"/>
        <v/>
      </c>
      <c r="N970" s="328" t="str">
        <f t="shared" si="545"/>
        <v/>
      </c>
      <c r="O970" s="328" t="str">
        <f t="shared" si="546"/>
        <v/>
      </c>
      <c r="P970" s="332"/>
      <c r="Q970" s="328"/>
      <c r="R970" s="277" t="str">
        <f>IF(H970&gt;0, rate1(1,$L$52,$L$51,$L$54,L970,$L$53,$L$50,P970),"")</f>
        <v/>
      </c>
      <c r="S970" s="323"/>
      <c r="T970" s="323"/>
      <c r="U970" s="328"/>
      <c r="V970" s="336"/>
      <c r="W970" s="328"/>
      <c r="X970" s="328"/>
      <c r="Y970" s="328"/>
      <c r="Z970" s="108" t="str">
        <f>IF(H970&gt;0, rate1(1,$L$52,$L$51,$L$54,U970,$L$53,$L$50,Y970),"")</f>
        <v/>
      </c>
      <c r="AA970" s="336" t="str">
        <f t="shared" si="547"/>
        <v/>
      </c>
      <c r="AB970" s="336" t="str">
        <f t="shared" si="548"/>
        <v/>
      </c>
      <c r="AC970" s="328" t="str">
        <f t="shared" si="549"/>
        <v/>
      </c>
      <c r="AD970" s="328" t="str">
        <f t="shared" si="550"/>
        <v/>
      </c>
      <c r="AE970" s="328" t="str">
        <f t="shared" si="551"/>
        <v/>
      </c>
      <c r="AF970" s="328" t="str">
        <f t="shared" si="552"/>
        <v/>
      </c>
      <c r="AG970" s="328" t="str">
        <f t="shared" si="553"/>
        <v/>
      </c>
      <c r="AH970" s="328" t="str">
        <f t="shared" si="554"/>
        <v/>
      </c>
      <c r="AI970" s="328" t="str">
        <f t="shared" si="555"/>
        <v/>
      </c>
      <c r="AJ970" s="328" t="str">
        <f t="shared" si="556"/>
        <v/>
      </c>
      <c r="AK970" s="337" t="str">
        <f t="shared" si="557"/>
        <v/>
      </c>
      <c r="AL970" s="42" t="str">
        <f t="shared" si="558"/>
        <v/>
      </c>
    </row>
    <row r="971" spans="2:38" ht="15" x14ac:dyDescent="0.15">
      <c r="B971" s="328" t="str">
        <f t="shared" si="536"/>
        <v/>
      </c>
      <c r="C971" s="328" t="str">
        <f t="shared" si="537"/>
        <v/>
      </c>
      <c r="D971" s="328" t="str">
        <f t="shared" si="538"/>
        <v/>
      </c>
      <c r="E971" s="328" t="e">
        <f t="shared" si="534"/>
        <v>#VALUE!</v>
      </c>
      <c r="F971" s="328" t="str">
        <f t="shared" si="539"/>
        <v/>
      </c>
      <c r="G971" s="328" t="str">
        <f t="shared" si="540"/>
        <v/>
      </c>
      <c r="H971" s="313"/>
      <c r="I971" s="328" t="str">
        <f t="shared" si="541"/>
        <v/>
      </c>
      <c r="J971" s="328">
        <f t="shared" si="535"/>
        <v>850</v>
      </c>
      <c r="K971" s="335" t="str">
        <f t="shared" si="542"/>
        <v/>
      </c>
      <c r="L971" s="323" t="str">
        <f t="shared" si="543"/>
        <v/>
      </c>
      <c r="M971" s="323" t="str">
        <f t="shared" si="544"/>
        <v/>
      </c>
      <c r="N971" s="328" t="str">
        <f t="shared" si="545"/>
        <v/>
      </c>
      <c r="O971" s="328" t="str">
        <f t="shared" si="546"/>
        <v/>
      </c>
      <c r="P971" s="332"/>
      <c r="Q971" s="328"/>
      <c r="R971" s="277" t="str">
        <f>IF(H971&gt;0, rate1(1,$L$52,$L$51,$L$54,L971,$L$53,$L$50,P971),"")</f>
        <v/>
      </c>
      <c r="S971" s="323"/>
      <c r="T971" s="323"/>
      <c r="U971" s="328"/>
      <c r="V971" s="336"/>
      <c r="W971" s="328"/>
      <c r="X971" s="328"/>
      <c r="Y971" s="328"/>
      <c r="Z971" s="108" t="str">
        <f>IF(H971&gt;0, rate1(1,$L$52,$L$51,$L$54,U971,$L$53,$L$50,Y971),"")</f>
        <v/>
      </c>
      <c r="AA971" s="336" t="str">
        <f t="shared" si="547"/>
        <v/>
      </c>
      <c r="AB971" s="336" t="str">
        <f t="shared" si="548"/>
        <v/>
      </c>
      <c r="AC971" s="328" t="str">
        <f t="shared" si="549"/>
        <v/>
      </c>
      <c r="AD971" s="328" t="str">
        <f t="shared" si="550"/>
        <v/>
      </c>
      <c r="AE971" s="328" t="str">
        <f t="shared" si="551"/>
        <v/>
      </c>
      <c r="AF971" s="328" t="str">
        <f t="shared" si="552"/>
        <v/>
      </c>
      <c r="AG971" s="328" t="str">
        <f t="shared" si="553"/>
        <v/>
      </c>
      <c r="AH971" s="328" t="str">
        <f t="shared" si="554"/>
        <v/>
      </c>
      <c r="AI971" s="328" t="str">
        <f t="shared" si="555"/>
        <v/>
      </c>
      <c r="AJ971" s="328" t="str">
        <f t="shared" si="556"/>
        <v/>
      </c>
      <c r="AK971" s="337" t="str">
        <f t="shared" si="557"/>
        <v/>
      </c>
      <c r="AL971" s="42" t="str">
        <f t="shared" si="558"/>
        <v/>
      </c>
    </row>
    <row r="972" spans="2:38" ht="15" x14ac:dyDescent="0.15">
      <c r="B972" s="328" t="str">
        <f t="shared" si="536"/>
        <v/>
      </c>
      <c r="C972" s="328" t="str">
        <f t="shared" si="537"/>
        <v/>
      </c>
      <c r="D972" s="328" t="str">
        <f t="shared" si="538"/>
        <v/>
      </c>
      <c r="E972" s="328" t="e">
        <f t="shared" si="534"/>
        <v>#VALUE!</v>
      </c>
      <c r="F972" s="328" t="str">
        <f t="shared" si="539"/>
        <v/>
      </c>
      <c r="G972" s="328" t="str">
        <f t="shared" si="540"/>
        <v/>
      </c>
      <c r="H972" s="313"/>
      <c r="I972" s="328" t="str">
        <f t="shared" si="541"/>
        <v/>
      </c>
      <c r="J972" s="328">
        <f t="shared" si="535"/>
        <v>850</v>
      </c>
      <c r="K972" s="335" t="str">
        <f t="shared" si="542"/>
        <v/>
      </c>
      <c r="L972" s="323" t="str">
        <f t="shared" si="543"/>
        <v/>
      </c>
      <c r="M972" s="323" t="str">
        <f t="shared" si="544"/>
        <v/>
      </c>
      <c r="N972" s="328" t="str">
        <f t="shared" si="545"/>
        <v/>
      </c>
      <c r="O972" s="328" t="str">
        <f t="shared" si="546"/>
        <v/>
      </c>
      <c r="P972" s="332"/>
      <c r="Q972" s="328"/>
      <c r="R972" s="277" t="str">
        <f>IF(H972&gt;0, rate1(1,$L$52,$L$51,$L$54,L972,$L$53,$L$50,P972),"")</f>
        <v/>
      </c>
      <c r="S972" s="323"/>
      <c r="T972" s="323"/>
      <c r="U972" s="328"/>
      <c r="V972" s="336"/>
      <c r="W972" s="328"/>
      <c r="X972" s="328"/>
      <c r="Y972" s="328"/>
      <c r="Z972" s="108" t="str">
        <f>IF(H972&gt;0, rate1(1,$L$52,$L$51,$L$54,U972,$L$53,$L$50,Y972),"")</f>
        <v/>
      </c>
      <c r="AA972" s="336" t="str">
        <f t="shared" si="547"/>
        <v/>
      </c>
      <c r="AB972" s="336" t="str">
        <f t="shared" si="548"/>
        <v/>
      </c>
      <c r="AC972" s="328" t="str">
        <f t="shared" si="549"/>
        <v/>
      </c>
      <c r="AD972" s="328" t="str">
        <f t="shared" si="550"/>
        <v/>
      </c>
      <c r="AE972" s="328" t="str">
        <f t="shared" si="551"/>
        <v/>
      </c>
      <c r="AF972" s="328" t="str">
        <f t="shared" si="552"/>
        <v/>
      </c>
      <c r="AG972" s="328" t="str">
        <f t="shared" si="553"/>
        <v/>
      </c>
      <c r="AH972" s="328" t="str">
        <f t="shared" si="554"/>
        <v/>
      </c>
      <c r="AI972" s="328" t="str">
        <f t="shared" si="555"/>
        <v/>
      </c>
      <c r="AJ972" s="328" t="str">
        <f t="shared" si="556"/>
        <v/>
      </c>
      <c r="AK972" s="337" t="str">
        <f t="shared" si="557"/>
        <v/>
      </c>
      <c r="AL972" s="42" t="str">
        <f t="shared" si="558"/>
        <v/>
      </c>
    </row>
    <row r="973" spans="2:38" ht="15" x14ac:dyDescent="0.15">
      <c r="B973" s="328" t="str">
        <f t="shared" si="536"/>
        <v/>
      </c>
      <c r="C973" s="328" t="str">
        <f t="shared" si="537"/>
        <v/>
      </c>
      <c r="D973" s="328" t="str">
        <f t="shared" si="538"/>
        <v/>
      </c>
      <c r="E973" s="328" t="e">
        <f t="shared" si="534"/>
        <v>#VALUE!</v>
      </c>
      <c r="F973" s="328" t="str">
        <f t="shared" si="539"/>
        <v/>
      </c>
      <c r="G973" s="328" t="str">
        <f t="shared" si="540"/>
        <v/>
      </c>
      <c r="H973" s="313"/>
      <c r="I973" s="328" t="str">
        <f t="shared" si="541"/>
        <v/>
      </c>
      <c r="J973" s="328">
        <f t="shared" si="535"/>
        <v>850</v>
      </c>
      <c r="K973" s="335" t="str">
        <f t="shared" si="542"/>
        <v/>
      </c>
      <c r="L973" s="323" t="str">
        <f t="shared" si="543"/>
        <v/>
      </c>
      <c r="M973" s="323" t="str">
        <f t="shared" si="544"/>
        <v/>
      </c>
      <c r="N973" s="328" t="str">
        <f t="shared" si="545"/>
        <v/>
      </c>
      <c r="O973" s="328" t="str">
        <f t="shared" si="546"/>
        <v/>
      </c>
      <c r="P973" s="332"/>
      <c r="Q973" s="328"/>
      <c r="R973" s="277" t="str">
        <f>IF(H973&gt;0, rate1(1,$L$52,$L$51,$L$54,L973,$L$53,$L$50,P973),"")</f>
        <v/>
      </c>
      <c r="S973" s="323"/>
      <c r="T973" s="323"/>
      <c r="U973" s="328"/>
      <c r="V973" s="336"/>
      <c r="W973" s="328"/>
      <c r="X973" s="328"/>
      <c r="Y973" s="328"/>
      <c r="Z973" s="108" t="str">
        <f>IF(H973&gt;0, rate1(1,$L$52,$L$51,$L$54,U973,$L$53,$L$50,Y973),"")</f>
        <v/>
      </c>
      <c r="AA973" s="336" t="str">
        <f t="shared" si="547"/>
        <v/>
      </c>
      <c r="AB973" s="336" t="str">
        <f t="shared" si="548"/>
        <v/>
      </c>
      <c r="AC973" s="328" t="str">
        <f t="shared" si="549"/>
        <v/>
      </c>
      <c r="AD973" s="328" t="str">
        <f t="shared" si="550"/>
        <v/>
      </c>
      <c r="AE973" s="328" t="str">
        <f t="shared" si="551"/>
        <v/>
      </c>
      <c r="AF973" s="328" t="str">
        <f t="shared" si="552"/>
        <v/>
      </c>
      <c r="AG973" s="328" t="str">
        <f t="shared" si="553"/>
        <v/>
      </c>
      <c r="AH973" s="328" t="str">
        <f t="shared" si="554"/>
        <v/>
      </c>
      <c r="AI973" s="328" t="str">
        <f t="shared" si="555"/>
        <v/>
      </c>
      <c r="AJ973" s="328" t="str">
        <f t="shared" si="556"/>
        <v/>
      </c>
      <c r="AK973" s="337" t="str">
        <f t="shared" si="557"/>
        <v/>
      </c>
      <c r="AL973" s="42" t="str">
        <f t="shared" si="558"/>
        <v/>
      </c>
    </row>
    <row r="974" spans="2:38" ht="15" x14ac:dyDescent="0.15">
      <c r="B974" s="328" t="str">
        <f t="shared" si="536"/>
        <v/>
      </c>
      <c r="C974" s="328" t="str">
        <f t="shared" si="537"/>
        <v/>
      </c>
      <c r="D974" s="328" t="str">
        <f t="shared" si="538"/>
        <v/>
      </c>
      <c r="E974" s="328" t="e">
        <f t="shared" si="534"/>
        <v>#VALUE!</v>
      </c>
      <c r="F974" s="328" t="str">
        <f t="shared" si="539"/>
        <v/>
      </c>
      <c r="G974" s="328" t="str">
        <f t="shared" si="540"/>
        <v/>
      </c>
      <c r="H974" s="313"/>
      <c r="I974" s="328" t="str">
        <f t="shared" si="541"/>
        <v/>
      </c>
      <c r="J974" s="328">
        <f t="shared" si="535"/>
        <v>850</v>
      </c>
      <c r="K974" s="335" t="str">
        <f t="shared" si="542"/>
        <v/>
      </c>
      <c r="L974" s="323" t="str">
        <f t="shared" si="543"/>
        <v/>
      </c>
      <c r="M974" s="323" t="str">
        <f t="shared" si="544"/>
        <v/>
      </c>
      <c r="N974" s="328" t="str">
        <f t="shared" si="545"/>
        <v/>
      </c>
      <c r="O974" s="328" t="str">
        <f t="shared" si="546"/>
        <v/>
      </c>
      <c r="P974" s="332"/>
      <c r="Q974" s="328"/>
      <c r="R974" s="277" t="str">
        <f>IF(H974&gt;0, rate1(1,$L$52,$L$51,$L$54,L974,$L$53,$L$50,P974),"")</f>
        <v/>
      </c>
      <c r="S974" s="323"/>
      <c r="T974" s="323"/>
      <c r="U974" s="328"/>
      <c r="V974" s="336"/>
      <c r="W974" s="328"/>
      <c r="X974" s="328"/>
      <c r="Y974" s="328"/>
      <c r="Z974" s="108" t="str">
        <f>IF(H974&gt;0, rate1(1,$L$52,$L$51,$L$54,U974,$L$53,$L$50,Y974),"")</f>
        <v/>
      </c>
      <c r="AA974" s="336" t="str">
        <f t="shared" si="547"/>
        <v/>
      </c>
      <c r="AB974" s="336" t="str">
        <f t="shared" si="548"/>
        <v/>
      </c>
      <c r="AC974" s="328" t="str">
        <f t="shared" si="549"/>
        <v/>
      </c>
      <c r="AD974" s="328" t="str">
        <f t="shared" si="550"/>
        <v/>
      </c>
      <c r="AE974" s="328" t="str">
        <f t="shared" si="551"/>
        <v/>
      </c>
      <c r="AF974" s="328" t="str">
        <f t="shared" si="552"/>
        <v/>
      </c>
      <c r="AG974" s="328" t="str">
        <f t="shared" si="553"/>
        <v/>
      </c>
      <c r="AH974" s="328" t="str">
        <f t="shared" si="554"/>
        <v/>
      </c>
      <c r="AI974" s="328" t="str">
        <f t="shared" si="555"/>
        <v/>
      </c>
      <c r="AJ974" s="328" t="str">
        <f t="shared" si="556"/>
        <v/>
      </c>
      <c r="AK974" s="337" t="str">
        <f t="shared" si="557"/>
        <v/>
      </c>
      <c r="AL974" s="42" t="str">
        <f t="shared" si="558"/>
        <v/>
      </c>
    </row>
    <row r="975" spans="2:38" ht="15" x14ac:dyDescent="0.15">
      <c r="B975" s="328" t="str">
        <f t="shared" si="536"/>
        <v/>
      </c>
      <c r="C975" s="328" t="str">
        <f t="shared" si="537"/>
        <v/>
      </c>
      <c r="D975" s="328" t="str">
        <f t="shared" si="538"/>
        <v/>
      </c>
      <c r="E975" s="328" t="e">
        <f t="shared" si="534"/>
        <v>#VALUE!</v>
      </c>
      <c r="F975" s="328" t="str">
        <f t="shared" si="539"/>
        <v/>
      </c>
      <c r="G975" s="328" t="str">
        <f t="shared" si="540"/>
        <v/>
      </c>
      <c r="H975" s="313"/>
      <c r="I975" s="328" t="str">
        <f t="shared" si="541"/>
        <v/>
      </c>
      <c r="J975" s="328">
        <f t="shared" si="535"/>
        <v>850</v>
      </c>
      <c r="K975" s="335" t="str">
        <f t="shared" si="542"/>
        <v/>
      </c>
      <c r="L975" s="323" t="str">
        <f t="shared" si="543"/>
        <v/>
      </c>
      <c r="M975" s="323" t="str">
        <f t="shared" si="544"/>
        <v/>
      </c>
      <c r="N975" s="328" t="str">
        <f t="shared" si="545"/>
        <v/>
      </c>
      <c r="O975" s="328" t="str">
        <f t="shared" si="546"/>
        <v/>
      </c>
      <c r="P975" s="332"/>
      <c r="Q975" s="328"/>
      <c r="R975" s="277" t="str">
        <f>IF(H975&gt;0, rate1(1,$L$52,$L$51,$L$54,L975,$L$53,$L$50,P975),"")</f>
        <v/>
      </c>
      <c r="S975" s="323"/>
      <c r="T975" s="323"/>
      <c r="U975" s="328"/>
      <c r="V975" s="336"/>
      <c r="W975" s="328"/>
      <c r="X975" s="328"/>
      <c r="Y975" s="328"/>
      <c r="Z975" s="108" t="str">
        <f>IF(H975&gt;0, rate1(1,$L$52,$L$51,$L$54,U975,$L$53,$L$50,Y975),"")</f>
        <v/>
      </c>
      <c r="AA975" s="336" t="str">
        <f t="shared" si="547"/>
        <v/>
      </c>
      <c r="AB975" s="336" t="str">
        <f t="shared" si="548"/>
        <v/>
      </c>
      <c r="AC975" s="328" t="str">
        <f t="shared" si="549"/>
        <v/>
      </c>
      <c r="AD975" s="328" t="str">
        <f t="shared" si="550"/>
        <v/>
      </c>
      <c r="AE975" s="328" t="str">
        <f t="shared" si="551"/>
        <v/>
      </c>
      <c r="AF975" s="328" t="str">
        <f t="shared" si="552"/>
        <v/>
      </c>
      <c r="AG975" s="328" t="str">
        <f t="shared" si="553"/>
        <v/>
      </c>
      <c r="AH975" s="328" t="str">
        <f t="shared" si="554"/>
        <v/>
      </c>
      <c r="AI975" s="328" t="str">
        <f t="shared" si="555"/>
        <v/>
      </c>
      <c r="AJ975" s="328" t="str">
        <f t="shared" si="556"/>
        <v/>
      </c>
      <c r="AK975" s="337" t="str">
        <f t="shared" si="557"/>
        <v/>
      </c>
      <c r="AL975" s="42" t="str">
        <f t="shared" si="558"/>
        <v/>
      </c>
    </row>
    <row r="976" spans="2:38" ht="15" x14ac:dyDescent="0.15">
      <c r="B976" s="328" t="str">
        <f t="shared" si="536"/>
        <v/>
      </c>
      <c r="C976" s="328" t="str">
        <f t="shared" si="537"/>
        <v/>
      </c>
      <c r="D976" s="328" t="str">
        <f t="shared" si="538"/>
        <v/>
      </c>
      <c r="E976" s="328" t="e">
        <f t="shared" si="534"/>
        <v>#VALUE!</v>
      </c>
      <c r="F976" s="328" t="str">
        <f t="shared" si="539"/>
        <v/>
      </c>
      <c r="G976" s="328" t="str">
        <f t="shared" si="540"/>
        <v/>
      </c>
      <c r="H976" s="313"/>
      <c r="I976" s="328" t="str">
        <f t="shared" si="541"/>
        <v/>
      </c>
      <c r="J976" s="328">
        <f t="shared" si="535"/>
        <v>850</v>
      </c>
      <c r="K976" s="335" t="str">
        <f t="shared" si="542"/>
        <v/>
      </c>
      <c r="L976" s="323" t="str">
        <f t="shared" si="543"/>
        <v/>
      </c>
      <c r="M976" s="323" t="str">
        <f t="shared" si="544"/>
        <v/>
      </c>
      <c r="N976" s="328" t="str">
        <f t="shared" si="545"/>
        <v/>
      </c>
      <c r="O976" s="328" t="str">
        <f t="shared" si="546"/>
        <v/>
      </c>
      <c r="P976" s="332"/>
      <c r="Q976" s="328"/>
      <c r="R976" s="277" t="str">
        <f>IF(H976&gt;0, rate1(1,$L$52,$L$51,$L$54,L976,$L$53,$L$50,P976),"")</f>
        <v/>
      </c>
      <c r="S976" s="323"/>
      <c r="T976" s="323"/>
      <c r="U976" s="328"/>
      <c r="V976" s="336"/>
      <c r="W976" s="328"/>
      <c r="X976" s="328"/>
      <c r="Y976" s="328"/>
      <c r="Z976" s="108" t="str">
        <f>IF(H976&gt;0, rate1(1,$L$52,$L$51,$L$54,U976,$L$53,$L$50,Y976),"")</f>
        <v/>
      </c>
      <c r="AA976" s="336" t="str">
        <f t="shared" si="547"/>
        <v/>
      </c>
      <c r="AB976" s="336" t="str">
        <f t="shared" si="548"/>
        <v/>
      </c>
      <c r="AC976" s="328" t="str">
        <f t="shared" si="549"/>
        <v/>
      </c>
      <c r="AD976" s="328" t="str">
        <f t="shared" si="550"/>
        <v/>
      </c>
      <c r="AE976" s="328" t="str">
        <f t="shared" si="551"/>
        <v/>
      </c>
      <c r="AF976" s="328" t="str">
        <f t="shared" si="552"/>
        <v/>
      </c>
      <c r="AG976" s="328" t="str">
        <f t="shared" si="553"/>
        <v/>
      </c>
      <c r="AH976" s="328" t="str">
        <f t="shared" si="554"/>
        <v/>
      </c>
      <c r="AI976" s="328" t="str">
        <f t="shared" si="555"/>
        <v/>
      </c>
      <c r="AJ976" s="328" t="str">
        <f t="shared" si="556"/>
        <v/>
      </c>
      <c r="AK976" s="337" t="str">
        <f t="shared" si="557"/>
        <v/>
      </c>
      <c r="AL976" s="42" t="str">
        <f t="shared" si="558"/>
        <v/>
      </c>
    </row>
    <row r="977" spans="2:38" ht="15" x14ac:dyDescent="0.15">
      <c r="B977" s="328" t="str">
        <f t="shared" si="536"/>
        <v/>
      </c>
      <c r="C977" s="328" t="str">
        <f t="shared" si="537"/>
        <v/>
      </c>
      <c r="D977" s="328" t="str">
        <f t="shared" si="538"/>
        <v/>
      </c>
      <c r="E977" s="328" t="e">
        <f t="shared" si="534"/>
        <v>#VALUE!</v>
      </c>
      <c r="F977" s="328" t="str">
        <f t="shared" si="539"/>
        <v/>
      </c>
      <c r="G977" s="328" t="str">
        <f t="shared" si="540"/>
        <v/>
      </c>
      <c r="H977" s="313"/>
      <c r="I977" s="328" t="str">
        <f t="shared" si="541"/>
        <v/>
      </c>
      <c r="J977" s="328">
        <f t="shared" si="535"/>
        <v>850</v>
      </c>
      <c r="K977" s="335" t="str">
        <f t="shared" si="542"/>
        <v/>
      </c>
      <c r="L977" s="323" t="str">
        <f t="shared" si="543"/>
        <v/>
      </c>
      <c r="M977" s="323" t="str">
        <f t="shared" si="544"/>
        <v/>
      </c>
      <c r="N977" s="328" t="str">
        <f t="shared" si="545"/>
        <v/>
      </c>
      <c r="O977" s="328" t="str">
        <f t="shared" si="546"/>
        <v/>
      </c>
      <c r="P977" s="332"/>
      <c r="Q977" s="328"/>
      <c r="R977" s="277" t="str">
        <f>IF(H977&gt;0, rate1(1,$L$52,$L$51,$L$54,L977,$L$53,$L$50,P977),"")</f>
        <v/>
      </c>
      <c r="S977" s="323"/>
      <c r="T977" s="323"/>
      <c r="U977" s="328"/>
      <c r="V977" s="336"/>
      <c r="W977" s="328"/>
      <c r="X977" s="328"/>
      <c r="Y977" s="328"/>
      <c r="Z977" s="108" t="str">
        <f>IF(H977&gt;0, rate1(1,$L$52,$L$51,$L$54,U977,$L$53,$L$50,Y977),"")</f>
        <v/>
      </c>
      <c r="AA977" s="336" t="str">
        <f t="shared" si="547"/>
        <v/>
      </c>
      <c r="AB977" s="336" t="str">
        <f t="shared" si="548"/>
        <v/>
      </c>
      <c r="AC977" s="328" t="str">
        <f t="shared" si="549"/>
        <v/>
      </c>
      <c r="AD977" s="328" t="str">
        <f t="shared" si="550"/>
        <v/>
      </c>
      <c r="AE977" s="328" t="str">
        <f t="shared" si="551"/>
        <v/>
      </c>
      <c r="AF977" s="328" t="str">
        <f t="shared" si="552"/>
        <v/>
      </c>
      <c r="AG977" s="328" t="str">
        <f t="shared" si="553"/>
        <v/>
      </c>
      <c r="AH977" s="328" t="str">
        <f t="shared" si="554"/>
        <v/>
      </c>
      <c r="AI977" s="328" t="str">
        <f t="shared" si="555"/>
        <v/>
      </c>
      <c r="AJ977" s="328" t="str">
        <f t="shared" si="556"/>
        <v/>
      </c>
      <c r="AK977" s="337" t="str">
        <f t="shared" si="557"/>
        <v/>
      </c>
      <c r="AL977" s="42" t="str">
        <f t="shared" si="558"/>
        <v/>
      </c>
    </row>
    <row r="978" spans="2:38" ht="15" x14ac:dyDescent="0.15">
      <c r="B978" s="328" t="str">
        <f t="shared" si="536"/>
        <v/>
      </c>
      <c r="C978" s="328" t="str">
        <f t="shared" si="537"/>
        <v/>
      </c>
      <c r="D978" s="328" t="str">
        <f t="shared" si="538"/>
        <v/>
      </c>
      <c r="E978" s="328" t="e">
        <f t="shared" si="534"/>
        <v>#VALUE!</v>
      </c>
      <c r="F978" s="328" t="str">
        <f t="shared" si="539"/>
        <v/>
      </c>
      <c r="G978" s="328" t="str">
        <f t="shared" si="540"/>
        <v/>
      </c>
      <c r="H978" s="313"/>
      <c r="I978" s="328" t="str">
        <f t="shared" si="541"/>
        <v/>
      </c>
      <c r="J978" s="328">
        <f t="shared" si="535"/>
        <v>850</v>
      </c>
      <c r="K978" s="335" t="str">
        <f t="shared" si="542"/>
        <v/>
      </c>
      <c r="L978" s="323" t="str">
        <f t="shared" si="543"/>
        <v/>
      </c>
      <c r="M978" s="323" t="str">
        <f t="shared" si="544"/>
        <v/>
      </c>
      <c r="N978" s="328" t="str">
        <f t="shared" si="545"/>
        <v/>
      </c>
      <c r="O978" s="328" t="str">
        <f t="shared" si="546"/>
        <v/>
      </c>
      <c r="P978" s="332"/>
      <c r="Q978" s="328"/>
      <c r="R978" s="277" t="str">
        <f>IF(H978&gt;0, rate1(1,$L$52,$L$51,$L$54,L978,$L$53,$L$50,P978),"")</f>
        <v/>
      </c>
      <c r="S978" s="323"/>
      <c r="T978" s="323"/>
      <c r="U978" s="328"/>
      <c r="V978" s="336"/>
      <c r="W978" s="328"/>
      <c r="X978" s="328"/>
      <c r="Y978" s="328"/>
      <c r="Z978" s="108" t="str">
        <f>IF(H978&gt;0, rate1(1,$L$52,$L$51,$L$54,U978,$L$53,$L$50,Y978),"")</f>
        <v/>
      </c>
      <c r="AA978" s="336" t="str">
        <f t="shared" si="547"/>
        <v/>
      </c>
      <c r="AB978" s="336" t="str">
        <f t="shared" si="548"/>
        <v/>
      </c>
      <c r="AC978" s="328" t="str">
        <f t="shared" si="549"/>
        <v/>
      </c>
      <c r="AD978" s="328" t="str">
        <f t="shared" si="550"/>
        <v/>
      </c>
      <c r="AE978" s="328" t="str">
        <f t="shared" si="551"/>
        <v/>
      </c>
      <c r="AF978" s="328" t="str">
        <f t="shared" si="552"/>
        <v/>
      </c>
      <c r="AG978" s="328" t="str">
        <f t="shared" si="553"/>
        <v/>
      </c>
      <c r="AH978" s="328" t="str">
        <f t="shared" si="554"/>
        <v/>
      </c>
      <c r="AI978" s="328" t="str">
        <f t="shared" si="555"/>
        <v/>
      </c>
      <c r="AJ978" s="328" t="str">
        <f t="shared" si="556"/>
        <v/>
      </c>
      <c r="AK978" s="337" t="str">
        <f t="shared" si="557"/>
        <v/>
      </c>
      <c r="AL978" s="42" t="str">
        <f t="shared" si="558"/>
        <v/>
      </c>
    </row>
    <row r="979" spans="2:38" ht="15" x14ac:dyDescent="0.15">
      <c r="B979" s="328" t="str">
        <f t="shared" si="536"/>
        <v/>
      </c>
      <c r="C979" s="328" t="str">
        <f t="shared" si="537"/>
        <v/>
      </c>
      <c r="D979" s="328" t="str">
        <f t="shared" si="538"/>
        <v/>
      </c>
      <c r="E979" s="328" t="e">
        <f t="shared" si="534"/>
        <v>#VALUE!</v>
      </c>
      <c r="F979" s="328" t="str">
        <f t="shared" si="539"/>
        <v/>
      </c>
      <c r="G979" s="328" t="str">
        <f t="shared" si="540"/>
        <v/>
      </c>
      <c r="H979" s="313"/>
      <c r="I979" s="328" t="str">
        <f t="shared" si="541"/>
        <v/>
      </c>
      <c r="J979" s="328">
        <f t="shared" si="535"/>
        <v>850</v>
      </c>
      <c r="K979" s="335" t="str">
        <f t="shared" si="542"/>
        <v/>
      </c>
      <c r="L979" s="323" t="str">
        <f t="shared" si="543"/>
        <v/>
      </c>
      <c r="M979" s="323" t="str">
        <f t="shared" si="544"/>
        <v/>
      </c>
      <c r="N979" s="328" t="str">
        <f t="shared" si="545"/>
        <v/>
      </c>
      <c r="O979" s="328" t="str">
        <f t="shared" si="546"/>
        <v/>
      </c>
      <c r="P979" s="332"/>
      <c r="Q979" s="328"/>
      <c r="R979" s="277" t="str">
        <f>IF(H979&gt;0, rate1(1,$L$52,$L$51,$L$54,L979,$L$53,$L$50,P979),"")</f>
        <v/>
      </c>
      <c r="S979" s="323"/>
      <c r="T979" s="323"/>
      <c r="U979" s="328"/>
      <c r="V979" s="336"/>
      <c r="W979" s="328"/>
      <c r="X979" s="328"/>
      <c r="Y979" s="328"/>
      <c r="Z979" s="108" t="str">
        <f>IF(H979&gt;0, rate1(1,$L$52,$L$51,$L$54,U979,$L$53,$L$50,Y979),"")</f>
        <v/>
      </c>
      <c r="AA979" s="336" t="str">
        <f t="shared" si="547"/>
        <v/>
      </c>
      <c r="AB979" s="336" t="str">
        <f t="shared" si="548"/>
        <v/>
      </c>
      <c r="AC979" s="328" t="str">
        <f t="shared" si="549"/>
        <v/>
      </c>
      <c r="AD979" s="328" t="str">
        <f t="shared" si="550"/>
        <v/>
      </c>
      <c r="AE979" s="328" t="str">
        <f t="shared" si="551"/>
        <v/>
      </c>
      <c r="AF979" s="328" t="str">
        <f t="shared" si="552"/>
        <v/>
      </c>
      <c r="AG979" s="328" t="str">
        <f t="shared" si="553"/>
        <v/>
      </c>
      <c r="AH979" s="328" t="str">
        <f t="shared" si="554"/>
        <v/>
      </c>
      <c r="AI979" s="328" t="str">
        <f t="shared" si="555"/>
        <v/>
      </c>
      <c r="AJ979" s="328" t="str">
        <f t="shared" si="556"/>
        <v/>
      </c>
      <c r="AK979" s="337" t="str">
        <f t="shared" si="557"/>
        <v/>
      </c>
      <c r="AL979" s="42" t="str">
        <f t="shared" si="558"/>
        <v/>
      </c>
    </row>
    <row r="980" spans="2:38" ht="15" x14ac:dyDescent="0.15">
      <c r="B980" s="328" t="str">
        <f t="shared" si="536"/>
        <v/>
      </c>
      <c r="C980" s="328" t="str">
        <f t="shared" si="537"/>
        <v/>
      </c>
      <c r="D980" s="328" t="str">
        <f t="shared" si="538"/>
        <v/>
      </c>
      <c r="E980" s="328" t="e">
        <f t="shared" si="534"/>
        <v>#VALUE!</v>
      </c>
      <c r="F980" s="328" t="str">
        <f t="shared" si="539"/>
        <v/>
      </c>
      <c r="G980" s="328" t="str">
        <f t="shared" si="540"/>
        <v/>
      </c>
      <c r="H980" s="313"/>
      <c r="I980" s="328" t="str">
        <f t="shared" si="541"/>
        <v/>
      </c>
      <c r="J980" s="328">
        <f t="shared" si="535"/>
        <v>850</v>
      </c>
      <c r="K980" s="335" t="str">
        <f t="shared" si="542"/>
        <v/>
      </c>
      <c r="L980" s="323" t="str">
        <f t="shared" si="543"/>
        <v/>
      </c>
      <c r="M980" s="323" t="str">
        <f t="shared" si="544"/>
        <v/>
      </c>
      <c r="N980" s="328" t="str">
        <f t="shared" si="545"/>
        <v/>
      </c>
      <c r="O980" s="328" t="str">
        <f t="shared" si="546"/>
        <v/>
      </c>
      <c r="P980" s="332"/>
      <c r="Q980" s="328"/>
      <c r="R980" s="277" t="str">
        <f>IF(H980&gt;0, rate1(1,$L$52,$L$51,$L$54,L980,$L$53,$L$50,P980),"")</f>
        <v/>
      </c>
      <c r="S980" s="323"/>
      <c r="T980" s="323"/>
      <c r="U980" s="328"/>
      <c r="V980" s="336"/>
      <c r="W980" s="328"/>
      <c r="X980" s="328"/>
      <c r="Y980" s="328"/>
      <c r="Z980" s="108" t="str">
        <f>IF(H980&gt;0, rate1(1,$L$52,$L$51,$L$54,U980,$L$53,$L$50,Y980),"")</f>
        <v/>
      </c>
      <c r="AA980" s="336" t="str">
        <f t="shared" si="547"/>
        <v/>
      </c>
      <c r="AB980" s="336" t="str">
        <f t="shared" si="548"/>
        <v/>
      </c>
      <c r="AC980" s="328" t="str">
        <f t="shared" si="549"/>
        <v/>
      </c>
      <c r="AD980" s="328" t="str">
        <f t="shared" si="550"/>
        <v/>
      </c>
      <c r="AE980" s="328" t="str">
        <f t="shared" si="551"/>
        <v/>
      </c>
      <c r="AF980" s="328" t="str">
        <f t="shared" si="552"/>
        <v/>
      </c>
      <c r="AG980" s="328" t="str">
        <f t="shared" si="553"/>
        <v/>
      </c>
      <c r="AH980" s="328" t="str">
        <f t="shared" si="554"/>
        <v/>
      </c>
      <c r="AI980" s="328" t="str">
        <f t="shared" si="555"/>
        <v/>
      </c>
      <c r="AJ980" s="328" t="str">
        <f t="shared" si="556"/>
        <v/>
      </c>
      <c r="AK980" s="337" t="str">
        <f t="shared" si="557"/>
        <v/>
      </c>
      <c r="AL980" s="42" t="str">
        <f t="shared" si="558"/>
        <v/>
      </c>
    </row>
    <row r="981" spans="2:38" ht="15" x14ac:dyDescent="0.15">
      <c r="B981" s="328" t="str">
        <f t="shared" si="536"/>
        <v/>
      </c>
      <c r="C981" s="328" t="str">
        <f t="shared" si="537"/>
        <v/>
      </c>
      <c r="D981" s="328" t="str">
        <f t="shared" si="538"/>
        <v/>
      </c>
      <c r="E981" s="328" t="e">
        <f t="shared" si="534"/>
        <v>#VALUE!</v>
      </c>
      <c r="F981" s="328" t="str">
        <f t="shared" si="539"/>
        <v/>
      </c>
      <c r="G981" s="328" t="str">
        <f t="shared" si="540"/>
        <v/>
      </c>
      <c r="H981" s="313"/>
      <c r="I981" s="328" t="str">
        <f t="shared" si="541"/>
        <v/>
      </c>
      <c r="J981" s="328">
        <f t="shared" si="535"/>
        <v>850</v>
      </c>
      <c r="K981" s="335" t="str">
        <f t="shared" si="542"/>
        <v/>
      </c>
      <c r="L981" s="323" t="str">
        <f t="shared" si="543"/>
        <v/>
      </c>
      <c r="M981" s="323" t="str">
        <f t="shared" si="544"/>
        <v/>
      </c>
      <c r="N981" s="328" t="str">
        <f t="shared" si="545"/>
        <v/>
      </c>
      <c r="O981" s="328" t="str">
        <f t="shared" si="546"/>
        <v/>
      </c>
      <c r="P981" s="332"/>
      <c r="Q981" s="328"/>
      <c r="R981" s="277" t="str">
        <f>IF(H981&gt;0, rate1(1,$L$52,$L$51,$L$54,L981,$L$53,$L$50,P981),"")</f>
        <v/>
      </c>
      <c r="S981" s="323"/>
      <c r="T981" s="323"/>
      <c r="U981" s="328"/>
      <c r="V981" s="336"/>
      <c r="W981" s="328"/>
      <c r="X981" s="328"/>
      <c r="Y981" s="328"/>
      <c r="Z981" s="108" t="str">
        <f>IF(H981&gt;0, rate1(1,$L$52,$L$51,$L$54,U981,$L$53,$L$50,Y981),"")</f>
        <v/>
      </c>
      <c r="AA981" s="336" t="str">
        <f t="shared" si="547"/>
        <v/>
      </c>
      <c r="AB981" s="336" t="str">
        <f t="shared" si="548"/>
        <v/>
      </c>
      <c r="AC981" s="328" t="str">
        <f t="shared" si="549"/>
        <v/>
      </c>
      <c r="AD981" s="328" t="str">
        <f t="shared" si="550"/>
        <v/>
      </c>
      <c r="AE981" s="328" t="str">
        <f t="shared" si="551"/>
        <v/>
      </c>
      <c r="AF981" s="328" t="str">
        <f t="shared" si="552"/>
        <v/>
      </c>
      <c r="AG981" s="328" t="str">
        <f t="shared" si="553"/>
        <v/>
      </c>
      <c r="AH981" s="328" t="str">
        <f t="shared" si="554"/>
        <v/>
      </c>
      <c r="AI981" s="328" t="str">
        <f t="shared" si="555"/>
        <v/>
      </c>
      <c r="AJ981" s="328" t="str">
        <f t="shared" si="556"/>
        <v/>
      </c>
      <c r="AK981" s="337" t="str">
        <f t="shared" si="557"/>
        <v/>
      </c>
      <c r="AL981" s="42" t="str">
        <f t="shared" si="558"/>
        <v/>
      </c>
    </row>
    <row r="982" spans="2:38" ht="15" x14ac:dyDescent="0.15">
      <c r="B982" s="328" t="str">
        <f t="shared" si="536"/>
        <v/>
      </c>
      <c r="C982" s="328" t="str">
        <f t="shared" si="537"/>
        <v/>
      </c>
      <c r="D982" s="328" t="str">
        <f t="shared" si="538"/>
        <v/>
      </c>
      <c r="E982" s="328" t="e">
        <f t="shared" si="534"/>
        <v>#VALUE!</v>
      </c>
      <c r="F982" s="328" t="str">
        <f t="shared" si="539"/>
        <v/>
      </c>
      <c r="G982" s="328" t="str">
        <f t="shared" si="540"/>
        <v/>
      </c>
      <c r="H982" s="313"/>
      <c r="I982" s="328" t="str">
        <f t="shared" si="541"/>
        <v/>
      </c>
      <c r="J982" s="328">
        <f t="shared" si="535"/>
        <v>850</v>
      </c>
      <c r="K982" s="335" t="str">
        <f t="shared" si="542"/>
        <v/>
      </c>
      <c r="L982" s="323" t="str">
        <f t="shared" si="543"/>
        <v/>
      </c>
      <c r="M982" s="323" t="str">
        <f t="shared" si="544"/>
        <v/>
      </c>
      <c r="N982" s="328" t="str">
        <f t="shared" si="545"/>
        <v/>
      </c>
      <c r="O982" s="328" t="str">
        <f t="shared" si="546"/>
        <v/>
      </c>
      <c r="P982" s="332"/>
      <c r="Q982" s="328"/>
      <c r="R982" s="277" t="str">
        <f>IF(H982&gt;0, rate1(1,$L$52,$L$51,$L$54,L982,$L$53,$L$50,P982),"")</f>
        <v/>
      </c>
      <c r="S982" s="323"/>
      <c r="T982" s="323"/>
      <c r="U982" s="328"/>
      <c r="V982" s="336"/>
      <c r="W982" s="328"/>
      <c r="X982" s="328"/>
      <c r="Y982" s="328"/>
      <c r="Z982" s="108" t="str">
        <f>IF(H982&gt;0, rate1(1,$L$52,$L$51,$L$54,U982,$L$53,$L$50,Y982),"")</f>
        <v/>
      </c>
      <c r="AA982" s="336" t="str">
        <f t="shared" si="547"/>
        <v/>
      </c>
      <c r="AB982" s="336" t="str">
        <f t="shared" si="548"/>
        <v/>
      </c>
      <c r="AC982" s="328" t="str">
        <f t="shared" si="549"/>
        <v/>
      </c>
      <c r="AD982" s="328" t="str">
        <f t="shared" si="550"/>
        <v/>
      </c>
      <c r="AE982" s="328" t="str">
        <f t="shared" si="551"/>
        <v/>
      </c>
      <c r="AF982" s="328" t="str">
        <f t="shared" si="552"/>
        <v/>
      </c>
      <c r="AG982" s="328" t="str">
        <f t="shared" si="553"/>
        <v/>
      </c>
      <c r="AH982" s="328" t="str">
        <f t="shared" si="554"/>
        <v/>
      </c>
      <c r="AI982" s="328" t="str">
        <f t="shared" si="555"/>
        <v/>
      </c>
      <c r="AJ982" s="328" t="str">
        <f t="shared" si="556"/>
        <v/>
      </c>
      <c r="AK982" s="337" t="str">
        <f t="shared" si="557"/>
        <v/>
      </c>
      <c r="AL982" s="42" t="str">
        <f t="shared" si="558"/>
        <v/>
      </c>
    </row>
    <row r="983" spans="2:38" ht="15" x14ac:dyDescent="0.15">
      <c r="B983" s="328" t="str">
        <f t="shared" si="536"/>
        <v/>
      </c>
      <c r="C983" s="328" t="str">
        <f t="shared" si="537"/>
        <v/>
      </c>
      <c r="D983" s="328" t="str">
        <f t="shared" si="538"/>
        <v/>
      </c>
      <c r="E983" s="328" t="e">
        <f t="shared" si="534"/>
        <v>#VALUE!</v>
      </c>
      <c r="F983" s="328" t="str">
        <f t="shared" si="539"/>
        <v/>
      </c>
      <c r="G983" s="328" t="str">
        <f t="shared" si="540"/>
        <v/>
      </c>
      <c r="H983" s="313"/>
      <c r="I983" s="328" t="str">
        <f t="shared" si="541"/>
        <v/>
      </c>
      <c r="J983" s="328">
        <f t="shared" si="535"/>
        <v>850</v>
      </c>
      <c r="K983" s="335" t="str">
        <f t="shared" si="542"/>
        <v/>
      </c>
      <c r="L983" s="323" t="str">
        <f t="shared" si="543"/>
        <v/>
      </c>
      <c r="M983" s="323" t="str">
        <f t="shared" si="544"/>
        <v/>
      </c>
      <c r="N983" s="328" t="str">
        <f t="shared" si="545"/>
        <v/>
      </c>
      <c r="O983" s="328" t="str">
        <f t="shared" si="546"/>
        <v/>
      </c>
      <c r="P983" s="332"/>
      <c r="Q983" s="328"/>
      <c r="R983" s="277" t="str">
        <f>IF(H983&gt;0, rate1(1,$L$52,$L$51,$L$54,L983,$L$53,$L$50,P983),"")</f>
        <v/>
      </c>
      <c r="S983" s="323"/>
      <c r="T983" s="323"/>
      <c r="U983" s="328"/>
      <c r="V983" s="336"/>
      <c r="W983" s="328"/>
      <c r="X983" s="328"/>
      <c r="Y983" s="328"/>
      <c r="Z983" s="108" t="str">
        <f>IF(H983&gt;0, rate1(1,$L$52,$L$51,$L$54,U983,$L$53,$L$50,Y983),"")</f>
        <v/>
      </c>
      <c r="AA983" s="336" t="str">
        <f t="shared" si="547"/>
        <v/>
      </c>
      <c r="AB983" s="336" t="str">
        <f t="shared" si="548"/>
        <v/>
      </c>
      <c r="AC983" s="328" t="str">
        <f t="shared" si="549"/>
        <v/>
      </c>
      <c r="AD983" s="328" t="str">
        <f t="shared" si="550"/>
        <v/>
      </c>
      <c r="AE983" s="328" t="str">
        <f t="shared" si="551"/>
        <v/>
      </c>
      <c r="AF983" s="328" t="str">
        <f t="shared" si="552"/>
        <v/>
      </c>
      <c r="AG983" s="328" t="str">
        <f t="shared" si="553"/>
        <v/>
      </c>
      <c r="AH983" s="328" t="str">
        <f t="shared" si="554"/>
        <v/>
      </c>
      <c r="AI983" s="328" t="str">
        <f t="shared" si="555"/>
        <v/>
      </c>
      <c r="AJ983" s="328" t="str">
        <f t="shared" si="556"/>
        <v/>
      </c>
      <c r="AK983" s="337" t="str">
        <f t="shared" si="557"/>
        <v/>
      </c>
      <c r="AL983" s="42" t="str">
        <f t="shared" si="558"/>
        <v/>
      </c>
    </row>
    <row r="984" spans="2:38" ht="15" x14ac:dyDescent="0.15">
      <c r="B984" s="328" t="str">
        <f t="shared" si="536"/>
        <v/>
      </c>
      <c r="C984" s="328" t="str">
        <f t="shared" si="537"/>
        <v/>
      </c>
      <c r="D984" s="328" t="str">
        <f t="shared" si="538"/>
        <v/>
      </c>
      <c r="E984" s="328" t="e">
        <f t="shared" si="534"/>
        <v>#VALUE!</v>
      </c>
      <c r="F984" s="328" t="str">
        <f t="shared" si="539"/>
        <v/>
      </c>
      <c r="G984" s="328" t="str">
        <f t="shared" si="540"/>
        <v/>
      </c>
      <c r="H984" s="313"/>
      <c r="I984" s="328" t="str">
        <f t="shared" si="541"/>
        <v/>
      </c>
      <c r="J984" s="328">
        <f t="shared" si="535"/>
        <v>850</v>
      </c>
      <c r="K984" s="335" t="str">
        <f t="shared" si="542"/>
        <v/>
      </c>
      <c r="L984" s="323" t="str">
        <f t="shared" si="543"/>
        <v/>
      </c>
      <c r="M984" s="323" t="str">
        <f t="shared" si="544"/>
        <v/>
      </c>
      <c r="N984" s="328" t="str">
        <f t="shared" si="545"/>
        <v/>
      </c>
      <c r="O984" s="328" t="str">
        <f t="shared" si="546"/>
        <v/>
      </c>
      <c r="P984" s="332"/>
      <c r="Q984" s="328"/>
      <c r="R984" s="277" t="str">
        <f>IF(H984&gt;0, rate1(1,$L$52,$L$51,$L$54,L984,$L$53,$L$50,P984),"")</f>
        <v/>
      </c>
      <c r="S984" s="323"/>
      <c r="T984" s="323"/>
      <c r="U984" s="328"/>
      <c r="V984" s="336"/>
      <c r="W984" s="328"/>
      <c r="X984" s="328"/>
      <c r="Y984" s="328"/>
      <c r="Z984" s="108" t="str">
        <f>IF(H984&gt;0, rate1(1,$L$52,$L$51,$L$54,U984,$L$53,$L$50,Y984),"")</f>
        <v/>
      </c>
      <c r="AA984" s="336" t="str">
        <f t="shared" si="547"/>
        <v/>
      </c>
      <c r="AB984" s="336" t="str">
        <f t="shared" si="548"/>
        <v/>
      </c>
      <c r="AC984" s="328" t="str">
        <f t="shared" si="549"/>
        <v/>
      </c>
      <c r="AD984" s="328" t="str">
        <f t="shared" si="550"/>
        <v/>
      </c>
      <c r="AE984" s="328" t="str">
        <f t="shared" si="551"/>
        <v/>
      </c>
      <c r="AF984" s="328" t="str">
        <f t="shared" si="552"/>
        <v/>
      </c>
      <c r="AG984" s="328" t="str">
        <f t="shared" si="553"/>
        <v/>
      </c>
      <c r="AH984" s="328" t="str">
        <f t="shared" si="554"/>
        <v/>
      </c>
      <c r="AI984" s="328" t="str">
        <f t="shared" si="555"/>
        <v/>
      </c>
      <c r="AJ984" s="328" t="str">
        <f t="shared" si="556"/>
        <v/>
      </c>
      <c r="AK984" s="337" t="str">
        <f t="shared" si="557"/>
        <v/>
      </c>
      <c r="AL984" s="42" t="str">
        <f t="shared" si="558"/>
        <v/>
      </c>
    </row>
    <row r="985" spans="2:38" ht="15" x14ac:dyDescent="0.15">
      <c r="B985" s="328" t="str">
        <f t="shared" si="536"/>
        <v/>
      </c>
      <c r="C985" s="328" t="str">
        <f t="shared" si="537"/>
        <v/>
      </c>
      <c r="D985" s="328" t="str">
        <f t="shared" si="538"/>
        <v/>
      </c>
      <c r="E985" s="328" t="e">
        <f t="shared" si="534"/>
        <v>#VALUE!</v>
      </c>
      <c r="F985" s="328" t="str">
        <f t="shared" si="539"/>
        <v/>
      </c>
      <c r="G985" s="328" t="str">
        <f t="shared" si="540"/>
        <v/>
      </c>
      <c r="H985" s="313"/>
      <c r="I985" s="328" t="str">
        <f t="shared" si="541"/>
        <v/>
      </c>
      <c r="J985" s="328">
        <f t="shared" si="535"/>
        <v>850</v>
      </c>
      <c r="K985" s="335" t="str">
        <f t="shared" si="542"/>
        <v/>
      </c>
      <c r="L985" s="323" t="str">
        <f t="shared" si="543"/>
        <v/>
      </c>
      <c r="M985" s="323" t="str">
        <f t="shared" si="544"/>
        <v/>
      </c>
      <c r="N985" s="328" t="str">
        <f t="shared" si="545"/>
        <v/>
      </c>
      <c r="O985" s="328" t="str">
        <f t="shared" si="546"/>
        <v/>
      </c>
      <c r="P985" s="332"/>
      <c r="Q985" s="328"/>
      <c r="R985" s="277" t="str">
        <f>IF(H985&gt;0, rate1(1,$L$52,$L$51,$L$54,L985,$L$53,$L$50,P985),"")</f>
        <v/>
      </c>
      <c r="S985" s="323"/>
      <c r="T985" s="323"/>
      <c r="U985" s="328"/>
      <c r="V985" s="336"/>
      <c r="W985" s="328"/>
      <c r="X985" s="328"/>
      <c r="Y985" s="328"/>
      <c r="Z985" s="108" t="str">
        <f>IF(H985&gt;0, rate1(1,$L$52,$L$51,$L$54,U985,$L$53,$L$50,Y985),"")</f>
        <v/>
      </c>
      <c r="AA985" s="336" t="str">
        <f t="shared" si="547"/>
        <v/>
      </c>
      <c r="AB985" s="336" t="str">
        <f t="shared" si="548"/>
        <v/>
      </c>
      <c r="AC985" s="328" t="str">
        <f t="shared" si="549"/>
        <v/>
      </c>
      <c r="AD985" s="328" t="str">
        <f t="shared" si="550"/>
        <v/>
      </c>
      <c r="AE985" s="328" t="str">
        <f t="shared" si="551"/>
        <v/>
      </c>
      <c r="AF985" s="328" t="str">
        <f t="shared" si="552"/>
        <v/>
      </c>
      <c r="AG985" s="328" t="str">
        <f t="shared" si="553"/>
        <v/>
      </c>
      <c r="AH985" s="328" t="str">
        <f t="shared" si="554"/>
        <v/>
      </c>
      <c r="AI985" s="328" t="str">
        <f t="shared" si="555"/>
        <v/>
      </c>
      <c r="AJ985" s="328" t="str">
        <f t="shared" si="556"/>
        <v/>
      </c>
      <c r="AK985" s="337" t="str">
        <f t="shared" si="557"/>
        <v/>
      </c>
      <c r="AL985" s="42" t="str">
        <f t="shared" si="558"/>
        <v/>
      </c>
    </row>
    <row r="986" spans="2:38" ht="15" x14ac:dyDescent="0.15">
      <c r="B986" s="328" t="str">
        <f t="shared" si="536"/>
        <v/>
      </c>
      <c r="C986" s="328" t="str">
        <f t="shared" si="537"/>
        <v/>
      </c>
      <c r="D986" s="328" t="str">
        <f t="shared" si="538"/>
        <v/>
      </c>
      <c r="E986" s="328" t="e">
        <f t="shared" si="534"/>
        <v>#VALUE!</v>
      </c>
      <c r="F986" s="328" t="str">
        <f t="shared" si="539"/>
        <v/>
      </c>
      <c r="G986" s="328" t="str">
        <f t="shared" si="540"/>
        <v/>
      </c>
      <c r="H986" s="313"/>
      <c r="I986" s="328" t="str">
        <f t="shared" si="541"/>
        <v/>
      </c>
      <c r="J986" s="328">
        <f t="shared" si="535"/>
        <v>850</v>
      </c>
      <c r="K986" s="335" t="str">
        <f t="shared" si="542"/>
        <v/>
      </c>
      <c r="L986" s="323" t="str">
        <f t="shared" si="543"/>
        <v/>
      </c>
      <c r="M986" s="323" t="str">
        <f t="shared" si="544"/>
        <v/>
      </c>
      <c r="N986" s="328" t="str">
        <f t="shared" si="545"/>
        <v/>
      </c>
      <c r="O986" s="328" t="str">
        <f t="shared" si="546"/>
        <v/>
      </c>
      <c r="P986" s="332"/>
      <c r="Q986" s="328"/>
      <c r="R986" s="277" t="str">
        <f>IF(H986&gt;0, rate1(1,$L$52,$L$51,$L$54,L986,$L$53,$L$50,P986),"")</f>
        <v/>
      </c>
      <c r="S986" s="323"/>
      <c r="T986" s="323"/>
      <c r="U986" s="328"/>
      <c r="V986" s="336"/>
      <c r="W986" s="328"/>
      <c r="X986" s="328"/>
      <c r="Y986" s="328"/>
      <c r="Z986" s="108" t="str">
        <f>IF(H986&gt;0, rate1(1,$L$52,$L$51,$L$54,U986,$L$53,$L$50,Y986),"")</f>
        <v/>
      </c>
      <c r="AA986" s="336" t="str">
        <f t="shared" si="547"/>
        <v/>
      </c>
      <c r="AB986" s="336" t="str">
        <f t="shared" si="548"/>
        <v/>
      </c>
      <c r="AC986" s="328" t="str">
        <f t="shared" si="549"/>
        <v/>
      </c>
      <c r="AD986" s="328" t="str">
        <f t="shared" si="550"/>
        <v/>
      </c>
      <c r="AE986" s="328" t="str">
        <f t="shared" si="551"/>
        <v/>
      </c>
      <c r="AF986" s="328" t="str">
        <f t="shared" si="552"/>
        <v/>
      </c>
      <c r="AG986" s="328" t="str">
        <f t="shared" si="553"/>
        <v/>
      </c>
      <c r="AH986" s="328" t="str">
        <f t="shared" si="554"/>
        <v/>
      </c>
      <c r="AI986" s="328" t="str">
        <f t="shared" si="555"/>
        <v/>
      </c>
      <c r="AJ986" s="328" t="str">
        <f t="shared" si="556"/>
        <v/>
      </c>
      <c r="AK986" s="337" t="str">
        <f t="shared" si="557"/>
        <v/>
      </c>
      <c r="AL986" s="42" t="str">
        <f t="shared" si="558"/>
        <v/>
      </c>
    </row>
    <row r="987" spans="2:38" ht="15" x14ac:dyDescent="0.15">
      <c r="B987" s="328" t="str">
        <f t="shared" si="536"/>
        <v/>
      </c>
      <c r="C987" s="328" t="str">
        <f t="shared" si="537"/>
        <v/>
      </c>
      <c r="D987" s="328" t="str">
        <f t="shared" si="538"/>
        <v/>
      </c>
      <c r="E987" s="328" t="e">
        <f t="shared" si="534"/>
        <v>#VALUE!</v>
      </c>
      <c r="F987" s="328" t="str">
        <f t="shared" si="539"/>
        <v/>
      </c>
      <c r="G987" s="328" t="str">
        <f t="shared" si="540"/>
        <v/>
      </c>
      <c r="H987" s="313"/>
      <c r="I987" s="328" t="str">
        <f t="shared" si="541"/>
        <v/>
      </c>
      <c r="J987" s="328">
        <f t="shared" si="535"/>
        <v>850</v>
      </c>
      <c r="K987" s="335" t="str">
        <f t="shared" si="542"/>
        <v/>
      </c>
      <c r="L987" s="323" t="str">
        <f t="shared" si="543"/>
        <v/>
      </c>
      <c r="M987" s="323" t="str">
        <f t="shared" si="544"/>
        <v/>
      </c>
      <c r="N987" s="328" t="str">
        <f t="shared" si="545"/>
        <v/>
      </c>
      <c r="O987" s="328" t="str">
        <f t="shared" si="546"/>
        <v/>
      </c>
      <c r="P987" s="332"/>
      <c r="Q987" s="328"/>
      <c r="R987" s="277" t="str">
        <f>IF(H987&gt;0, rate1(1,$L$52,$L$51,$L$54,L987,$L$53,$L$50,P987),"")</f>
        <v/>
      </c>
      <c r="S987" s="323"/>
      <c r="T987" s="323"/>
      <c r="U987" s="328"/>
      <c r="V987" s="336"/>
      <c r="W987" s="328"/>
      <c r="X987" s="328"/>
      <c r="Y987" s="328"/>
      <c r="Z987" s="108" t="str">
        <f>IF(H987&gt;0, rate1(1,$L$52,$L$51,$L$54,U987,$L$53,$L$50,Y987),"")</f>
        <v/>
      </c>
      <c r="AA987" s="336" t="str">
        <f t="shared" si="547"/>
        <v/>
      </c>
      <c r="AB987" s="336" t="str">
        <f t="shared" si="548"/>
        <v/>
      </c>
      <c r="AC987" s="328" t="str">
        <f t="shared" si="549"/>
        <v/>
      </c>
      <c r="AD987" s="328" t="str">
        <f t="shared" si="550"/>
        <v/>
      </c>
      <c r="AE987" s="328" t="str">
        <f t="shared" si="551"/>
        <v/>
      </c>
      <c r="AF987" s="328" t="str">
        <f t="shared" si="552"/>
        <v/>
      </c>
      <c r="AG987" s="328" t="str">
        <f t="shared" si="553"/>
        <v/>
      </c>
      <c r="AH987" s="328" t="str">
        <f t="shared" si="554"/>
        <v/>
      </c>
      <c r="AI987" s="328" t="str">
        <f t="shared" si="555"/>
        <v/>
      </c>
      <c r="AJ987" s="328" t="str">
        <f t="shared" si="556"/>
        <v/>
      </c>
      <c r="AK987" s="337" t="str">
        <f t="shared" si="557"/>
        <v/>
      </c>
      <c r="AL987" s="42" t="str">
        <f t="shared" si="558"/>
        <v/>
      </c>
    </row>
    <row r="988" spans="2:38" ht="15" x14ac:dyDescent="0.15">
      <c r="B988" s="328" t="str">
        <f t="shared" si="536"/>
        <v/>
      </c>
      <c r="C988" s="328" t="str">
        <f t="shared" si="537"/>
        <v/>
      </c>
      <c r="D988" s="328" t="str">
        <f t="shared" si="538"/>
        <v/>
      </c>
      <c r="E988" s="328" t="e">
        <f t="shared" si="534"/>
        <v>#VALUE!</v>
      </c>
      <c r="F988" s="328" t="str">
        <f t="shared" si="539"/>
        <v/>
      </c>
      <c r="G988" s="328" t="str">
        <f t="shared" si="540"/>
        <v/>
      </c>
      <c r="H988" s="313"/>
      <c r="I988" s="328" t="str">
        <f t="shared" si="541"/>
        <v/>
      </c>
      <c r="J988" s="328">
        <f t="shared" si="535"/>
        <v>850</v>
      </c>
      <c r="K988" s="335" t="str">
        <f t="shared" si="542"/>
        <v/>
      </c>
      <c r="L988" s="323" t="str">
        <f t="shared" si="543"/>
        <v/>
      </c>
      <c r="M988" s="323" t="str">
        <f t="shared" si="544"/>
        <v/>
      </c>
      <c r="N988" s="328" t="str">
        <f t="shared" si="545"/>
        <v/>
      </c>
      <c r="O988" s="328" t="str">
        <f t="shared" si="546"/>
        <v/>
      </c>
      <c r="P988" s="332"/>
      <c r="Q988" s="328"/>
      <c r="R988" s="277" t="str">
        <f>IF(H988&gt;0, rate1(1,$L$52,$L$51,$L$54,L988,$L$53,$L$50,P988),"")</f>
        <v/>
      </c>
      <c r="S988" s="323"/>
      <c r="T988" s="323"/>
      <c r="U988" s="328"/>
      <c r="V988" s="336"/>
      <c r="W988" s="328"/>
      <c r="X988" s="328"/>
      <c r="Y988" s="328"/>
      <c r="Z988" s="108" t="str">
        <f>IF(H988&gt;0, rate1(1,$L$52,$L$51,$L$54,U988,$L$53,$L$50,Y988),"")</f>
        <v/>
      </c>
      <c r="AA988" s="336" t="str">
        <f t="shared" si="547"/>
        <v/>
      </c>
      <c r="AB988" s="336" t="str">
        <f t="shared" si="548"/>
        <v/>
      </c>
      <c r="AC988" s="328" t="str">
        <f t="shared" si="549"/>
        <v/>
      </c>
      <c r="AD988" s="328" t="str">
        <f t="shared" si="550"/>
        <v/>
      </c>
      <c r="AE988" s="328" t="str">
        <f t="shared" si="551"/>
        <v/>
      </c>
      <c r="AF988" s="328" t="str">
        <f t="shared" si="552"/>
        <v/>
      </c>
      <c r="AG988" s="328" t="str">
        <f t="shared" si="553"/>
        <v/>
      </c>
      <c r="AH988" s="328" t="str">
        <f t="shared" si="554"/>
        <v/>
      </c>
      <c r="AI988" s="328" t="str">
        <f t="shared" si="555"/>
        <v/>
      </c>
      <c r="AJ988" s="328" t="str">
        <f t="shared" si="556"/>
        <v/>
      </c>
      <c r="AK988" s="337" t="str">
        <f t="shared" si="557"/>
        <v/>
      </c>
      <c r="AL988" s="42" t="str">
        <f t="shared" si="558"/>
        <v/>
      </c>
    </row>
    <row r="989" spans="2:38" ht="15" x14ac:dyDescent="0.15">
      <c r="B989" s="328" t="str">
        <f t="shared" si="536"/>
        <v/>
      </c>
      <c r="C989" s="328" t="str">
        <f t="shared" si="537"/>
        <v/>
      </c>
      <c r="D989" s="328" t="str">
        <f t="shared" si="538"/>
        <v/>
      </c>
      <c r="E989" s="328" t="e">
        <f t="shared" si="534"/>
        <v>#VALUE!</v>
      </c>
      <c r="F989" s="328" t="str">
        <f t="shared" si="539"/>
        <v/>
      </c>
      <c r="G989" s="328" t="str">
        <f t="shared" si="540"/>
        <v/>
      </c>
      <c r="H989" s="313"/>
      <c r="I989" s="328" t="str">
        <f t="shared" si="541"/>
        <v/>
      </c>
      <c r="J989" s="328">
        <f t="shared" si="535"/>
        <v>850</v>
      </c>
      <c r="K989" s="335" t="str">
        <f t="shared" si="542"/>
        <v/>
      </c>
      <c r="L989" s="323" t="str">
        <f t="shared" si="543"/>
        <v/>
      </c>
      <c r="M989" s="323" t="str">
        <f t="shared" si="544"/>
        <v/>
      </c>
      <c r="N989" s="328" t="str">
        <f t="shared" si="545"/>
        <v/>
      </c>
      <c r="O989" s="328" t="str">
        <f t="shared" si="546"/>
        <v/>
      </c>
      <c r="P989" s="332"/>
      <c r="Q989" s="328"/>
      <c r="R989" s="277" t="str">
        <f>IF(H989&gt;0, rate1(1,$L$52,$L$51,$L$54,L989,$L$53,$L$50,P989),"")</f>
        <v/>
      </c>
      <c r="S989" s="323"/>
      <c r="T989" s="323"/>
      <c r="U989" s="328"/>
      <c r="V989" s="336"/>
      <c r="W989" s="328"/>
      <c r="X989" s="328"/>
      <c r="Y989" s="328"/>
      <c r="Z989" s="108" t="str">
        <f>IF(H989&gt;0, rate1(1,$L$52,$L$51,$L$54,U989,$L$53,$L$50,Y989),"")</f>
        <v/>
      </c>
      <c r="AA989" s="336" t="str">
        <f t="shared" si="547"/>
        <v/>
      </c>
      <c r="AB989" s="336" t="str">
        <f t="shared" si="548"/>
        <v/>
      </c>
      <c r="AC989" s="328" t="str">
        <f t="shared" si="549"/>
        <v/>
      </c>
      <c r="AD989" s="328" t="str">
        <f t="shared" si="550"/>
        <v/>
      </c>
      <c r="AE989" s="328" t="str">
        <f t="shared" si="551"/>
        <v/>
      </c>
      <c r="AF989" s="328" t="str">
        <f t="shared" si="552"/>
        <v/>
      </c>
      <c r="AG989" s="328" t="str">
        <f t="shared" si="553"/>
        <v/>
      </c>
      <c r="AH989" s="328" t="str">
        <f t="shared" si="554"/>
        <v/>
      </c>
      <c r="AI989" s="328" t="str">
        <f t="shared" si="555"/>
        <v/>
      </c>
      <c r="AJ989" s="328" t="str">
        <f t="shared" si="556"/>
        <v/>
      </c>
      <c r="AK989" s="337" t="str">
        <f t="shared" si="557"/>
        <v/>
      </c>
      <c r="AL989" s="42" t="str">
        <f t="shared" si="558"/>
        <v/>
      </c>
    </row>
    <row r="990" spans="2:38" ht="15" x14ac:dyDescent="0.15">
      <c r="B990" s="328" t="str">
        <f t="shared" si="536"/>
        <v/>
      </c>
      <c r="C990" s="328" t="str">
        <f t="shared" si="537"/>
        <v/>
      </c>
      <c r="D990" s="328" t="str">
        <f t="shared" si="538"/>
        <v/>
      </c>
      <c r="E990" s="328" t="e">
        <f t="shared" si="534"/>
        <v>#VALUE!</v>
      </c>
      <c r="F990" s="328" t="str">
        <f t="shared" si="539"/>
        <v/>
      </c>
      <c r="G990" s="328" t="str">
        <f t="shared" si="540"/>
        <v/>
      </c>
      <c r="H990" s="313"/>
      <c r="I990" s="328" t="str">
        <f t="shared" si="541"/>
        <v/>
      </c>
      <c r="J990" s="328">
        <f t="shared" si="535"/>
        <v>850</v>
      </c>
      <c r="K990" s="335" t="str">
        <f t="shared" si="542"/>
        <v/>
      </c>
      <c r="L990" s="323" t="str">
        <f t="shared" si="543"/>
        <v/>
      </c>
      <c r="M990" s="323" t="str">
        <f t="shared" si="544"/>
        <v/>
      </c>
      <c r="N990" s="328" t="str">
        <f t="shared" si="545"/>
        <v/>
      </c>
      <c r="O990" s="328" t="str">
        <f t="shared" si="546"/>
        <v/>
      </c>
      <c r="P990" s="332"/>
      <c r="Q990" s="328"/>
      <c r="R990" s="277" t="str">
        <f>IF(H990&gt;0, rate1(1,$L$52,$L$51,$L$54,L990,$L$53,$L$50,P990),"")</f>
        <v/>
      </c>
      <c r="S990" s="323"/>
      <c r="T990" s="323"/>
      <c r="U990" s="328"/>
      <c r="V990" s="336"/>
      <c r="W990" s="328"/>
      <c r="X990" s="328"/>
      <c r="Y990" s="328"/>
      <c r="Z990" s="108" t="str">
        <f>IF(H990&gt;0, rate1(1,$L$52,$L$51,$L$54,U990,$L$53,$L$50,Y990),"")</f>
        <v/>
      </c>
      <c r="AA990" s="336" t="str">
        <f t="shared" si="547"/>
        <v/>
      </c>
      <c r="AB990" s="336" t="str">
        <f t="shared" si="548"/>
        <v/>
      </c>
      <c r="AC990" s="328" t="str">
        <f t="shared" si="549"/>
        <v/>
      </c>
      <c r="AD990" s="328" t="str">
        <f t="shared" si="550"/>
        <v/>
      </c>
      <c r="AE990" s="328" t="str">
        <f t="shared" si="551"/>
        <v/>
      </c>
      <c r="AF990" s="328" t="str">
        <f t="shared" si="552"/>
        <v/>
      </c>
      <c r="AG990" s="328" t="str">
        <f t="shared" si="553"/>
        <v/>
      </c>
      <c r="AH990" s="328" t="str">
        <f t="shared" si="554"/>
        <v/>
      </c>
      <c r="AI990" s="328" t="str">
        <f t="shared" si="555"/>
        <v/>
      </c>
      <c r="AJ990" s="328" t="str">
        <f t="shared" si="556"/>
        <v/>
      </c>
      <c r="AK990" s="337" t="str">
        <f t="shared" si="557"/>
        <v/>
      </c>
      <c r="AL990" s="42" t="str">
        <f t="shared" si="558"/>
        <v/>
      </c>
    </row>
    <row r="991" spans="2:38" ht="15" x14ac:dyDescent="0.15">
      <c r="B991" s="328" t="str">
        <f t="shared" si="536"/>
        <v/>
      </c>
      <c r="C991" s="328" t="str">
        <f t="shared" si="537"/>
        <v/>
      </c>
      <c r="D991" s="328" t="str">
        <f t="shared" si="538"/>
        <v/>
      </c>
      <c r="E991" s="328" t="e">
        <f t="shared" si="534"/>
        <v>#VALUE!</v>
      </c>
      <c r="F991" s="328" t="str">
        <f t="shared" si="539"/>
        <v/>
      </c>
      <c r="G991" s="328" t="str">
        <f t="shared" si="540"/>
        <v/>
      </c>
      <c r="H991" s="313"/>
      <c r="I991" s="328" t="str">
        <f t="shared" si="541"/>
        <v/>
      </c>
      <c r="J991" s="328">
        <f t="shared" si="535"/>
        <v>850</v>
      </c>
      <c r="K991" s="335" t="str">
        <f t="shared" si="542"/>
        <v/>
      </c>
      <c r="L991" s="323" t="str">
        <f t="shared" si="543"/>
        <v/>
      </c>
      <c r="M991" s="323" t="str">
        <f t="shared" si="544"/>
        <v/>
      </c>
      <c r="N991" s="328" t="str">
        <f t="shared" si="545"/>
        <v/>
      </c>
      <c r="O991" s="328" t="str">
        <f t="shared" si="546"/>
        <v/>
      </c>
      <c r="P991" s="332"/>
      <c r="Q991" s="328"/>
      <c r="R991" s="277" t="str">
        <f>IF(H991&gt;0, rate1(1,$L$52,$L$51,$L$54,L991,$L$53,$L$50,P991),"")</f>
        <v/>
      </c>
      <c r="S991" s="323"/>
      <c r="T991" s="323"/>
      <c r="U991" s="328"/>
      <c r="V991" s="336"/>
      <c r="W991" s="328"/>
      <c r="X991" s="328"/>
      <c r="Y991" s="328"/>
      <c r="Z991" s="108" t="str">
        <f>IF(H991&gt;0, rate1(1,$L$52,$L$51,$L$54,U991,$L$53,$L$50,Y991),"")</f>
        <v/>
      </c>
      <c r="AA991" s="336" t="str">
        <f t="shared" si="547"/>
        <v/>
      </c>
      <c r="AB991" s="336" t="str">
        <f t="shared" si="548"/>
        <v/>
      </c>
      <c r="AC991" s="328" t="str">
        <f t="shared" si="549"/>
        <v/>
      </c>
      <c r="AD991" s="328" t="str">
        <f t="shared" si="550"/>
        <v/>
      </c>
      <c r="AE991" s="328" t="str">
        <f t="shared" si="551"/>
        <v/>
      </c>
      <c r="AF991" s="328" t="str">
        <f t="shared" si="552"/>
        <v/>
      </c>
      <c r="AG991" s="328" t="str">
        <f t="shared" si="553"/>
        <v/>
      </c>
      <c r="AH991" s="328" t="str">
        <f t="shared" si="554"/>
        <v/>
      </c>
      <c r="AI991" s="328" t="str">
        <f t="shared" si="555"/>
        <v/>
      </c>
      <c r="AJ991" s="328" t="str">
        <f t="shared" si="556"/>
        <v/>
      </c>
      <c r="AK991" s="337" t="str">
        <f t="shared" si="557"/>
        <v/>
      </c>
      <c r="AL991" s="42" t="str">
        <f t="shared" si="558"/>
        <v/>
      </c>
    </row>
    <row r="992" spans="2:38" ht="15" x14ac:dyDescent="0.15">
      <c r="B992" s="328" t="str">
        <f t="shared" si="536"/>
        <v/>
      </c>
      <c r="C992" s="328" t="str">
        <f t="shared" si="537"/>
        <v/>
      </c>
      <c r="D992" s="328" t="str">
        <f t="shared" si="538"/>
        <v/>
      </c>
      <c r="E992" s="328" t="e">
        <f t="shared" si="534"/>
        <v>#VALUE!</v>
      </c>
      <c r="F992" s="328" t="str">
        <f t="shared" si="539"/>
        <v/>
      </c>
      <c r="G992" s="328" t="str">
        <f t="shared" si="540"/>
        <v/>
      </c>
      <c r="H992" s="313"/>
      <c r="I992" s="328" t="str">
        <f t="shared" si="541"/>
        <v/>
      </c>
      <c r="J992" s="328">
        <f t="shared" si="535"/>
        <v>850</v>
      </c>
      <c r="K992" s="335" t="str">
        <f t="shared" si="542"/>
        <v/>
      </c>
      <c r="L992" s="323" t="str">
        <f t="shared" si="543"/>
        <v/>
      </c>
      <c r="M992" s="323" t="str">
        <f t="shared" si="544"/>
        <v/>
      </c>
      <c r="N992" s="328" t="str">
        <f t="shared" si="545"/>
        <v/>
      </c>
      <c r="O992" s="328" t="str">
        <f t="shared" si="546"/>
        <v/>
      </c>
      <c r="P992" s="332"/>
      <c r="Q992" s="328"/>
      <c r="R992" s="277" t="str">
        <f>IF(H992&gt;0, rate1(1,$L$52,$L$51,$L$54,L992,$L$53,$L$50,P992),"")</f>
        <v/>
      </c>
      <c r="S992" s="323"/>
      <c r="T992" s="323"/>
      <c r="U992" s="328"/>
      <c r="V992" s="336"/>
      <c r="W992" s="328"/>
      <c r="X992" s="328"/>
      <c r="Y992" s="328"/>
      <c r="Z992" s="108" t="str">
        <f>IF(H992&gt;0, rate1(1,$L$52,$L$51,$L$54,U992,$L$53,$L$50,Y992),"")</f>
        <v/>
      </c>
      <c r="AA992" s="336" t="str">
        <f t="shared" si="547"/>
        <v/>
      </c>
      <c r="AB992" s="336" t="str">
        <f t="shared" si="548"/>
        <v/>
      </c>
      <c r="AC992" s="328" t="str">
        <f t="shared" si="549"/>
        <v/>
      </c>
      <c r="AD992" s="328" t="str">
        <f t="shared" si="550"/>
        <v/>
      </c>
      <c r="AE992" s="328" t="str">
        <f t="shared" si="551"/>
        <v/>
      </c>
      <c r="AF992" s="328" t="str">
        <f t="shared" si="552"/>
        <v/>
      </c>
      <c r="AG992" s="328" t="str">
        <f t="shared" si="553"/>
        <v/>
      </c>
      <c r="AH992" s="328" t="str">
        <f t="shared" si="554"/>
        <v/>
      </c>
      <c r="AI992" s="328" t="str">
        <f t="shared" si="555"/>
        <v/>
      </c>
      <c r="AJ992" s="328" t="str">
        <f t="shared" si="556"/>
        <v/>
      </c>
      <c r="AK992" s="337" t="str">
        <f t="shared" si="557"/>
        <v/>
      </c>
      <c r="AL992" s="42" t="str">
        <f t="shared" si="558"/>
        <v/>
      </c>
    </row>
    <row r="993" spans="2:38" ht="15" x14ac:dyDescent="0.15">
      <c r="B993" s="328" t="str">
        <f t="shared" si="536"/>
        <v/>
      </c>
      <c r="C993" s="328" t="str">
        <f t="shared" si="537"/>
        <v/>
      </c>
      <c r="D993" s="328" t="str">
        <f t="shared" si="538"/>
        <v/>
      </c>
      <c r="E993" s="328" t="e">
        <f t="shared" si="534"/>
        <v>#VALUE!</v>
      </c>
      <c r="F993" s="328" t="str">
        <f t="shared" si="539"/>
        <v/>
      </c>
      <c r="G993" s="328" t="str">
        <f t="shared" si="540"/>
        <v/>
      </c>
      <c r="H993" s="313"/>
      <c r="I993" s="328" t="str">
        <f t="shared" si="541"/>
        <v/>
      </c>
      <c r="J993" s="328">
        <f t="shared" si="535"/>
        <v>850</v>
      </c>
      <c r="K993" s="335" t="str">
        <f t="shared" si="542"/>
        <v/>
      </c>
      <c r="L993" s="323" t="str">
        <f t="shared" si="543"/>
        <v/>
      </c>
      <c r="M993" s="323" t="str">
        <f t="shared" si="544"/>
        <v/>
      </c>
      <c r="N993" s="328" t="str">
        <f t="shared" si="545"/>
        <v/>
      </c>
      <c r="O993" s="328" t="str">
        <f t="shared" si="546"/>
        <v/>
      </c>
      <c r="P993" s="332"/>
      <c r="Q993" s="328"/>
      <c r="R993" s="277" t="str">
        <f>IF(H993&gt;0, rate1(1,$L$52,$L$51,$L$54,L993,$L$53,$L$50,P993),"")</f>
        <v/>
      </c>
      <c r="S993" s="323"/>
      <c r="T993" s="323"/>
      <c r="U993" s="328"/>
      <c r="V993" s="336"/>
      <c r="W993" s="328"/>
      <c r="X993" s="328"/>
      <c r="Y993" s="328"/>
      <c r="Z993" s="108" t="str">
        <f>IF(H993&gt;0, rate1(1,$L$52,$L$51,$L$54,U993,$L$53,$L$50,Y993),"")</f>
        <v/>
      </c>
      <c r="AA993" s="336" t="str">
        <f t="shared" si="547"/>
        <v/>
      </c>
      <c r="AB993" s="336" t="str">
        <f t="shared" si="548"/>
        <v/>
      </c>
      <c r="AC993" s="328" t="str">
        <f t="shared" si="549"/>
        <v/>
      </c>
      <c r="AD993" s="328" t="str">
        <f t="shared" si="550"/>
        <v/>
      </c>
      <c r="AE993" s="328" t="str">
        <f t="shared" si="551"/>
        <v/>
      </c>
      <c r="AF993" s="328" t="str">
        <f t="shared" si="552"/>
        <v/>
      </c>
      <c r="AG993" s="328" t="str">
        <f t="shared" si="553"/>
        <v/>
      </c>
      <c r="AH993" s="328" t="str">
        <f t="shared" si="554"/>
        <v/>
      </c>
      <c r="AI993" s="328" t="str">
        <f t="shared" si="555"/>
        <v/>
      </c>
      <c r="AJ993" s="328" t="str">
        <f t="shared" si="556"/>
        <v/>
      </c>
      <c r="AK993" s="337" t="str">
        <f t="shared" si="557"/>
        <v/>
      </c>
      <c r="AL993" s="42" t="str">
        <f t="shared" si="558"/>
        <v/>
      </c>
    </row>
    <row r="994" spans="2:38" ht="15" x14ac:dyDescent="0.15">
      <c r="B994" s="328" t="str">
        <f t="shared" si="536"/>
        <v/>
      </c>
      <c r="C994" s="328" t="str">
        <f t="shared" si="537"/>
        <v/>
      </c>
      <c r="D994" s="328" t="str">
        <f t="shared" si="538"/>
        <v/>
      </c>
      <c r="E994" s="328" t="e">
        <f t="shared" si="534"/>
        <v>#VALUE!</v>
      </c>
      <c r="F994" s="328" t="str">
        <f t="shared" si="539"/>
        <v/>
      </c>
      <c r="G994" s="328" t="str">
        <f t="shared" si="540"/>
        <v/>
      </c>
      <c r="H994" s="313"/>
      <c r="I994" s="328" t="str">
        <f t="shared" si="541"/>
        <v/>
      </c>
      <c r="J994" s="328">
        <f t="shared" si="535"/>
        <v>850</v>
      </c>
      <c r="K994" s="335" t="str">
        <f t="shared" si="542"/>
        <v/>
      </c>
      <c r="L994" s="323" t="str">
        <f t="shared" si="543"/>
        <v/>
      </c>
      <c r="M994" s="323" t="str">
        <f t="shared" si="544"/>
        <v/>
      </c>
      <c r="N994" s="328" t="str">
        <f t="shared" si="545"/>
        <v/>
      </c>
      <c r="O994" s="328" t="str">
        <f t="shared" si="546"/>
        <v/>
      </c>
      <c r="P994" s="332"/>
      <c r="Q994" s="328"/>
      <c r="R994" s="277" t="str">
        <f>IF(H994&gt;0, rate1(1,$L$52,$L$51,$L$54,L994,$L$53,$L$50,P994),"")</f>
        <v/>
      </c>
      <c r="S994" s="323"/>
      <c r="T994" s="323"/>
      <c r="U994" s="328"/>
      <c r="V994" s="336"/>
      <c r="W994" s="328"/>
      <c r="X994" s="328"/>
      <c r="Y994" s="328"/>
      <c r="Z994" s="108" t="str">
        <f>IF(H994&gt;0, rate1(1,$L$52,$L$51,$L$54,U994,$L$53,$L$50,Y994),"")</f>
        <v/>
      </c>
      <c r="AA994" s="336" t="str">
        <f t="shared" si="547"/>
        <v/>
      </c>
      <c r="AB994" s="336" t="str">
        <f t="shared" si="548"/>
        <v/>
      </c>
      <c r="AC994" s="328" t="str">
        <f t="shared" si="549"/>
        <v/>
      </c>
      <c r="AD994" s="328" t="str">
        <f t="shared" si="550"/>
        <v/>
      </c>
      <c r="AE994" s="328" t="str">
        <f t="shared" si="551"/>
        <v/>
      </c>
      <c r="AF994" s="328" t="str">
        <f t="shared" si="552"/>
        <v/>
      </c>
      <c r="AG994" s="328" t="str">
        <f t="shared" si="553"/>
        <v/>
      </c>
      <c r="AH994" s="328" t="str">
        <f t="shared" si="554"/>
        <v/>
      </c>
      <c r="AI994" s="328" t="str">
        <f t="shared" si="555"/>
        <v/>
      </c>
      <c r="AJ994" s="328" t="str">
        <f t="shared" si="556"/>
        <v/>
      </c>
      <c r="AK994" s="337" t="str">
        <f t="shared" si="557"/>
        <v/>
      </c>
      <c r="AL994" s="42" t="str">
        <f t="shared" si="558"/>
        <v/>
      </c>
    </row>
    <row r="995" spans="2:38" ht="15" x14ac:dyDescent="0.15">
      <c r="B995" s="328" t="str">
        <f t="shared" si="536"/>
        <v/>
      </c>
      <c r="C995" s="328" t="str">
        <f t="shared" si="537"/>
        <v/>
      </c>
      <c r="D995" s="328" t="str">
        <f t="shared" si="538"/>
        <v/>
      </c>
      <c r="E995" s="328" t="e">
        <f t="shared" si="534"/>
        <v>#VALUE!</v>
      </c>
      <c r="F995" s="328" t="str">
        <f t="shared" si="539"/>
        <v/>
      </c>
      <c r="G995" s="328" t="str">
        <f t="shared" si="540"/>
        <v/>
      </c>
      <c r="H995" s="313"/>
      <c r="I995" s="328" t="str">
        <f t="shared" si="541"/>
        <v/>
      </c>
      <c r="J995" s="328">
        <f t="shared" si="535"/>
        <v>850</v>
      </c>
      <c r="K995" s="335" t="str">
        <f t="shared" si="542"/>
        <v/>
      </c>
      <c r="L995" s="323" t="str">
        <f t="shared" si="543"/>
        <v/>
      </c>
      <c r="M995" s="323" t="str">
        <f t="shared" si="544"/>
        <v/>
      </c>
      <c r="N995" s="328" t="str">
        <f t="shared" si="545"/>
        <v/>
      </c>
      <c r="O995" s="328" t="str">
        <f t="shared" si="546"/>
        <v/>
      </c>
      <c r="P995" s="332"/>
      <c r="Q995" s="328"/>
      <c r="R995" s="277" t="str">
        <f>IF(H995&gt;0, rate1(1,$L$52,$L$51,$L$54,L995,$L$53,$L$50,P995),"")</f>
        <v/>
      </c>
      <c r="S995" s="323"/>
      <c r="T995" s="323"/>
      <c r="U995" s="328"/>
      <c r="V995" s="336"/>
      <c r="W995" s="328"/>
      <c r="X995" s="328"/>
      <c r="Y995" s="328"/>
      <c r="Z995" s="108" t="str">
        <f>IF(H995&gt;0, rate1(1,$L$52,$L$51,$L$54,U995,$L$53,$L$50,Y995),"")</f>
        <v/>
      </c>
      <c r="AA995" s="336" t="str">
        <f t="shared" si="547"/>
        <v/>
      </c>
      <c r="AB995" s="336" t="str">
        <f t="shared" si="548"/>
        <v/>
      </c>
      <c r="AC995" s="328" t="str">
        <f t="shared" si="549"/>
        <v/>
      </c>
      <c r="AD995" s="328" t="str">
        <f t="shared" si="550"/>
        <v/>
      </c>
      <c r="AE995" s="328" t="str">
        <f t="shared" si="551"/>
        <v/>
      </c>
      <c r="AF995" s="328" t="str">
        <f t="shared" si="552"/>
        <v/>
      </c>
      <c r="AG995" s="328" t="str">
        <f t="shared" si="553"/>
        <v/>
      </c>
      <c r="AH995" s="328" t="str">
        <f t="shared" si="554"/>
        <v/>
      </c>
      <c r="AI995" s="328" t="str">
        <f t="shared" si="555"/>
        <v/>
      </c>
      <c r="AJ995" s="328" t="str">
        <f t="shared" si="556"/>
        <v/>
      </c>
      <c r="AK995" s="337" t="str">
        <f t="shared" si="557"/>
        <v/>
      </c>
      <c r="AL995" s="42" t="str">
        <f t="shared" si="558"/>
        <v/>
      </c>
    </row>
    <row r="996" spans="2:38" ht="15" x14ac:dyDescent="0.15">
      <c r="B996" s="328" t="str">
        <f t="shared" si="536"/>
        <v/>
      </c>
      <c r="C996" s="328" t="str">
        <f t="shared" si="537"/>
        <v/>
      </c>
      <c r="D996" s="328" t="str">
        <f t="shared" si="538"/>
        <v/>
      </c>
      <c r="E996" s="328" t="e">
        <f t="shared" si="534"/>
        <v>#VALUE!</v>
      </c>
      <c r="F996" s="328" t="str">
        <f t="shared" si="539"/>
        <v/>
      </c>
      <c r="G996" s="328" t="str">
        <f t="shared" si="540"/>
        <v/>
      </c>
      <c r="H996" s="313"/>
      <c r="I996" s="328" t="str">
        <f t="shared" si="541"/>
        <v/>
      </c>
      <c r="J996" s="328">
        <f t="shared" si="535"/>
        <v>850</v>
      </c>
      <c r="K996" s="335" t="str">
        <f t="shared" si="542"/>
        <v/>
      </c>
      <c r="L996" s="323" t="str">
        <f t="shared" si="543"/>
        <v/>
      </c>
      <c r="M996" s="323" t="str">
        <f t="shared" si="544"/>
        <v/>
      </c>
      <c r="N996" s="328" t="str">
        <f t="shared" si="545"/>
        <v/>
      </c>
      <c r="O996" s="328" t="str">
        <f t="shared" si="546"/>
        <v/>
      </c>
      <c r="P996" s="332"/>
      <c r="Q996" s="328"/>
      <c r="R996" s="277" t="str">
        <f>IF(H996&gt;0, rate1(1,$L$52,$L$51,$L$54,L996,$L$53,$L$50,P996),"")</f>
        <v/>
      </c>
      <c r="S996" s="323"/>
      <c r="T996" s="323"/>
      <c r="U996" s="328"/>
      <c r="V996" s="336"/>
      <c r="W996" s="328"/>
      <c r="X996" s="328"/>
      <c r="Y996" s="328"/>
      <c r="Z996" s="108" t="str">
        <f>IF(H996&gt;0, rate1(1,$L$52,$L$51,$L$54,U996,$L$53,$L$50,Y996),"")</f>
        <v/>
      </c>
      <c r="AA996" s="336" t="str">
        <f t="shared" si="547"/>
        <v/>
      </c>
      <c r="AB996" s="336" t="str">
        <f t="shared" si="548"/>
        <v/>
      </c>
      <c r="AC996" s="328" t="str">
        <f t="shared" si="549"/>
        <v/>
      </c>
      <c r="AD996" s="328" t="str">
        <f t="shared" si="550"/>
        <v/>
      </c>
      <c r="AE996" s="328" t="str">
        <f t="shared" si="551"/>
        <v/>
      </c>
      <c r="AF996" s="328" t="str">
        <f t="shared" si="552"/>
        <v/>
      </c>
      <c r="AG996" s="328" t="str">
        <f t="shared" si="553"/>
        <v/>
      </c>
      <c r="AH996" s="328" t="str">
        <f t="shared" si="554"/>
        <v/>
      </c>
      <c r="AI996" s="328" t="str">
        <f t="shared" si="555"/>
        <v/>
      </c>
      <c r="AJ996" s="328" t="str">
        <f t="shared" si="556"/>
        <v/>
      </c>
      <c r="AK996" s="337" t="str">
        <f t="shared" si="557"/>
        <v/>
      </c>
      <c r="AL996" s="42" t="str">
        <f t="shared" si="558"/>
        <v/>
      </c>
    </row>
    <row r="997" spans="2:38" ht="15" x14ac:dyDescent="0.15">
      <c r="B997" s="328" t="str">
        <f t="shared" si="536"/>
        <v/>
      </c>
      <c r="C997" s="328" t="str">
        <f t="shared" si="537"/>
        <v/>
      </c>
      <c r="D997" s="328" t="str">
        <f t="shared" si="538"/>
        <v/>
      </c>
      <c r="E997" s="328" t="e">
        <f t="shared" si="534"/>
        <v>#VALUE!</v>
      </c>
      <c r="F997" s="328" t="str">
        <f t="shared" si="539"/>
        <v/>
      </c>
      <c r="G997" s="328" t="str">
        <f t="shared" si="540"/>
        <v/>
      </c>
      <c r="H997" s="313"/>
      <c r="I997" s="328" t="str">
        <f t="shared" si="541"/>
        <v/>
      </c>
      <c r="J997" s="328">
        <f t="shared" si="535"/>
        <v>850</v>
      </c>
      <c r="K997" s="335" t="str">
        <f t="shared" si="542"/>
        <v/>
      </c>
      <c r="L997" s="323" t="str">
        <f t="shared" si="543"/>
        <v/>
      </c>
      <c r="M997" s="323" t="str">
        <f t="shared" si="544"/>
        <v/>
      </c>
      <c r="N997" s="328" t="str">
        <f t="shared" si="545"/>
        <v/>
      </c>
      <c r="O997" s="328" t="str">
        <f t="shared" si="546"/>
        <v/>
      </c>
      <c r="P997" s="332"/>
      <c r="Q997" s="328"/>
      <c r="R997" s="277" t="str">
        <f>IF(H997&gt;0, rate1(1,$L$52,$L$51,$L$54,L997,$L$53,$L$50,P997),"")</f>
        <v/>
      </c>
      <c r="S997" s="323"/>
      <c r="T997" s="323"/>
      <c r="U997" s="328"/>
      <c r="V997" s="336"/>
      <c r="W997" s="328"/>
      <c r="X997" s="328"/>
      <c r="Y997" s="328"/>
      <c r="Z997" s="108" t="str">
        <f>IF(H997&gt;0, rate1(1,$L$52,$L$51,$L$54,U997,$L$53,$L$50,Y997),"")</f>
        <v/>
      </c>
      <c r="AA997" s="336" t="str">
        <f t="shared" si="547"/>
        <v/>
      </c>
      <c r="AB997" s="336" t="str">
        <f t="shared" si="548"/>
        <v/>
      </c>
      <c r="AC997" s="328" t="str">
        <f t="shared" si="549"/>
        <v/>
      </c>
      <c r="AD997" s="328" t="str">
        <f t="shared" si="550"/>
        <v/>
      </c>
      <c r="AE997" s="328" t="str">
        <f t="shared" si="551"/>
        <v/>
      </c>
      <c r="AF997" s="328" t="str">
        <f t="shared" si="552"/>
        <v/>
      </c>
      <c r="AG997" s="328" t="str">
        <f t="shared" si="553"/>
        <v/>
      </c>
      <c r="AH997" s="328" t="str">
        <f t="shared" si="554"/>
        <v/>
      </c>
      <c r="AI997" s="328" t="str">
        <f t="shared" si="555"/>
        <v/>
      </c>
      <c r="AJ997" s="328" t="str">
        <f t="shared" si="556"/>
        <v/>
      </c>
      <c r="AK997" s="337" t="str">
        <f t="shared" si="557"/>
        <v/>
      </c>
      <c r="AL997" s="42" t="str">
        <f t="shared" si="558"/>
        <v/>
      </c>
    </row>
    <row r="998" spans="2:38" ht="15" x14ac:dyDescent="0.15">
      <c r="B998" s="328" t="str">
        <f t="shared" si="536"/>
        <v/>
      </c>
      <c r="C998" s="328" t="str">
        <f t="shared" si="537"/>
        <v/>
      </c>
      <c r="D998" s="328" t="str">
        <f t="shared" si="538"/>
        <v/>
      </c>
      <c r="E998" s="328" t="e">
        <f t="shared" si="534"/>
        <v>#VALUE!</v>
      </c>
      <c r="F998" s="328" t="str">
        <f t="shared" si="539"/>
        <v/>
      </c>
      <c r="G998" s="328" t="str">
        <f t="shared" si="540"/>
        <v/>
      </c>
      <c r="H998" s="313"/>
      <c r="I998" s="328" t="str">
        <f t="shared" si="541"/>
        <v/>
      </c>
      <c r="J998" s="328">
        <f t="shared" si="535"/>
        <v>850</v>
      </c>
      <c r="K998" s="335" t="str">
        <f t="shared" si="542"/>
        <v/>
      </c>
      <c r="L998" s="323" t="str">
        <f t="shared" si="543"/>
        <v/>
      </c>
      <c r="M998" s="323" t="str">
        <f t="shared" si="544"/>
        <v/>
      </c>
      <c r="N998" s="328" t="str">
        <f t="shared" si="545"/>
        <v/>
      </c>
      <c r="O998" s="328" t="str">
        <f t="shared" si="546"/>
        <v/>
      </c>
      <c r="P998" s="332"/>
      <c r="Q998" s="328"/>
      <c r="R998" s="277" t="str">
        <f>IF(H998&gt;0, rate1(1,$L$52,$L$51,$L$54,L998,$L$53,$L$50,P998),"")</f>
        <v/>
      </c>
      <c r="S998" s="323"/>
      <c r="T998" s="323"/>
      <c r="U998" s="328"/>
      <c r="V998" s="336"/>
      <c r="W998" s="328"/>
      <c r="X998" s="328"/>
      <c r="Y998" s="328"/>
      <c r="Z998" s="108" t="str">
        <f>IF(H998&gt;0, rate1(1,$L$52,$L$51,$L$54,U998,$L$53,$L$50,Y998),"")</f>
        <v/>
      </c>
      <c r="AA998" s="336" t="str">
        <f t="shared" si="547"/>
        <v/>
      </c>
      <c r="AB998" s="336" t="str">
        <f t="shared" si="548"/>
        <v/>
      </c>
      <c r="AC998" s="328" t="str">
        <f t="shared" si="549"/>
        <v/>
      </c>
      <c r="AD998" s="328" t="str">
        <f t="shared" si="550"/>
        <v/>
      </c>
      <c r="AE998" s="328" t="str">
        <f t="shared" si="551"/>
        <v/>
      </c>
      <c r="AF998" s="328" t="str">
        <f t="shared" si="552"/>
        <v/>
      </c>
      <c r="AG998" s="328" t="str">
        <f t="shared" si="553"/>
        <v/>
      </c>
      <c r="AH998" s="328" t="str">
        <f t="shared" si="554"/>
        <v/>
      </c>
      <c r="AI998" s="328" t="str">
        <f t="shared" si="555"/>
        <v/>
      </c>
      <c r="AJ998" s="328" t="str">
        <f t="shared" si="556"/>
        <v/>
      </c>
      <c r="AK998" s="337" t="str">
        <f t="shared" si="557"/>
        <v/>
      </c>
      <c r="AL998" s="42" t="str">
        <f t="shared" si="558"/>
        <v/>
      </c>
    </row>
    <row r="999" spans="2:38" ht="15" x14ac:dyDescent="0.15">
      <c r="B999" s="328" t="str">
        <f t="shared" si="536"/>
        <v/>
      </c>
      <c r="C999" s="328" t="str">
        <f t="shared" si="537"/>
        <v/>
      </c>
      <c r="D999" s="328" t="str">
        <f t="shared" si="538"/>
        <v/>
      </c>
      <c r="E999" s="328" t="e">
        <f t="shared" si="534"/>
        <v>#VALUE!</v>
      </c>
      <c r="F999" s="328" t="str">
        <f t="shared" si="539"/>
        <v/>
      </c>
      <c r="G999" s="328" t="str">
        <f t="shared" si="540"/>
        <v/>
      </c>
      <c r="H999" s="313"/>
      <c r="I999" s="328" t="str">
        <f t="shared" si="541"/>
        <v/>
      </c>
      <c r="J999" s="328">
        <f t="shared" si="535"/>
        <v>850</v>
      </c>
      <c r="K999" s="335" t="str">
        <f t="shared" si="542"/>
        <v/>
      </c>
      <c r="L999" s="323" t="str">
        <f t="shared" si="543"/>
        <v/>
      </c>
      <c r="M999" s="323" t="str">
        <f t="shared" si="544"/>
        <v/>
      </c>
      <c r="N999" s="328" t="str">
        <f t="shared" si="545"/>
        <v/>
      </c>
      <c r="O999" s="328" t="str">
        <f t="shared" si="546"/>
        <v/>
      </c>
      <c r="P999" s="332"/>
      <c r="Q999" s="328"/>
      <c r="R999" s="277" t="str">
        <f>IF(H999&gt;0, rate1(1,$L$52,$L$51,$L$54,L999,$L$53,$L$50,P999),"")</f>
        <v/>
      </c>
      <c r="S999" s="323"/>
      <c r="T999" s="323"/>
      <c r="U999" s="328"/>
      <c r="V999" s="336"/>
      <c r="W999" s="328"/>
      <c r="X999" s="328"/>
      <c r="Y999" s="328"/>
      <c r="Z999" s="108" t="str">
        <f>IF(H999&gt;0, rate1(1,$L$52,$L$51,$L$54,U999,$L$53,$L$50,Y999),"")</f>
        <v/>
      </c>
      <c r="AA999" s="336" t="str">
        <f t="shared" si="547"/>
        <v/>
      </c>
      <c r="AB999" s="336" t="str">
        <f t="shared" si="548"/>
        <v/>
      </c>
      <c r="AC999" s="328" t="str">
        <f t="shared" si="549"/>
        <v/>
      </c>
      <c r="AD999" s="328" t="str">
        <f t="shared" si="550"/>
        <v/>
      </c>
      <c r="AE999" s="328" t="str">
        <f t="shared" si="551"/>
        <v/>
      </c>
      <c r="AF999" s="328" t="str">
        <f t="shared" si="552"/>
        <v/>
      </c>
      <c r="AG999" s="328" t="str">
        <f t="shared" si="553"/>
        <v/>
      </c>
      <c r="AH999" s="328" t="str">
        <f t="shared" si="554"/>
        <v/>
      </c>
      <c r="AI999" s="328" t="str">
        <f t="shared" si="555"/>
        <v/>
      </c>
      <c r="AJ999" s="328" t="str">
        <f t="shared" si="556"/>
        <v/>
      </c>
      <c r="AK999" s="337" t="str">
        <f t="shared" si="557"/>
        <v/>
      </c>
      <c r="AL999" s="42" t="str">
        <f t="shared" si="558"/>
        <v/>
      </c>
    </row>
    <row r="1000" spans="2:38" ht="15" x14ac:dyDescent="0.15">
      <c r="B1000" s="328" t="str">
        <f t="shared" si="536"/>
        <v/>
      </c>
      <c r="C1000" s="328" t="str">
        <f t="shared" si="537"/>
        <v/>
      </c>
      <c r="D1000" s="328" t="str">
        <f t="shared" si="538"/>
        <v/>
      </c>
      <c r="E1000" s="328"/>
      <c r="F1000" s="328" t="str">
        <f t="shared" si="539"/>
        <v/>
      </c>
      <c r="G1000" s="328" t="str">
        <f t="shared" si="540"/>
        <v/>
      </c>
      <c r="H1000" s="313"/>
      <c r="I1000" s="328" t="str">
        <f t="shared" si="541"/>
        <v/>
      </c>
      <c r="J1000" s="328">
        <f t="shared" si="535"/>
        <v>850</v>
      </c>
      <c r="K1000" s="335" t="str">
        <f t="shared" si="542"/>
        <v/>
      </c>
      <c r="L1000" s="323" t="str">
        <f t="shared" si="543"/>
        <v/>
      </c>
      <c r="M1000" s="323" t="str">
        <f t="shared" si="544"/>
        <v/>
      </c>
      <c r="N1000" s="328" t="str">
        <f t="shared" si="545"/>
        <v/>
      </c>
      <c r="O1000" s="328" t="str">
        <f t="shared" si="546"/>
        <v/>
      </c>
      <c r="P1000" s="332"/>
      <c r="Q1000" s="328"/>
      <c r="R1000" s="120"/>
      <c r="S1000" s="323"/>
      <c r="T1000" s="323"/>
      <c r="U1000" s="328"/>
      <c r="V1000" s="336"/>
      <c r="W1000" s="328"/>
      <c r="X1000" s="328"/>
      <c r="Y1000" s="328"/>
      <c r="Z1000" s="108"/>
      <c r="AA1000" s="336" t="str">
        <f t="shared" si="547"/>
        <v/>
      </c>
      <c r="AB1000" s="336" t="str">
        <f t="shared" si="548"/>
        <v/>
      </c>
      <c r="AC1000" s="328" t="str">
        <f t="shared" si="549"/>
        <v/>
      </c>
      <c r="AD1000" s="328" t="str">
        <f t="shared" si="550"/>
        <v/>
      </c>
      <c r="AE1000" s="328" t="str">
        <f t="shared" si="551"/>
        <v/>
      </c>
      <c r="AF1000" s="328" t="str">
        <f t="shared" si="552"/>
        <v/>
      </c>
      <c r="AG1000" s="328" t="str">
        <f t="shared" si="553"/>
        <v/>
      </c>
      <c r="AH1000" s="328" t="str">
        <f t="shared" si="554"/>
        <v/>
      </c>
      <c r="AI1000" s="328" t="str">
        <f t="shared" si="555"/>
        <v/>
      </c>
      <c r="AJ1000" s="328" t="str">
        <f t="shared" si="556"/>
        <v/>
      </c>
      <c r="AK1000" s="337" t="str">
        <f t="shared" si="557"/>
        <v/>
      </c>
      <c r="AL1000" s="42" t="str">
        <f t="shared" si="558"/>
        <v/>
      </c>
    </row>
    <row r="1001" spans="2:38" x14ac:dyDescent="0.15">
      <c r="H1001" s="313"/>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1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133350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428625</xdr:colOff>
                <xdr:row>14</xdr:row>
                <xdr:rowOff>85725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476250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476250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428625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400050</xdr:colOff>
                <xdr:row>17</xdr:row>
                <xdr:rowOff>180975</xdr:rowOff>
              </from>
              <to>
                <xdr:col>11</xdr:col>
                <xdr:colOff>1000125</xdr:colOff>
                <xdr:row>19</xdr:row>
                <xdr:rowOff>104775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28575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11</xdr:col>
                <xdr:colOff>1028700</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123825</xdr:colOff>
                <xdr:row>0</xdr:row>
                <xdr:rowOff>457200</xdr:rowOff>
              </from>
              <to>
                <xdr:col>12</xdr:col>
                <xdr:colOff>657225</xdr:colOff>
                <xdr:row>2</xdr:row>
                <xdr:rowOff>314325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2" t="s">
        <v>109</v>
      </c>
      <c r="B1" s="422"/>
      <c r="C1" s="422"/>
      <c r="D1" s="422"/>
      <c r="E1" s="422"/>
      <c r="F1" s="422"/>
      <c r="G1" s="422"/>
      <c r="H1" s="422"/>
      <c r="I1" s="422"/>
      <c r="J1" s="422"/>
      <c r="K1" s="422"/>
      <c r="L1" s="422"/>
      <c r="M1" s="422"/>
      <c r="N1" s="422"/>
      <c r="O1" s="422"/>
      <c r="P1" s="422"/>
      <c r="Q1" s="422"/>
      <c r="R1" s="422"/>
      <c r="S1" s="422"/>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3" t="s">
        <v>64</v>
      </c>
      <c r="B2" s="423"/>
      <c r="C2" s="423"/>
      <c r="D2" s="423"/>
      <c r="E2" s="423"/>
      <c r="F2" s="423"/>
      <c r="G2" s="423"/>
      <c r="H2" s="423"/>
      <c r="I2" s="423"/>
      <c r="J2" s="423"/>
      <c r="K2" s="423"/>
      <c r="L2" s="423"/>
      <c r="M2" s="423"/>
      <c r="N2" s="423"/>
      <c r="O2" s="423"/>
      <c r="P2" s="423"/>
      <c r="Q2" s="423"/>
      <c r="R2" s="423"/>
      <c r="S2" s="423"/>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4" t="s">
        <v>0</v>
      </c>
      <c r="B3" s="424"/>
      <c r="C3" s="424"/>
      <c r="D3" s="424"/>
      <c r="E3" s="424"/>
      <c r="F3" s="424"/>
      <c r="G3" s="424"/>
      <c r="H3" s="424"/>
      <c r="I3" s="424"/>
      <c r="J3" s="424"/>
      <c r="K3" s="424"/>
      <c r="L3" s="424"/>
      <c r="M3" s="424"/>
      <c r="N3" s="424"/>
      <c r="O3" s="424"/>
      <c r="P3" s="424"/>
      <c r="Q3" s="424"/>
      <c r="R3" s="424"/>
      <c r="S3" s="424"/>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8"/>
      <c r="C4" s="428"/>
      <c r="D4" s="428"/>
      <c r="E4" s="428"/>
      <c r="F4" s="5"/>
      <c r="G4" s="14"/>
      <c r="H4" s="14"/>
      <c r="I4" s="14"/>
      <c r="J4" s="14"/>
      <c r="K4" s="14"/>
      <c r="L4" s="14"/>
      <c r="M4" s="14"/>
      <c r="N4" s="14"/>
      <c r="O4" s="14"/>
      <c r="P4" s="14"/>
      <c r="Q4" s="14"/>
      <c r="R4" s="14"/>
      <c r="S4" s="14"/>
      <c r="Z4" s="22" t="s">
        <v>102</v>
      </c>
      <c r="AA4" s="22" t="s">
        <v>103</v>
      </c>
    </row>
    <row r="5" spans="1:50" x14ac:dyDescent="0.15">
      <c r="A5" s="7"/>
      <c r="B5" s="429"/>
      <c r="C5" s="429"/>
      <c r="D5" s="429"/>
      <c r="E5" s="429"/>
      <c r="F5" s="7"/>
      <c r="G5" s="14"/>
      <c r="H5" s="14"/>
      <c r="I5" s="14"/>
      <c r="J5" s="14"/>
      <c r="K5" s="14"/>
      <c r="L5" s="14"/>
      <c r="M5" s="14"/>
      <c r="N5" s="14"/>
      <c r="O5" s="14"/>
      <c r="P5" s="14"/>
      <c r="Q5" s="14"/>
      <c r="R5" s="14"/>
      <c r="S5" s="14"/>
      <c r="Z5" s="23">
        <v>667</v>
      </c>
      <c r="AA5" s="23">
        <v>0</v>
      </c>
    </row>
    <row r="6" spans="1:50" ht="18.75" customHeight="1" x14ac:dyDescent="0.15">
      <c r="A6" s="5"/>
      <c r="B6" s="416" t="s">
        <v>100</v>
      </c>
      <c r="C6" s="417"/>
      <c r="D6" s="418" t="s">
        <v>99</v>
      </c>
      <c r="E6" s="419"/>
      <c r="F6" s="5"/>
      <c r="G6" s="430" t="s">
        <v>262</v>
      </c>
      <c r="H6" s="430"/>
      <c r="I6" s="430"/>
      <c r="J6" s="430"/>
      <c r="K6" s="430"/>
      <c r="L6" s="14"/>
      <c r="M6" s="288" t="s">
        <v>256</v>
      </c>
      <c r="N6" s="292">
        <f>'W.H curve'!G47</f>
        <v>0.13373333333333348</v>
      </c>
      <c r="O6" s="415" t="s">
        <v>65</v>
      </c>
      <c r="P6" s="415"/>
      <c r="Q6" s="6"/>
      <c r="R6" s="14"/>
      <c r="S6" s="14"/>
      <c r="Z6" s="48">
        <v>670</v>
      </c>
      <c r="AA6" s="23">
        <v>214</v>
      </c>
    </row>
    <row r="7" spans="1:50" ht="18.75" customHeight="1" x14ac:dyDescent="0.15">
      <c r="A7" s="5"/>
      <c r="B7" s="420" t="s">
        <v>68</v>
      </c>
      <c r="C7" s="421"/>
      <c r="D7" s="420" t="s">
        <v>254</v>
      </c>
      <c r="E7" s="421"/>
      <c r="F7" s="5"/>
      <c r="G7" s="430"/>
      <c r="H7" s="430"/>
      <c r="I7" s="430"/>
      <c r="J7" s="430"/>
      <c r="K7" s="430"/>
      <c r="L7" s="14"/>
      <c r="M7" s="288" t="s">
        <v>257</v>
      </c>
      <c r="N7" s="292">
        <f>G46</f>
        <v>3.3972666666666571</v>
      </c>
      <c r="O7" s="415" t="s">
        <v>65</v>
      </c>
      <c r="P7" s="415"/>
      <c r="Q7" s="13"/>
      <c r="R7" s="14"/>
      <c r="S7" s="14"/>
      <c r="Z7" s="21">
        <v>680</v>
      </c>
      <c r="AA7" s="23">
        <v>1280</v>
      </c>
    </row>
    <row r="8" spans="1:50" ht="18.75" x14ac:dyDescent="0.15">
      <c r="A8" s="5"/>
      <c r="B8" s="286" t="s">
        <v>251</v>
      </c>
      <c r="C8" s="289">
        <v>2900</v>
      </c>
      <c r="D8" s="287" t="s">
        <v>259</v>
      </c>
      <c r="E8" s="290">
        <v>49.5</v>
      </c>
      <c r="F8" s="5"/>
      <c r="G8" s="430"/>
      <c r="H8" s="430"/>
      <c r="I8" s="430"/>
      <c r="J8" s="430"/>
      <c r="K8" s="430"/>
      <c r="L8" s="14"/>
      <c r="M8" s="288" t="s">
        <v>258</v>
      </c>
      <c r="N8" s="292">
        <f>G45</f>
        <v>64.612725000000012</v>
      </c>
      <c r="O8" s="415" t="s">
        <v>65</v>
      </c>
      <c r="P8" s="415"/>
      <c r="Q8" s="13"/>
      <c r="R8" s="14"/>
      <c r="S8" s="14"/>
      <c r="Z8" s="21">
        <v>690</v>
      </c>
      <c r="AA8" s="23">
        <v>2345</v>
      </c>
    </row>
    <row r="9" spans="1:50" ht="16.5" x14ac:dyDescent="0.15">
      <c r="A9" s="5"/>
      <c r="B9" s="286" t="s">
        <v>252</v>
      </c>
      <c r="C9" s="289">
        <v>2935</v>
      </c>
      <c r="D9" s="287" t="s">
        <v>260</v>
      </c>
      <c r="E9" s="290">
        <v>278.39999999999998</v>
      </c>
      <c r="F9" s="5"/>
      <c r="G9" s="14"/>
      <c r="H9" s="14"/>
      <c r="I9" s="14"/>
      <c r="J9" s="14"/>
      <c r="K9" s="14"/>
      <c r="L9" s="14"/>
      <c r="M9" s="414"/>
      <c r="N9" s="414"/>
      <c r="O9" s="414"/>
      <c r="P9" s="14"/>
      <c r="Q9" s="13"/>
      <c r="R9" s="14"/>
      <c r="S9" s="14"/>
      <c r="Z9" s="21">
        <v>700</v>
      </c>
      <c r="AA9" s="23">
        <v>4302</v>
      </c>
    </row>
    <row r="10" spans="1:50" ht="16.5" x14ac:dyDescent="0.15">
      <c r="A10" s="5"/>
      <c r="B10" s="286" t="s">
        <v>253</v>
      </c>
      <c r="C10" s="291">
        <v>2960</v>
      </c>
      <c r="D10" s="287" t="s">
        <v>261</v>
      </c>
      <c r="E10" s="290">
        <v>642.5</v>
      </c>
      <c r="F10" s="5"/>
      <c r="G10" s="14"/>
      <c r="H10" s="14"/>
      <c r="I10" s="14"/>
      <c r="J10" s="14"/>
      <c r="K10" s="14"/>
      <c r="L10" s="14"/>
      <c r="M10" s="14"/>
      <c r="N10" s="14"/>
      <c r="O10" s="14"/>
      <c r="P10" s="14"/>
      <c r="Q10" s="15"/>
      <c r="R10" s="14"/>
      <c r="S10" s="14"/>
      <c r="Z10" s="21">
        <v>710</v>
      </c>
      <c r="AA10" s="23">
        <v>7130</v>
      </c>
    </row>
    <row r="11" spans="1:50" ht="18.75" x14ac:dyDescent="0.15">
      <c r="A11" s="5"/>
      <c r="B11" s="427" t="s">
        <v>255</v>
      </c>
      <c r="C11" s="427"/>
      <c r="D11" s="427"/>
      <c r="E11" s="427"/>
      <c r="F11" s="5"/>
      <c r="G11" s="14"/>
      <c r="H11" s="14"/>
      <c r="I11" s="14"/>
      <c r="J11" s="14"/>
      <c r="K11" s="14"/>
      <c r="L11" s="14"/>
      <c r="M11" s="425"/>
      <c r="N11" s="426"/>
      <c r="O11" s="426"/>
      <c r="P11" s="426"/>
      <c r="Q11" s="16"/>
      <c r="R11" s="14"/>
      <c r="S11" s="14"/>
      <c r="Z11" s="21">
        <v>720</v>
      </c>
      <c r="AA11" s="23">
        <v>11039</v>
      </c>
    </row>
    <row r="12" spans="1:50" x14ac:dyDescent="0.15">
      <c r="A12" s="5"/>
      <c r="B12" s="413">
        <v>2905.75</v>
      </c>
      <c r="C12" s="413"/>
      <c r="D12" s="413"/>
      <c r="E12" s="413"/>
      <c r="F12" s="5"/>
      <c r="G12" s="14"/>
      <c r="H12" s="14"/>
      <c r="I12" s="14"/>
      <c r="J12" s="14"/>
      <c r="K12" s="14"/>
      <c r="L12" s="14"/>
      <c r="M12" s="14"/>
      <c r="N12" s="14"/>
      <c r="O12" s="14"/>
      <c r="P12" s="14"/>
      <c r="Q12" s="14"/>
      <c r="R12" s="14"/>
      <c r="S12" s="14"/>
      <c r="Z12" s="24">
        <v>730</v>
      </c>
      <c r="AA12" s="23">
        <v>16000</v>
      </c>
    </row>
    <row r="13" spans="1:50" x14ac:dyDescent="0.15">
      <c r="A13" s="5"/>
      <c r="B13" s="50"/>
      <c r="C13" s="52"/>
      <c r="D13" s="51"/>
      <c r="E13" s="18"/>
      <c r="F13" s="5"/>
      <c r="G13" s="14"/>
      <c r="H13" s="14"/>
      <c r="I13" s="14"/>
      <c r="J13" s="14"/>
      <c r="K13" s="14"/>
      <c r="L13" s="14"/>
      <c r="M13" s="14"/>
      <c r="N13" s="14"/>
      <c r="O13" s="14"/>
      <c r="P13" s="14"/>
      <c r="Q13" s="14"/>
      <c r="R13" s="14"/>
      <c r="S13" s="14"/>
      <c r="Z13" s="23">
        <v>740</v>
      </c>
      <c r="AA13" s="23">
        <v>22395</v>
      </c>
    </row>
    <row r="14" spans="1:50" x14ac:dyDescent="0.15">
      <c r="A14" s="5"/>
      <c r="B14" s="50"/>
      <c r="C14" s="14"/>
      <c r="D14" s="51"/>
      <c r="E14" s="18"/>
      <c r="F14" s="5"/>
      <c r="G14" s="14"/>
      <c r="H14" s="14"/>
      <c r="I14" s="14"/>
      <c r="J14" s="14"/>
      <c r="K14" s="14"/>
      <c r="L14" s="14"/>
      <c r="M14" s="14"/>
      <c r="N14" s="14"/>
      <c r="O14" s="14"/>
      <c r="P14" s="14"/>
      <c r="Q14" s="14"/>
      <c r="R14" s="14"/>
      <c r="S14" s="14"/>
      <c r="Z14" s="23">
        <v>750</v>
      </c>
      <c r="AA14" s="23">
        <v>30190</v>
      </c>
    </row>
    <row r="15" spans="1:50" x14ac:dyDescent="0.15">
      <c r="A15" s="5"/>
      <c r="B15" s="50"/>
      <c r="C15" s="53"/>
      <c r="D15" s="51"/>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0"/>
      <c r="C18" s="53"/>
      <c r="D18" s="51"/>
      <c r="E18" s="18"/>
      <c r="F18" s="5"/>
      <c r="G18" s="14"/>
      <c r="H18" s="14"/>
      <c r="I18" s="14"/>
      <c r="J18" s="14"/>
      <c r="K18" s="14"/>
      <c r="L18" s="14"/>
      <c r="M18" s="14"/>
      <c r="N18" s="14"/>
      <c r="O18" s="17"/>
      <c r="P18" s="14"/>
      <c r="Q18" s="14"/>
      <c r="R18" s="14"/>
      <c r="S18" s="14"/>
    </row>
    <row r="19" spans="1:19" x14ac:dyDescent="0.15">
      <c r="A19" s="5"/>
      <c r="B19" s="50"/>
      <c r="C19" s="51"/>
      <c r="D19" s="51"/>
      <c r="E19" s="5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7"/>
      <c r="B29" s="298" t="s">
        <v>69</v>
      </c>
      <c r="C29" s="293" t="s">
        <v>70</v>
      </c>
      <c r="D29" s="298" t="s">
        <v>71</v>
      </c>
      <c r="E29" s="297"/>
      <c r="F29" t="s">
        <v>72</v>
      </c>
      <c r="M29" s="297"/>
      <c r="N29" s="297"/>
    </row>
    <row r="30" spans="1:19" ht="14.25" thickBot="1" x14ac:dyDescent="0.2">
      <c r="A30" s="297"/>
      <c r="B30" s="294">
        <f>C8-$B$12</f>
        <v>-5.75</v>
      </c>
      <c r="C30" s="295">
        <f>IF(B30&lt;&gt;"",B30^2,"")</f>
        <v>33.0625</v>
      </c>
      <c r="D30" s="296">
        <f>E8</f>
        <v>49.5</v>
      </c>
      <c r="E30" s="297"/>
      <c r="M30" s="297"/>
      <c r="N30" s="297"/>
    </row>
    <row r="31" spans="1:19" x14ac:dyDescent="0.15">
      <c r="A31" s="297"/>
      <c r="B31" s="294">
        <f>C9-$B$12</f>
        <v>29.25</v>
      </c>
      <c r="C31" s="295">
        <f>IF(B31&lt;&gt;"",B31^2,"")</f>
        <v>855.5625</v>
      </c>
      <c r="D31" s="296">
        <f>E9</f>
        <v>278.39999999999998</v>
      </c>
      <c r="E31" s="297"/>
      <c r="F31" s="387" t="s">
        <v>73</v>
      </c>
      <c r="G31" s="387"/>
      <c r="M31" s="297"/>
      <c r="N31" s="297"/>
    </row>
    <row r="32" spans="1:19" x14ac:dyDescent="0.15">
      <c r="A32" s="297"/>
      <c r="B32" s="294">
        <f>C10-$B$12</f>
        <v>54.25</v>
      </c>
      <c r="C32" s="295">
        <f>IF(B32&lt;&gt;"",B32^2,"")</f>
        <v>2943.0625</v>
      </c>
      <c r="D32" s="296">
        <f>E10</f>
        <v>642.5</v>
      </c>
      <c r="E32" s="297"/>
      <c r="F32" s="384" t="s">
        <v>74</v>
      </c>
      <c r="G32" s="384">
        <v>1</v>
      </c>
      <c r="M32" s="297"/>
      <c r="N32" s="297"/>
    </row>
    <row r="33" spans="1:14" x14ac:dyDescent="0.15">
      <c r="A33" s="293"/>
      <c r="B33" s="294"/>
      <c r="C33" s="295"/>
      <c r="D33" s="296"/>
      <c r="E33" s="293"/>
      <c r="F33" s="384" t="s">
        <v>75</v>
      </c>
      <c r="G33" s="384">
        <v>1</v>
      </c>
      <c r="M33" s="297"/>
      <c r="N33" s="297"/>
    </row>
    <row r="34" spans="1:14" x14ac:dyDescent="0.15">
      <c r="A34" s="293"/>
      <c r="B34" s="294"/>
      <c r="C34" s="295"/>
      <c r="D34" s="296"/>
      <c r="E34" s="293"/>
      <c r="F34" s="384" t="s">
        <v>76</v>
      </c>
      <c r="G34" s="384">
        <v>65535</v>
      </c>
      <c r="M34" s="297"/>
      <c r="N34" s="297"/>
    </row>
    <row r="35" spans="1:14" x14ac:dyDescent="0.15">
      <c r="A35" s="293"/>
      <c r="B35" s="294"/>
      <c r="C35" s="295"/>
      <c r="D35" s="296"/>
      <c r="E35" s="293"/>
      <c r="F35" s="384" t="s">
        <v>77</v>
      </c>
      <c r="G35" s="384">
        <v>0</v>
      </c>
      <c r="M35" s="297"/>
      <c r="N35" s="297"/>
    </row>
    <row r="36" spans="1:14" ht="14.25" thickBot="1" x14ac:dyDescent="0.2">
      <c r="A36" s="293"/>
      <c r="B36" s="294"/>
      <c r="C36" s="295"/>
      <c r="D36" s="296"/>
      <c r="E36" s="293"/>
      <c r="F36" s="385" t="s">
        <v>78</v>
      </c>
      <c r="G36" s="385">
        <v>3</v>
      </c>
      <c r="M36" s="297"/>
      <c r="N36" s="297"/>
    </row>
    <row r="37" spans="1:14" x14ac:dyDescent="0.15">
      <c r="A37" s="293"/>
      <c r="B37" s="294"/>
      <c r="C37" s="295"/>
      <c r="D37" s="296"/>
      <c r="E37" s="293"/>
      <c r="M37" s="297"/>
      <c r="N37" s="297"/>
    </row>
    <row r="38" spans="1:14" ht="14.25" thickBot="1" x14ac:dyDescent="0.2">
      <c r="A38" s="293"/>
      <c r="B38" s="294"/>
      <c r="C38" s="295"/>
      <c r="D38" s="296"/>
      <c r="E38" s="293"/>
      <c r="F38" t="s">
        <v>79</v>
      </c>
      <c r="M38" s="297"/>
      <c r="N38" s="297"/>
    </row>
    <row r="39" spans="1:14" x14ac:dyDescent="0.15">
      <c r="A39" s="293"/>
      <c r="B39" s="294"/>
      <c r="C39" s="295"/>
      <c r="D39" s="296"/>
      <c r="E39" s="293"/>
      <c r="F39" s="386"/>
      <c r="G39" s="386" t="s">
        <v>84</v>
      </c>
      <c r="H39" s="386" t="s">
        <v>85</v>
      </c>
      <c r="I39" s="386" t="s">
        <v>86</v>
      </c>
      <c r="J39" s="386" t="s">
        <v>87</v>
      </c>
      <c r="K39" s="386" t="s">
        <v>88</v>
      </c>
      <c r="M39" s="297"/>
      <c r="N39" s="297"/>
    </row>
    <row r="40" spans="1:14" x14ac:dyDescent="0.15">
      <c r="A40" s="293"/>
      <c r="B40" s="294"/>
      <c r="C40" s="295"/>
      <c r="D40" s="296"/>
      <c r="E40" s="293"/>
      <c r="F40" s="384" t="s">
        <v>80</v>
      </c>
      <c r="G40" s="384">
        <v>2</v>
      </c>
      <c r="H40" s="384">
        <v>178871.00666666668</v>
      </c>
      <c r="I40" s="384">
        <v>89435.503333333341</v>
      </c>
      <c r="J40" s="384" t="e">
        <v>#NUM!</v>
      </c>
      <c r="K40" s="384" t="e">
        <v>#NUM!</v>
      </c>
      <c r="M40" s="297"/>
      <c r="N40" s="297"/>
    </row>
    <row r="41" spans="1:14" x14ac:dyDescent="0.15">
      <c r="A41" s="293"/>
      <c r="B41" s="294"/>
      <c r="C41" s="295"/>
      <c r="D41" s="296"/>
      <c r="E41" s="293"/>
      <c r="F41" s="384" t="s">
        <v>81</v>
      </c>
      <c r="G41" s="384">
        <v>0</v>
      </c>
      <c r="H41" s="384">
        <v>0</v>
      </c>
      <c r="I41" s="384">
        <v>65535</v>
      </c>
      <c r="J41" s="384"/>
      <c r="K41" s="384"/>
      <c r="M41" s="297"/>
      <c r="N41" s="297"/>
    </row>
    <row r="42" spans="1:14" ht="14.25" thickBot="1" x14ac:dyDescent="0.2">
      <c r="A42" s="293"/>
      <c r="B42" s="293"/>
      <c r="C42" s="293"/>
      <c r="D42" s="293"/>
      <c r="E42" s="293"/>
      <c r="F42" s="385" t="s">
        <v>82</v>
      </c>
      <c r="G42" s="385">
        <v>2</v>
      </c>
      <c r="H42" s="385">
        <v>178871.00666666668</v>
      </c>
      <c r="I42" s="385"/>
      <c r="J42" s="385"/>
      <c r="K42" s="385"/>
      <c r="M42" s="297"/>
      <c r="N42" s="297"/>
    </row>
    <row r="43" spans="1:14" ht="14.25" thickBot="1" x14ac:dyDescent="0.2">
      <c r="A43" s="293"/>
      <c r="B43" s="293"/>
      <c r="C43" s="293"/>
      <c r="D43" s="293"/>
      <c r="E43" s="293"/>
      <c r="M43" s="297"/>
      <c r="N43" s="297"/>
    </row>
    <row r="44" spans="1:14" x14ac:dyDescent="0.15">
      <c r="A44" s="297"/>
      <c r="B44" s="297"/>
      <c r="C44" s="297"/>
      <c r="D44" s="297"/>
      <c r="E44" s="297"/>
      <c r="F44" s="386"/>
      <c r="G44" s="386" t="s">
        <v>89</v>
      </c>
      <c r="H44" s="386" t="s">
        <v>77</v>
      </c>
      <c r="I44" s="386" t="s">
        <v>90</v>
      </c>
      <c r="J44" s="386" t="s">
        <v>91</v>
      </c>
      <c r="K44" s="386" t="s">
        <v>92</v>
      </c>
      <c r="L44" s="386" t="s">
        <v>93</v>
      </c>
      <c r="M44" s="297"/>
      <c r="N44" s="297"/>
    </row>
    <row r="45" spans="1:14" x14ac:dyDescent="0.15">
      <c r="A45" s="297"/>
      <c r="B45" s="297"/>
      <c r="C45" s="297"/>
      <c r="D45" s="297"/>
      <c r="E45" s="297"/>
      <c r="F45" s="384" t="s">
        <v>83</v>
      </c>
      <c r="G45" s="384">
        <v>64.612725000000012</v>
      </c>
      <c r="H45" s="384">
        <v>0</v>
      </c>
      <c r="I45" s="384">
        <v>65535</v>
      </c>
      <c r="J45" s="384" t="e">
        <v>#NUM!</v>
      </c>
      <c r="K45" s="384">
        <v>64.612725000000012</v>
      </c>
      <c r="L45" s="384">
        <v>64.612725000000012</v>
      </c>
      <c r="M45" s="297"/>
      <c r="N45" s="297"/>
    </row>
    <row r="46" spans="1:14" x14ac:dyDescent="0.15">
      <c r="A46" s="297"/>
      <c r="B46" s="297"/>
      <c r="C46" s="297"/>
      <c r="D46" s="297"/>
      <c r="E46" s="297"/>
      <c r="F46" s="384" t="s">
        <v>94</v>
      </c>
      <c r="G46" s="384">
        <v>3.3972666666666571</v>
      </c>
      <c r="H46" s="384">
        <v>0</v>
      </c>
      <c r="I46" s="384">
        <v>65535</v>
      </c>
      <c r="J46" s="384" t="e">
        <v>#NUM!</v>
      </c>
      <c r="K46" s="384">
        <v>3.3972666666666571</v>
      </c>
      <c r="L46" s="384">
        <v>3.3972666666666571</v>
      </c>
      <c r="M46" s="297"/>
      <c r="N46" s="297"/>
    </row>
    <row r="47" spans="1:14" ht="14.25" thickBot="1" x14ac:dyDescent="0.2">
      <c r="A47" s="297"/>
      <c r="B47" s="297"/>
      <c r="C47" s="297"/>
      <c r="D47" s="297"/>
      <c r="E47" s="297"/>
      <c r="F47" s="385" t="s">
        <v>95</v>
      </c>
      <c r="G47" s="385">
        <v>0.13373333333333348</v>
      </c>
      <c r="H47" s="385">
        <v>0</v>
      </c>
      <c r="I47" s="385">
        <v>65535</v>
      </c>
      <c r="J47" s="385" t="e">
        <v>#NUM!</v>
      </c>
      <c r="K47" s="385">
        <v>0.13373333333333348</v>
      </c>
      <c r="L47" s="385">
        <v>0.13373333333333348</v>
      </c>
      <c r="M47" s="297"/>
      <c r="N47" s="297"/>
    </row>
    <row r="48" spans="1:14" x14ac:dyDescent="0.15">
      <c r="A48" s="297"/>
      <c r="B48" s="297"/>
      <c r="C48" s="297"/>
      <c r="D48" s="297"/>
      <c r="E48" s="297"/>
      <c r="M48" s="297"/>
      <c r="N48" s="297"/>
    </row>
    <row r="49" spans="1:25" x14ac:dyDescent="0.15">
      <c r="A49" s="297"/>
      <c r="B49" s="297"/>
      <c r="C49" s="297"/>
      <c r="D49" s="297"/>
      <c r="E49" s="297"/>
      <c r="M49" s="297"/>
      <c r="N49" s="297"/>
    </row>
    <row r="50" spans="1:25" x14ac:dyDescent="0.15">
      <c r="A50" s="297"/>
      <c r="B50" s="297"/>
      <c r="C50" s="297"/>
      <c r="D50" s="297"/>
      <c r="E50" s="297"/>
      <c r="M50" s="297"/>
      <c r="N50" s="297"/>
    </row>
    <row r="51" spans="1:25" x14ac:dyDescent="0.15">
      <c r="A51" s="297"/>
      <c r="B51" s="297"/>
      <c r="C51" s="297"/>
      <c r="D51" s="297"/>
      <c r="E51" s="297"/>
      <c r="F51" t="s">
        <v>96</v>
      </c>
      <c r="M51" s="297"/>
      <c r="N51" s="297"/>
    </row>
    <row r="52" spans="1:25" ht="14.25" thickBot="1" x14ac:dyDescent="0.2">
      <c r="A52" s="297"/>
      <c r="B52" s="297"/>
      <c r="C52" s="297"/>
      <c r="D52" s="297"/>
      <c r="E52" s="297"/>
      <c r="M52" s="297"/>
      <c r="N52" s="297"/>
    </row>
    <row r="53" spans="1:25" x14ac:dyDescent="0.15">
      <c r="A53" s="297"/>
      <c r="B53" s="297"/>
      <c r="C53" s="297"/>
      <c r="D53" s="297"/>
      <c r="E53" s="297"/>
      <c r="F53" s="386" t="s">
        <v>78</v>
      </c>
      <c r="G53" s="386" t="s">
        <v>97</v>
      </c>
      <c r="H53" s="386" t="s">
        <v>81</v>
      </c>
      <c r="I53" s="386" t="s">
        <v>98</v>
      </c>
      <c r="M53" s="297"/>
      <c r="N53" s="297"/>
    </row>
    <row r="54" spans="1:25" x14ac:dyDescent="0.15">
      <c r="A54" s="297"/>
      <c r="B54" s="297"/>
      <c r="C54" s="297"/>
      <c r="D54" s="297"/>
      <c r="E54" s="297"/>
      <c r="F54" s="384">
        <v>1</v>
      </c>
      <c r="G54" s="384">
        <v>49.500000000000071</v>
      </c>
      <c r="H54" s="384">
        <v>-7.1054273576010019E-14</v>
      </c>
      <c r="I54" s="384">
        <v>-7.5346246624860581E+147</v>
      </c>
      <c r="M54" s="297"/>
      <c r="N54" s="297"/>
    </row>
    <row r="55" spans="1:25" s="14" customFormat="1" x14ac:dyDescent="0.15">
      <c r="A55" s="293"/>
      <c r="B55" s="293"/>
      <c r="C55" s="293"/>
      <c r="D55" s="293"/>
      <c r="E55" s="293"/>
      <c r="F55" s="384">
        <v>2</v>
      </c>
      <c r="G55" s="384">
        <v>278.39999999999986</v>
      </c>
      <c r="H55" s="384">
        <v>1.1368683772161603E-13</v>
      </c>
      <c r="I55" s="384">
        <v>1.2055399459977694E+148</v>
      </c>
      <c r="J55"/>
      <c r="K55"/>
      <c r="L55"/>
      <c r="M55" s="293"/>
      <c r="N55" s="293"/>
      <c r="O55"/>
      <c r="P55"/>
      <c r="Q55"/>
      <c r="R55"/>
      <c r="S55"/>
      <c r="T55"/>
      <c r="U55"/>
      <c r="V55"/>
      <c r="W55"/>
      <c r="X55"/>
      <c r="Y55"/>
    </row>
    <row r="56" spans="1:25" ht="14.25" thickBot="1" x14ac:dyDescent="0.2">
      <c r="A56" s="297"/>
      <c r="B56" s="297"/>
      <c r="C56" s="297"/>
      <c r="D56" s="297"/>
      <c r="E56" s="297"/>
      <c r="F56" s="385">
        <v>3</v>
      </c>
      <c r="G56" s="385">
        <v>642.5</v>
      </c>
      <c r="H56" s="385">
        <v>0</v>
      </c>
      <c r="I56" s="385">
        <v>0</v>
      </c>
      <c r="M56" s="297"/>
      <c r="N56" s="297"/>
    </row>
    <row r="57" spans="1:25" x14ac:dyDescent="0.15">
      <c r="A57" s="297"/>
      <c r="B57" s="297"/>
      <c r="C57" s="297"/>
      <c r="D57" s="297"/>
      <c r="E57" s="297"/>
      <c r="F57" s="297"/>
      <c r="G57" s="297"/>
      <c r="H57" s="297"/>
      <c r="I57" s="297"/>
      <c r="J57" s="297"/>
      <c r="K57" s="297"/>
      <c r="L57" s="297"/>
      <c r="M57" s="297"/>
      <c r="N57" s="297"/>
    </row>
    <row r="58" spans="1:25" x14ac:dyDescent="0.15">
      <c r="A58" s="297"/>
      <c r="B58" s="297"/>
      <c r="C58" s="297"/>
      <c r="D58" s="297"/>
      <c r="E58" s="297"/>
      <c r="F58" s="297"/>
      <c r="G58" s="297"/>
      <c r="H58" s="297"/>
      <c r="I58" s="297"/>
      <c r="J58" s="297"/>
      <c r="K58" s="297"/>
      <c r="L58" s="297"/>
      <c r="M58" s="297"/>
      <c r="N58" s="297"/>
    </row>
    <row r="59" spans="1:25" x14ac:dyDescent="0.15">
      <c r="A59" s="297"/>
      <c r="B59" s="297"/>
      <c r="C59" s="297"/>
      <c r="D59" s="297"/>
      <c r="E59" s="297"/>
      <c r="F59" s="297"/>
      <c r="G59" s="297"/>
      <c r="H59" s="297"/>
      <c r="I59" s="297"/>
      <c r="J59" s="297"/>
      <c r="K59" s="297"/>
      <c r="L59" s="297"/>
      <c r="M59" s="297"/>
      <c r="N59" s="297"/>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2" t="s">
        <v>109</v>
      </c>
      <c r="B1" s="422"/>
      <c r="C1" s="422"/>
      <c r="D1" s="422"/>
      <c r="E1" s="422"/>
      <c r="F1" s="422"/>
      <c r="G1" s="422"/>
      <c r="H1" s="422"/>
      <c r="I1" s="422"/>
      <c r="J1" s="422"/>
      <c r="K1" s="422"/>
      <c r="L1" s="422"/>
      <c r="M1" s="422"/>
      <c r="N1" s="422"/>
      <c r="O1" s="422"/>
      <c r="P1" s="422"/>
      <c r="Q1" s="422"/>
      <c r="R1" s="422"/>
      <c r="S1" s="422"/>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3" t="s">
        <v>64</v>
      </c>
      <c r="B2" s="423"/>
      <c r="C2" s="423"/>
      <c r="D2" s="423"/>
      <c r="E2" s="423"/>
      <c r="F2" s="423"/>
      <c r="G2" s="423"/>
      <c r="H2" s="423"/>
      <c r="I2" s="423"/>
      <c r="J2" s="423"/>
      <c r="K2" s="423"/>
      <c r="L2" s="423"/>
      <c r="M2" s="423"/>
      <c r="N2" s="423"/>
      <c r="O2" s="423"/>
      <c r="P2" s="423"/>
      <c r="Q2" s="423"/>
      <c r="R2" s="423"/>
      <c r="S2" s="423"/>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4" t="s">
        <v>0</v>
      </c>
      <c r="B3" s="424"/>
      <c r="C3" s="424"/>
      <c r="D3" s="424"/>
      <c r="E3" s="424"/>
      <c r="F3" s="424"/>
      <c r="G3" s="424"/>
      <c r="H3" s="424"/>
      <c r="I3" s="424"/>
      <c r="J3" s="424"/>
      <c r="K3" s="424"/>
      <c r="L3" s="424"/>
      <c r="M3" s="424"/>
      <c r="N3" s="424"/>
      <c r="O3" s="424"/>
      <c r="P3" s="424"/>
      <c r="Q3" s="424"/>
      <c r="R3" s="424"/>
      <c r="S3" s="424"/>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8"/>
      <c r="C4" s="428"/>
      <c r="D4" s="428"/>
      <c r="E4" s="428"/>
      <c r="F4" s="5"/>
      <c r="G4" s="14"/>
      <c r="H4" s="14"/>
      <c r="I4" s="14"/>
      <c r="J4" s="14"/>
      <c r="K4" s="14"/>
      <c r="L4" s="14"/>
      <c r="M4" s="14"/>
      <c r="N4" s="14"/>
      <c r="O4" s="14"/>
      <c r="P4" s="14"/>
      <c r="Q4" s="14"/>
      <c r="R4" s="14"/>
      <c r="S4" s="14"/>
      <c r="Z4" s="22"/>
      <c r="AA4" s="22"/>
    </row>
    <row r="5" spans="1:50" x14ac:dyDescent="0.15">
      <c r="A5" s="7"/>
      <c r="B5" s="429"/>
      <c r="C5" s="429"/>
      <c r="D5" s="429"/>
      <c r="E5" s="429"/>
      <c r="F5" s="7"/>
      <c r="G5" s="14"/>
      <c r="H5" s="14"/>
      <c r="I5" s="14"/>
      <c r="J5" s="14"/>
      <c r="K5" s="14"/>
      <c r="L5" s="14"/>
      <c r="M5" s="14"/>
      <c r="N5" s="14"/>
      <c r="O5" s="14"/>
      <c r="P5" s="14"/>
      <c r="Q5" s="14"/>
      <c r="R5" s="14"/>
      <c r="S5" s="14"/>
      <c r="Z5" s="23"/>
      <c r="AA5" s="23"/>
    </row>
    <row r="6" spans="1:50" ht="18.75" customHeight="1" x14ac:dyDescent="0.15">
      <c r="A6" s="5"/>
      <c r="B6" s="61" t="s">
        <v>1</v>
      </c>
      <c r="C6" s="63">
        <v>2.7</v>
      </c>
      <c r="D6" s="431" t="s">
        <v>66</v>
      </c>
      <c r="E6" s="431"/>
      <c r="F6" s="5"/>
      <c r="G6" s="430"/>
      <c r="H6" s="430"/>
      <c r="I6" s="430"/>
      <c r="J6" s="430"/>
      <c r="K6" s="430"/>
      <c r="L6" s="14"/>
      <c r="M6" s="55"/>
      <c r="N6" s="56"/>
      <c r="O6" s="441"/>
      <c r="P6" s="441"/>
      <c r="Q6" s="6"/>
      <c r="R6" s="14"/>
      <c r="S6" s="14"/>
      <c r="Z6" s="48"/>
      <c r="AA6" s="23"/>
    </row>
    <row r="7" spans="1:50" ht="18.75" customHeight="1" x14ac:dyDescent="0.15">
      <c r="A7" s="5"/>
      <c r="B7" s="61" t="s">
        <v>2</v>
      </c>
      <c r="C7" s="63">
        <v>1.1000000000000001</v>
      </c>
      <c r="D7" s="442" t="s">
        <v>67</v>
      </c>
      <c r="E7" s="442"/>
      <c r="F7" s="5"/>
      <c r="G7" s="430"/>
      <c r="H7" s="430"/>
      <c r="I7" s="430"/>
      <c r="J7" s="430"/>
      <c r="K7" s="430"/>
      <c r="L7" s="14"/>
      <c r="M7" s="55"/>
      <c r="N7" s="56"/>
      <c r="O7" s="441"/>
      <c r="P7" s="441"/>
      <c r="Q7" s="13"/>
      <c r="R7" s="14"/>
      <c r="S7" s="14"/>
      <c r="Z7" s="21"/>
      <c r="AA7" s="23"/>
    </row>
    <row r="8" spans="1:50" ht="14.25" x14ac:dyDescent="0.15">
      <c r="A8" s="5"/>
      <c r="B8" s="61" t="s">
        <v>3</v>
      </c>
      <c r="C8" s="64">
        <v>6.9999999999999999E-4</v>
      </c>
      <c r="D8" s="439" t="s">
        <v>67</v>
      </c>
      <c r="E8" s="439"/>
      <c r="F8" s="5"/>
      <c r="G8" s="430"/>
      <c r="H8" s="430"/>
      <c r="I8" s="430"/>
      <c r="J8" s="430"/>
      <c r="K8" s="430"/>
      <c r="L8" s="14"/>
      <c r="M8" s="55"/>
      <c r="N8" s="56"/>
      <c r="O8" s="441"/>
      <c r="P8" s="441"/>
      <c r="Q8" s="13"/>
      <c r="R8" s="14"/>
      <c r="S8" s="14"/>
      <c r="Z8" s="21"/>
      <c r="AA8" s="23"/>
    </row>
    <row r="9" spans="1:50" ht="14.25" x14ac:dyDescent="0.15">
      <c r="A9" s="5"/>
      <c r="B9" s="61" t="s">
        <v>4</v>
      </c>
      <c r="C9" s="63">
        <v>0</v>
      </c>
      <c r="D9" s="440" t="s">
        <v>67</v>
      </c>
      <c r="E9" s="440"/>
      <c r="F9" s="31"/>
      <c r="G9" s="31"/>
      <c r="H9" s="14"/>
      <c r="I9" s="14"/>
      <c r="J9" s="14"/>
      <c r="K9" s="14"/>
      <c r="L9" s="14"/>
      <c r="M9" s="436"/>
      <c r="N9" s="436"/>
      <c r="O9" s="436"/>
      <c r="P9" s="14"/>
      <c r="Q9" s="13"/>
      <c r="R9" s="14"/>
      <c r="S9" s="14"/>
      <c r="Z9" s="21"/>
      <c r="AA9" s="23"/>
    </row>
    <row r="10" spans="1:50" x14ac:dyDescent="0.15">
      <c r="A10" s="5"/>
      <c r="B10" s="50"/>
      <c r="C10" s="60"/>
      <c r="D10" s="51"/>
      <c r="E10" s="59"/>
      <c r="F10" s="5"/>
      <c r="G10" s="14"/>
      <c r="H10" s="14"/>
      <c r="I10" s="14"/>
      <c r="J10" s="14"/>
      <c r="K10" s="14"/>
      <c r="L10" s="14"/>
      <c r="M10" s="14"/>
      <c r="N10" s="14"/>
      <c r="O10" s="14"/>
      <c r="P10" s="14"/>
      <c r="Q10" s="15"/>
      <c r="R10" s="14"/>
      <c r="S10" s="14"/>
      <c r="Z10" s="21"/>
      <c r="AA10" s="23"/>
    </row>
    <row r="11" spans="1:50" ht="14.25" x14ac:dyDescent="0.15">
      <c r="A11" s="5"/>
      <c r="B11" s="437"/>
      <c r="C11" s="437"/>
      <c r="D11" s="437"/>
      <c r="E11" s="437"/>
      <c r="F11" s="5"/>
      <c r="G11" s="14"/>
      <c r="H11" s="14"/>
      <c r="I11" s="14"/>
      <c r="J11" s="14"/>
      <c r="K11" s="14"/>
      <c r="L11" s="14"/>
      <c r="M11" s="425"/>
      <c r="N11" s="426"/>
      <c r="O11" s="426"/>
      <c r="P11" s="426"/>
      <c r="Q11" s="16"/>
      <c r="R11" s="14"/>
      <c r="S11" s="14"/>
      <c r="Z11" s="21"/>
      <c r="AA11" s="23"/>
    </row>
    <row r="12" spans="1:50" x14ac:dyDescent="0.15">
      <c r="A12" s="5"/>
      <c r="B12" s="438"/>
      <c r="C12" s="438"/>
      <c r="D12" s="438"/>
      <c r="E12" s="438"/>
      <c r="F12" s="5"/>
      <c r="G12" s="14"/>
      <c r="H12" s="14"/>
      <c r="I12" s="14"/>
      <c r="J12" s="14"/>
      <c r="K12" s="14"/>
      <c r="L12" s="14"/>
      <c r="M12" s="14"/>
      <c r="N12" s="14"/>
      <c r="O12" s="14"/>
      <c r="P12" s="14"/>
      <c r="Q12" s="14"/>
      <c r="R12" s="14"/>
      <c r="S12" s="14"/>
      <c r="Z12" s="24"/>
      <c r="AA12" s="23"/>
    </row>
    <row r="13" spans="1:50" x14ac:dyDescent="0.15">
      <c r="A13" s="5"/>
      <c r="B13" s="50"/>
      <c r="C13" s="52"/>
      <c r="D13" s="51"/>
      <c r="E13" s="18"/>
      <c r="F13" s="5"/>
      <c r="G13" s="14"/>
      <c r="H13" s="14"/>
      <c r="I13" s="14"/>
      <c r="J13" s="14"/>
      <c r="K13" s="14"/>
      <c r="L13" s="14"/>
      <c r="M13" s="14"/>
      <c r="N13" s="14"/>
      <c r="O13" s="14"/>
      <c r="P13" s="14"/>
      <c r="Q13" s="14"/>
      <c r="R13" s="14"/>
      <c r="S13" s="14"/>
      <c r="Z13" s="23"/>
      <c r="AA13" s="23"/>
    </row>
    <row r="14" spans="1:50" x14ac:dyDescent="0.15">
      <c r="A14" s="5"/>
      <c r="B14" s="50"/>
      <c r="C14" s="14"/>
      <c r="D14" s="51"/>
      <c r="E14" s="18"/>
      <c r="F14" s="5"/>
      <c r="G14" s="14"/>
      <c r="H14" s="14"/>
      <c r="I14" s="14"/>
      <c r="J14" s="14"/>
      <c r="K14" s="14"/>
      <c r="L14" s="14"/>
      <c r="M14" s="14"/>
      <c r="N14" s="14"/>
      <c r="O14" s="14"/>
      <c r="P14" s="14"/>
      <c r="Q14" s="14"/>
      <c r="R14" s="14"/>
      <c r="S14" s="14"/>
      <c r="Z14" s="23"/>
      <c r="AA14" s="23"/>
    </row>
    <row r="15" spans="1:50" x14ac:dyDescent="0.15">
      <c r="A15" s="5"/>
      <c r="B15" s="50"/>
      <c r="C15" s="53"/>
      <c r="D15" s="51"/>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1" t="s">
        <v>1</v>
      </c>
      <c r="C17" s="63">
        <v>2.6</v>
      </c>
      <c r="D17" s="431" t="s">
        <v>66</v>
      </c>
      <c r="E17" s="431"/>
      <c r="F17" s="5"/>
      <c r="G17" s="14"/>
      <c r="H17" s="14"/>
      <c r="I17" s="14"/>
      <c r="J17" s="14"/>
      <c r="K17" s="14"/>
      <c r="L17" s="14"/>
      <c r="M17" s="14"/>
      <c r="N17" s="14"/>
      <c r="O17" s="14"/>
      <c r="P17" s="14"/>
      <c r="Q17" s="14"/>
      <c r="R17" s="14"/>
      <c r="S17" s="14"/>
    </row>
    <row r="18" spans="1:19" ht="14.25" x14ac:dyDescent="0.15">
      <c r="A18" s="5"/>
      <c r="B18" s="61" t="s">
        <v>2</v>
      </c>
      <c r="C18" s="63">
        <v>8</v>
      </c>
      <c r="D18" s="432" t="s">
        <v>67</v>
      </c>
      <c r="E18" s="433"/>
      <c r="F18" s="5"/>
      <c r="G18" s="14"/>
      <c r="H18" s="14"/>
      <c r="I18" s="14"/>
      <c r="J18" s="14"/>
      <c r="K18" s="14"/>
      <c r="L18" s="14"/>
      <c r="M18" s="14"/>
      <c r="N18" s="14"/>
      <c r="O18" s="17"/>
      <c r="P18" s="14"/>
      <c r="Q18" s="14"/>
      <c r="R18" s="14"/>
      <c r="S18" s="14"/>
    </row>
    <row r="19" spans="1:19" ht="14.25" x14ac:dyDescent="0.15">
      <c r="A19" s="5"/>
      <c r="B19" s="61" t="s">
        <v>3</v>
      </c>
      <c r="C19" s="64">
        <v>1.3</v>
      </c>
      <c r="D19" s="434" t="s">
        <v>67</v>
      </c>
      <c r="E19" s="435"/>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2">
        <v>1</v>
      </c>
      <c r="C29">
        <f>B29/($C$7+$C$8*B29)</f>
        <v>0.90851276460434272</v>
      </c>
      <c r="D29" s="62">
        <f>1/$C$8</f>
        <v>1428.5714285714287</v>
      </c>
      <c r="E29">
        <f>B29/$C$7</f>
        <v>0.90909090909090906</v>
      </c>
      <c r="F29">
        <f>$C$18*B29^$C$19</f>
        <v>8</v>
      </c>
    </row>
    <row r="30" spans="1:19" x14ac:dyDescent="0.15">
      <c r="B30" s="54">
        <v>200</v>
      </c>
      <c r="C30">
        <f t="shared" ref="C30:C55" si="0">B30/($C$7+$C$8*B30)</f>
        <v>161.29032258064515</v>
      </c>
      <c r="D30" s="62">
        <f t="shared" ref="D30:D55" si="1">1/$C$8</f>
        <v>1428.5714285714287</v>
      </c>
      <c r="E30">
        <f t="shared" ref="E30:E55" si="2">B30/$C$7</f>
        <v>181.81818181818181</v>
      </c>
      <c r="F30">
        <f t="shared" ref="F30:F55" si="3">$C$18*B30^$C$19</f>
        <v>7842.0387030318398</v>
      </c>
    </row>
    <row r="31" spans="1:19" x14ac:dyDescent="0.15">
      <c r="B31" s="54">
        <v>400</v>
      </c>
      <c r="C31">
        <f t="shared" si="0"/>
        <v>289.85507246376807</v>
      </c>
      <c r="D31" s="62">
        <f t="shared" si="1"/>
        <v>1428.5714285714287</v>
      </c>
      <c r="E31">
        <f t="shared" si="2"/>
        <v>363.63636363636363</v>
      </c>
      <c r="F31">
        <f t="shared" si="3"/>
        <v>19309.364276944529</v>
      </c>
      <c r="G31" s="57"/>
    </row>
    <row r="32" spans="1:19" x14ac:dyDescent="0.15">
      <c r="B32" s="54">
        <v>600</v>
      </c>
      <c r="C32">
        <f t="shared" si="0"/>
        <v>394.73684210526318</v>
      </c>
      <c r="D32" s="62">
        <f t="shared" si="1"/>
        <v>1428.5714285714287</v>
      </c>
      <c r="E32">
        <f t="shared" si="2"/>
        <v>545.45454545454538</v>
      </c>
      <c r="F32">
        <f t="shared" si="3"/>
        <v>32710.457057681077</v>
      </c>
    </row>
    <row r="33" spans="2:12" x14ac:dyDescent="0.15">
      <c r="B33" s="54">
        <v>800</v>
      </c>
      <c r="C33">
        <f t="shared" si="0"/>
        <v>481.92771084337346</v>
      </c>
      <c r="D33" s="62">
        <f t="shared" si="1"/>
        <v>1428.5714285714287</v>
      </c>
      <c r="E33">
        <f t="shared" si="2"/>
        <v>727.27272727272725</v>
      </c>
      <c r="F33">
        <f t="shared" si="3"/>
        <v>47545.23190960427</v>
      </c>
    </row>
    <row r="34" spans="2:12" x14ac:dyDescent="0.15">
      <c r="B34" s="54">
        <v>1000</v>
      </c>
      <c r="C34">
        <f t="shared" si="0"/>
        <v>555.55555555555554</v>
      </c>
      <c r="D34" s="62">
        <f t="shared" si="1"/>
        <v>1428.5714285714287</v>
      </c>
      <c r="E34">
        <f t="shared" si="2"/>
        <v>909.09090909090901</v>
      </c>
      <c r="F34">
        <f t="shared" si="3"/>
        <v>63546.258777942523</v>
      </c>
    </row>
    <row r="35" spans="2:12" x14ac:dyDescent="0.15">
      <c r="B35" s="54">
        <v>1200</v>
      </c>
      <c r="C35">
        <f t="shared" si="0"/>
        <v>618.5567010309278</v>
      </c>
      <c r="D35" s="62">
        <f t="shared" si="1"/>
        <v>1428.5714285714287</v>
      </c>
      <c r="E35">
        <f t="shared" si="2"/>
        <v>1090.9090909090908</v>
      </c>
      <c r="F35">
        <f t="shared" si="3"/>
        <v>80542.592929045626</v>
      </c>
    </row>
    <row r="36" spans="2:12" x14ac:dyDescent="0.15">
      <c r="B36" s="54">
        <v>1400</v>
      </c>
      <c r="C36">
        <f t="shared" si="0"/>
        <v>673.07692307692309</v>
      </c>
      <c r="D36" s="62">
        <f t="shared" si="1"/>
        <v>1428.5714285714287</v>
      </c>
      <c r="E36">
        <f t="shared" si="2"/>
        <v>1272.7272727272725</v>
      </c>
      <c r="F36">
        <f t="shared" si="3"/>
        <v>98413.897907476538</v>
      </c>
    </row>
    <row r="37" spans="2:12" x14ac:dyDescent="0.15">
      <c r="B37" s="54">
        <v>1600</v>
      </c>
      <c r="C37">
        <f t="shared" si="0"/>
        <v>720.72072072072081</v>
      </c>
      <c r="D37" s="62">
        <f t="shared" si="1"/>
        <v>1428.5714285714287</v>
      </c>
      <c r="E37">
        <f t="shared" si="2"/>
        <v>1454.5454545454545</v>
      </c>
      <c r="F37">
        <f t="shared" si="3"/>
        <v>117070.09329339561</v>
      </c>
    </row>
    <row r="38" spans="2:12" x14ac:dyDescent="0.15">
      <c r="B38" s="54">
        <v>1800</v>
      </c>
      <c r="C38">
        <f t="shared" si="0"/>
        <v>762.71186440677957</v>
      </c>
      <c r="D38" s="62">
        <f t="shared" si="1"/>
        <v>1428.5714285714287</v>
      </c>
      <c r="E38">
        <f t="shared" si="2"/>
        <v>1636.3636363636363</v>
      </c>
      <c r="F38">
        <f t="shared" si="3"/>
        <v>136440.79574725006</v>
      </c>
    </row>
    <row r="39" spans="2:12" x14ac:dyDescent="0.15">
      <c r="B39" s="54">
        <v>2000</v>
      </c>
      <c r="C39">
        <f t="shared" si="0"/>
        <v>800</v>
      </c>
      <c r="D39" s="62">
        <f t="shared" si="1"/>
        <v>1428.5714285714287</v>
      </c>
      <c r="E39">
        <f t="shared" si="2"/>
        <v>1818.181818181818</v>
      </c>
      <c r="F39">
        <f t="shared" si="3"/>
        <v>156469.24296686845</v>
      </c>
      <c r="G39" s="58"/>
      <c r="H39" s="58"/>
      <c r="I39" s="58"/>
      <c r="J39" s="58"/>
      <c r="K39" s="58"/>
    </row>
    <row r="40" spans="2:12" x14ac:dyDescent="0.15">
      <c r="B40" s="54">
        <v>2200</v>
      </c>
      <c r="C40">
        <f t="shared" si="0"/>
        <v>833.33333333333326</v>
      </c>
      <c r="D40" s="62">
        <f t="shared" si="1"/>
        <v>1428.5714285714287</v>
      </c>
      <c r="E40">
        <f t="shared" si="2"/>
        <v>1999.9999999999998</v>
      </c>
      <c r="F40">
        <f t="shared" si="3"/>
        <v>177108.52740368294</v>
      </c>
    </row>
    <row r="41" spans="2:12" x14ac:dyDescent="0.15">
      <c r="B41" s="54">
        <v>2400</v>
      </c>
      <c r="C41">
        <f t="shared" si="0"/>
        <v>863.30935251798553</v>
      </c>
      <c r="D41" s="62">
        <f t="shared" si="1"/>
        <v>1428.5714285714287</v>
      </c>
      <c r="E41">
        <f t="shared" si="2"/>
        <v>2181.8181818181815</v>
      </c>
      <c r="F41">
        <f t="shared" si="3"/>
        <v>198319.12664181678</v>
      </c>
    </row>
    <row r="42" spans="2:12" x14ac:dyDescent="0.15">
      <c r="B42" s="54">
        <v>2600</v>
      </c>
      <c r="C42">
        <f t="shared" si="0"/>
        <v>890.41095890410963</v>
      </c>
      <c r="D42" s="62">
        <f t="shared" si="1"/>
        <v>1428.5714285714287</v>
      </c>
      <c r="E42">
        <f t="shared" si="2"/>
        <v>2363.6363636363635</v>
      </c>
      <c r="F42">
        <f t="shared" si="3"/>
        <v>220067.21092723263</v>
      </c>
    </row>
    <row r="43" spans="2:12" x14ac:dyDescent="0.15">
      <c r="B43" s="54">
        <v>2800</v>
      </c>
      <c r="C43">
        <f t="shared" si="0"/>
        <v>915.03267973856202</v>
      </c>
      <c r="D43" s="62">
        <f t="shared" si="1"/>
        <v>1428.5714285714287</v>
      </c>
      <c r="E43">
        <f t="shared" si="2"/>
        <v>2545.454545454545</v>
      </c>
      <c r="F43">
        <f t="shared" si="3"/>
        <v>242323.44120857364</v>
      </c>
    </row>
    <row r="44" spans="2:12" x14ac:dyDescent="0.15">
      <c r="B44" s="54">
        <v>3000</v>
      </c>
      <c r="C44">
        <f t="shared" si="0"/>
        <v>937.5</v>
      </c>
      <c r="D44" s="62">
        <f t="shared" si="1"/>
        <v>1428.5714285714287</v>
      </c>
      <c r="E44">
        <f t="shared" si="2"/>
        <v>2727.272727272727</v>
      </c>
      <c r="F44">
        <f t="shared" si="3"/>
        <v>265062.09005683055</v>
      </c>
      <c r="G44" s="58"/>
      <c r="H44" s="58"/>
      <c r="I44" s="58"/>
      <c r="J44" s="58"/>
      <c r="K44" s="58"/>
      <c r="L44" s="58"/>
    </row>
    <row r="45" spans="2:12" x14ac:dyDescent="0.15">
      <c r="B45" s="54">
        <v>3200</v>
      </c>
      <c r="C45">
        <f t="shared" si="0"/>
        <v>958.08383233532936</v>
      </c>
      <c r="D45" s="62">
        <f t="shared" si="1"/>
        <v>1428.5714285714287</v>
      </c>
      <c r="E45">
        <f t="shared" si="2"/>
        <v>2909.090909090909</v>
      </c>
      <c r="F45">
        <f t="shared" si="3"/>
        <v>288260.38265586458</v>
      </c>
    </row>
    <row r="46" spans="2:12" x14ac:dyDescent="0.15">
      <c r="B46" s="54">
        <v>3400</v>
      </c>
      <c r="C46">
        <f t="shared" si="0"/>
        <v>977.0114942528736</v>
      </c>
      <c r="D46" s="62">
        <f t="shared" si="1"/>
        <v>1428.5714285714287</v>
      </c>
      <c r="E46">
        <f t="shared" si="2"/>
        <v>3090.9090909090905</v>
      </c>
      <c r="F46">
        <f t="shared" si="3"/>
        <v>311897.99226544978</v>
      </c>
    </row>
    <row r="47" spans="2:12" x14ac:dyDescent="0.15">
      <c r="B47" s="54">
        <v>3600</v>
      </c>
      <c r="C47">
        <f t="shared" si="0"/>
        <v>994.47513812154693</v>
      </c>
      <c r="D47" s="62">
        <f t="shared" si="1"/>
        <v>1428.5714285714287</v>
      </c>
      <c r="E47">
        <f t="shared" si="2"/>
        <v>3272.7272727272725</v>
      </c>
      <c r="F47">
        <f t="shared" si="3"/>
        <v>335956.64687312313</v>
      </c>
    </row>
    <row r="48" spans="2:12" x14ac:dyDescent="0.15">
      <c r="B48" s="54">
        <v>3800</v>
      </c>
      <c r="C48">
        <f t="shared" si="0"/>
        <v>1010.6382978723403</v>
      </c>
      <c r="D48" s="62">
        <f t="shared" si="1"/>
        <v>1428.5714285714287</v>
      </c>
      <c r="E48">
        <f t="shared" si="2"/>
        <v>3454.545454545454</v>
      </c>
      <c r="F48">
        <f t="shared" si="3"/>
        <v>360419.81764064363</v>
      </c>
    </row>
    <row r="49" spans="2:25" x14ac:dyDescent="0.15">
      <c r="B49" s="54">
        <v>4000</v>
      </c>
      <c r="C49">
        <f t="shared" si="0"/>
        <v>1025.6410256410256</v>
      </c>
      <c r="D49" s="62">
        <f t="shared" si="1"/>
        <v>1428.5714285714287</v>
      </c>
      <c r="E49">
        <f t="shared" si="2"/>
        <v>3636.363636363636</v>
      </c>
      <c r="F49">
        <f t="shared" si="3"/>
        <v>385272.46867793723</v>
      </c>
    </row>
    <row r="50" spans="2:25" x14ac:dyDescent="0.15">
      <c r="B50" s="54">
        <v>4200</v>
      </c>
      <c r="C50">
        <f t="shared" si="0"/>
        <v>1039.6039603960396</v>
      </c>
      <c r="D50" s="62">
        <f t="shared" si="1"/>
        <v>1428.5714285714287</v>
      </c>
      <c r="E50">
        <f t="shared" si="2"/>
        <v>3818.181818181818</v>
      </c>
      <c r="F50">
        <f t="shared" si="3"/>
        <v>410500.85357739322</v>
      </c>
    </row>
    <row r="51" spans="2:25" x14ac:dyDescent="0.15">
      <c r="B51" s="54">
        <v>4400</v>
      </c>
      <c r="C51">
        <f t="shared" si="0"/>
        <v>1052.6315789473686</v>
      </c>
      <c r="D51" s="62">
        <f t="shared" si="1"/>
        <v>1428.5714285714287</v>
      </c>
      <c r="E51">
        <f t="shared" si="2"/>
        <v>3999.9999999999995</v>
      </c>
      <c r="F51">
        <f t="shared" si="3"/>
        <v>436092.34813757968</v>
      </c>
    </row>
    <row r="52" spans="2:25" x14ac:dyDescent="0.15">
      <c r="B52" s="54">
        <v>4600</v>
      </c>
      <c r="C52">
        <f t="shared" si="0"/>
        <v>1064.8148148148148</v>
      </c>
      <c r="D52" s="62">
        <f t="shared" si="1"/>
        <v>1428.5714285714287</v>
      </c>
      <c r="E52">
        <f t="shared" si="2"/>
        <v>4181.8181818181811</v>
      </c>
      <c r="F52">
        <f t="shared" si="3"/>
        <v>462035.31147176196</v>
      </c>
    </row>
    <row r="53" spans="2:25" x14ac:dyDescent="0.15">
      <c r="B53" s="54">
        <v>4800</v>
      </c>
      <c r="C53">
        <f t="shared" si="0"/>
        <v>1076.2331838565021</v>
      </c>
      <c r="D53" s="62">
        <f t="shared" si="1"/>
        <v>1428.5714285714287</v>
      </c>
      <c r="E53">
        <f t="shared" si="2"/>
        <v>4363.6363636363631</v>
      </c>
      <c r="F53">
        <f t="shared" si="3"/>
        <v>488318.96964903094</v>
      </c>
      <c r="G53" s="58"/>
      <c r="H53" s="58"/>
      <c r="I53" s="58"/>
    </row>
    <row r="54" spans="2:25" x14ac:dyDescent="0.15">
      <c r="B54" s="54">
        <v>5000</v>
      </c>
      <c r="C54">
        <f t="shared" si="0"/>
        <v>1086.9565217391305</v>
      </c>
      <c r="D54" s="62">
        <f t="shared" si="1"/>
        <v>1428.5714285714287</v>
      </c>
      <c r="E54">
        <f t="shared" si="2"/>
        <v>4545.454545454545</v>
      </c>
      <c r="F54">
        <f t="shared" si="3"/>
        <v>514933.31741808995</v>
      </c>
    </row>
    <row r="55" spans="2:25" s="14" customFormat="1" x14ac:dyDescent="0.15">
      <c r="B55" s="54">
        <v>5200</v>
      </c>
      <c r="C55">
        <f t="shared" si="0"/>
        <v>1097.0464135021095</v>
      </c>
      <c r="D55" s="62">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4"/>
    <col min="17" max="18" width="10.5" style="8"/>
    <col min="19" max="27" width="10.5" style="30"/>
    <col min="28" max="51" width="10.5" style="8"/>
    <col min="52" max="16384" width="10.5" style="30"/>
  </cols>
  <sheetData>
    <row r="1" spans="1:51" s="27" customFormat="1" ht="35.25" x14ac:dyDescent="0.15">
      <c r="A1" s="459" t="s">
        <v>107</v>
      </c>
      <c r="B1" s="459"/>
      <c r="C1" s="459"/>
      <c r="D1" s="459"/>
      <c r="E1" s="459"/>
      <c r="F1" s="459"/>
      <c r="G1" s="459"/>
      <c r="H1" s="459"/>
      <c r="I1" s="459"/>
      <c r="J1" s="459"/>
      <c r="K1" s="459"/>
      <c r="L1" s="459"/>
      <c r="M1" s="459"/>
      <c r="N1" s="459"/>
      <c r="O1" s="459"/>
      <c r="P1" s="459"/>
      <c r="Q1" s="459"/>
      <c r="R1" s="459"/>
      <c r="S1" s="133"/>
      <c r="T1" s="133"/>
      <c r="U1" s="133"/>
      <c r="V1" s="133"/>
      <c r="W1" s="133"/>
      <c r="X1" s="133"/>
      <c r="Y1" s="133"/>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460" t="s">
        <v>138</v>
      </c>
      <c r="B2" s="460"/>
      <c r="C2" s="460"/>
      <c r="D2" s="460"/>
      <c r="E2" s="460"/>
      <c r="F2" s="460"/>
      <c r="G2" s="460"/>
      <c r="H2" s="460"/>
      <c r="I2" s="460"/>
      <c r="J2" s="460"/>
      <c r="K2" s="460"/>
      <c r="L2" s="460"/>
      <c r="M2" s="460"/>
      <c r="N2" s="460"/>
      <c r="O2" s="460"/>
      <c r="P2" s="460"/>
      <c r="Q2" s="460"/>
      <c r="R2" s="460"/>
      <c r="S2" s="134"/>
      <c r="T2" s="134"/>
      <c r="U2" s="134"/>
      <c r="V2" s="134"/>
      <c r="W2" s="134"/>
      <c r="X2" s="134"/>
      <c r="Y2" s="134"/>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461" t="s">
        <v>139</v>
      </c>
      <c r="B3" s="461"/>
      <c r="C3" s="461"/>
      <c r="D3" s="461"/>
      <c r="E3" s="461"/>
      <c r="F3" s="461"/>
      <c r="G3" s="461"/>
      <c r="H3" s="461"/>
      <c r="I3" s="461"/>
      <c r="J3" s="461"/>
      <c r="K3" s="461"/>
      <c r="L3" s="461"/>
      <c r="M3" s="461"/>
      <c r="N3" s="461"/>
      <c r="O3" s="461"/>
      <c r="P3" s="461"/>
      <c r="Q3" s="461"/>
      <c r="R3" s="461"/>
      <c r="S3" s="135"/>
      <c r="T3" s="135"/>
      <c r="U3" s="135"/>
      <c r="V3" s="135"/>
      <c r="W3" s="135"/>
      <c r="X3" s="135"/>
      <c r="Y3" s="135"/>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242"/>
      <c r="B4" s="242"/>
      <c r="C4" s="242"/>
      <c r="D4" s="242"/>
      <c r="E4" s="242"/>
      <c r="F4" s="242"/>
      <c r="G4" s="242"/>
      <c r="H4" s="242"/>
      <c r="I4" s="242"/>
      <c r="J4" s="242"/>
      <c r="K4" s="242"/>
      <c r="L4" s="242"/>
      <c r="M4" s="242"/>
      <c r="N4" s="242"/>
      <c r="O4" s="242"/>
      <c r="P4" s="242"/>
      <c r="Q4" s="242"/>
      <c r="R4" s="242"/>
      <c r="S4" s="135"/>
      <c r="T4" s="135"/>
      <c r="U4" s="135"/>
      <c r="V4" s="135"/>
      <c r="W4" s="135"/>
      <c r="X4" s="135"/>
      <c r="Y4" s="135"/>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462"/>
      <c r="B5" s="462"/>
      <c r="C5" s="462"/>
      <c r="D5" s="462"/>
      <c r="E5" s="462"/>
      <c r="F5" s="462"/>
      <c r="G5" s="30"/>
      <c r="H5" s="451"/>
      <c r="I5" s="451"/>
      <c r="J5" s="451"/>
      <c r="K5" s="451"/>
      <c r="L5" s="451"/>
      <c r="M5" s="30"/>
      <c r="N5" s="451"/>
      <c r="O5" s="451"/>
      <c r="P5" s="451"/>
      <c r="Q5" s="451"/>
      <c r="R5" s="136"/>
      <c r="S5" s="8"/>
      <c r="T5" s="8"/>
      <c r="U5" s="8"/>
      <c r="V5" s="8"/>
      <c r="W5" s="8"/>
      <c r="X5" s="8"/>
      <c r="Y5" s="8"/>
      <c r="Z5" s="8"/>
      <c r="AA5" s="8"/>
    </row>
    <row r="6" spans="1:51" x14ac:dyDescent="0.15">
      <c r="A6" s="137" t="s">
        <v>140</v>
      </c>
      <c r="B6" s="138">
        <v>740</v>
      </c>
      <c r="C6" s="445" t="s">
        <v>117</v>
      </c>
      <c r="D6" s="445"/>
      <c r="E6" s="445"/>
      <c r="F6" s="445"/>
      <c r="G6" s="139"/>
      <c r="H6" s="463"/>
      <c r="I6" s="463"/>
      <c r="J6" s="463"/>
      <c r="K6" s="463"/>
      <c r="L6" s="463"/>
      <c r="M6" s="139"/>
      <c r="N6" s="463"/>
      <c r="O6" s="463"/>
      <c r="P6" s="463"/>
      <c r="Q6" s="463"/>
      <c r="R6" s="140"/>
      <c r="S6" s="8"/>
      <c r="T6" s="8"/>
      <c r="U6" s="8"/>
      <c r="V6" s="8"/>
      <c r="W6" s="8"/>
      <c r="X6" s="8"/>
      <c r="Y6" s="8"/>
      <c r="Z6" s="8"/>
      <c r="AA6" s="8"/>
    </row>
    <row r="7" spans="1:51" ht="14.25" x14ac:dyDescent="0.15">
      <c r="A7" s="137" t="s">
        <v>141</v>
      </c>
      <c r="B7" s="138">
        <v>80</v>
      </c>
      <c r="C7" s="445" t="s">
        <v>142</v>
      </c>
      <c r="D7" s="445"/>
      <c r="E7" s="445"/>
      <c r="F7" s="445"/>
      <c r="G7" s="30"/>
      <c r="H7" s="30"/>
      <c r="I7" s="30"/>
      <c r="J7" s="30"/>
      <c r="K7" s="30"/>
      <c r="L7" s="30"/>
      <c r="M7" s="30"/>
      <c r="N7" s="30"/>
      <c r="O7" s="30"/>
      <c r="P7" s="30"/>
      <c r="Q7" s="30"/>
      <c r="R7" s="141"/>
      <c r="S7" s="8"/>
      <c r="T7" s="8"/>
      <c r="U7" s="8"/>
      <c r="V7" s="8"/>
      <c r="W7" s="8"/>
      <c r="X7" s="8"/>
      <c r="Y7" s="8"/>
      <c r="Z7" s="8"/>
      <c r="AA7" s="8"/>
    </row>
    <row r="8" spans="1:51" ht="14.25" x14ac:dyDescent="0.15">
      <c r="A8" s="137" t="s">
        <v>143</v>
      </c>
      <c r="B8" s="138">
        <v>700</v>
      </c>
      <c r="C8" s="445" t="s">
        <v>144</v>
      </c>
      <c r="D8" s="445"/>
      <c r="E8" s="445"/>
      <c r="F8" s="445"/>
      <c r="G8" s="30"/>
      <c r="H8" s="30"/>
      <c r="I8" s="453" t="s">
        <v>145</v>
      </c>
      <c r="J8" s="455" t="s">
        <v>146</v>
      </c>
      <c r="K8" s="457" t="s">
        <v>147</v>
      </c>
      <c r="L8" s="449" t="s">
        <v>148</v>
      </c>
      <c r="M8" s="450"/>
      <c r="N8" s="449" t="s">
        <v>149</v>
      </c>
      <c r="O8" s="450"/>
      <c r="P8" s="448"/>
      <c r="Q8" s="30"/>
      <c r="R8" s="30"/>
      <c r="S8" s="8"/>
      <c r="T8" s="8"/>
      <c r="U8" s="8"/>
      <c r="V8" s="8"/>
      <c r="W8" s="8"/>
      <c r="X8" s="8"/>
      <c r="Y8" s="8"/>
      <c r="Z8" s="8"/>
      <c r="AA8" s="8"/>
    </row>
    <row r="9" spans="1:51" x14ac:dyDescent="0.15">
      <c r="A9" s="142"/>
      <c r="B9" s="143"/>
      <c r="C9" s="144"/>
      <c r="D9" s="145"/>
      <c r="E9" s="145"/>
      <c r="F9" s="30"/>
      <c r="G9" s="30"/>
      <c r="H9" s="30"/>
      <c r="I9" s="454"/>
      <c r="J9" s="456"/>
      <c r="K9" s="458"/>
      <c r="L9" s="146" t="s">
        <v>150</v>
      </c>
      <c r="M9" s="146" t="s">
        <v>151</v>
      </c>
      <c r="N9" s="146" t="s">
        <v>150</v>
      </c>
      <c r="O9" s="146" t="s">
        <v>151</v>
      </c>
      <c r="P9" s="448"/>
      <c r="Q9" s="30"/>
      <c r="R9" s="30"/>
      <c r="S9" s="8"/>
      <c r="T9" s="8"/>
      <c r="U9" s="8"/>
      <c r="V9" s="8"/>
      <c r="W9" s="8"/>
      <c r="X9" s="8"/>
      <c r="Y9" s="8"/>
      <c r="Z9" s="8"/>
      <c r="AA9" s="8"/>
    </row>
    <row r="10" spans="1:51" x14ac:dyDescent="0.15">
      <c r="A10" s="451"/>
      <c r="B10" s="451"/>
      <c r="C10" s="451"/>
      <c r="D10" s="451"/>
      <c r="E10" s="451"/>
      <c r="F10" s="451"/>
      <c r="G10" s="30"/>
      <c r="H10" s="30"/>
      <c r="I10" s="147">
        <v>1</v>
      </c>
      <c r="J10" s="148">
        <f>B6</f>
        <v>740</v>
      </c>
      <c r="K10" s="149">
        <v>16</v>
      </c>
      <c r="L10" s="150" t="s">
        <v>152</v>
      </c>
      <c r="M10" s="150" t="s">
        <v>152</v>
      </c>
      <c r="N10" s="150" t="s">
        <v>152</v>
      </c>
      <c r="O10" s="148" t="s">
        <v>152</v>
      </c>
      <c r="P10" s="151"/>
      <c r="Q10" s="152"/>
      <c r="R10" s="152"/>
      <c r="S10" s="153"/>
      <c r="T10" s="153"/>
      <c r="U10" s="8"/>
      <c r="V10" s="8"/>
      <c r="W10" s="8"/>
      <c r="X10" s="8"/>
      <c r="Y10" s="8"/>
      <c r="Z10" s="8"/>
      <c r="AA10" s="8"/>
    </row>
    <row r="11" spans="1:51" ht="14.25" x14ac:dyDescent="0.15">
      <c r="A11" s="137" t="s">
        <v>153</v>
      </c>
      <c r="B11" s="73">
        <v>6.3133333333333375E-2</v>
      </c>
      <c r="C11" s="447" t="s">
        <v>154</v>
      </c>
      <c r="D11" s="447"/>
      <c r="E11" s="447"/>
      <c r="F11" s="447"/>
      <c r="G11" s="30"/>
      <c r="H11" s="30"/>
      <c r="I11" s="147">
        <f t="shared" ref="I11:I16" si="0">IF(J11="","",I10+1)</f>
        <v>2</v>
      </c>
      <c r="J11" s="150">
        <v>736.5</v>
      </c>
      <c r="K11" s="154">
        <f>K10</f>
        <v>16</v>
      </c>
      <c r="L11" s="150" t="s">
        <v>152</v>
      </c>
      <c r="M11" s="150" t="s">
        <v>152</v>
      </c>
      <c r="N11" s="150" t="s">
        <v>152</v>
      </c>
      <c r="O11" s="148" t="s">
        <v>152</v>
      </c>
      <c r="P11" s="151"/>
      <c r="Q11" s="152"/>
      <c r="R11" s="152"/>
      <c r="S11" s="153"/>
      <c r="T11" s="153"/>
      <c r="U11" s="8"/>
      <c r="V11" s="8"/>
      <c r="W11" s="8"/>
      <c r="X11" s="8"/>
      <c r="Y11" s="8"/>
      <c r="Z11" s="8"/>
      <c r="AA11" s="8"/>
    </row>
    <row r="12" spans="1:51" ht="14.25" x14ac:dyDescent="0.15">
      <c r="A12" s="137" t="s">
        <v>155</v>
      </c>
      <c r="B12" s="73">
        <v>1.9633333333333303</v>
      </c>
      <c r="C12" s="447" t="s">
        <v>156</v>
      </c>
      <c r="D12" s="447"/>
      <c r="E12" s="447"/>
      <c r="F12" s="447"/>
      <c r="G12" s="30"/>
      <c r="H12" s="30"/>
      <c r="I12" s="147">
        <f t="shared" si="0"/>
        <v>3</v>
      </c>
      <c r="J12" s="150">
        <v>735.5</v>
      </c>
      <c r="K12" s="154">
        <f>IF(J12="","",K11+(-N12)*2)</f>
        <v>22.6</v>
      </c>
      <c r="L12" s="150">
        <v>13.423</v>
      </c>
      <c r="M12" s="150">
        <v>778.3</v>
      </c>
      <c r="N12" s="150">
        <v>-3.3</v>
      </c>
      <c r="O12" s="148">
        <f>IF(J12="","",J11)</f>
        <v>736.5</v>
      </c>
      <c r="P12" s="151"/>
      <c r="Q12" s="151"/>
      <c r="R12" s="151"/>
      <c r="S12" s="153"/>
      <c r="T12" s="153"/>
      <c r="U12" s="8"/>
      <c r="V12" s="8"/>
      <c r="W12" s="8"/>
      <c r="X12" s="8"/>
      <c r="Y12" s="8"/>
      <c r="Z12" s="8"/>
      <c r="AA12" s="8"/>
    </row>
    <row r="13" spans="1:51" ht="14.25" x14ac:dyDescent="0.15">
      <c r="A13" s="137" t="s">
        <v>157</v>
      </c>
      <c r="B13" s="73">
        <v>44.000000000000028</v>
      </c>
      <c r="C13" s="447" t="s">
        <v>158</v>
      </c>
      <c r="D13" s="447"/>
      <c r="E13" s="447"/>
      <c r="F13" s="447"/>
      <c r="G13" s="30"/>
      <c r="H13" s="30"/>
      <c r="I13" s="147">
        <f t="shared" si="0"/>
        <v>4</v>
      </c>
      <c r="J13" s="150">
        <v>733</v>
      </c>
      <c r="K13" s="154">
        <f>IF(J13="","",K12+(-N13)*2)</f>
        <v>31.6</v>
      </c>
      <c r="L13" s="150">
        <v>6.0030000000000001</v>
      </c>
      <c r="M13" s="150">
        <v>794.1</v>
      </c>
      <c r="N13" s="150">
        <v>-4.5</v>
      </c>
      <c r="O13" s="148">
        <f t="shared" ref="O13:O25" si="1">IF(J13="","",J12)</f>
        <v>735.5</v>
      </c>
      <c r="P13" s="151"/>
      <c r="Q13" s="151"/>
      <c r="R13" s="151"/>
      <c r="S13" s="153"/>
      <c r="T13" s="153"/>
      <c r="U13" s="8"/>
      <c r="V13" s="8"/>
      <c r="W13" s="8"/>
      <c r="X13" s="8"/>
      <c r="Y13" s="8"/>
      <c r="Z13" s="8"/>
      <c r="AA13" s="8"/>
    </row>
    <row r="14" spans="1:51" x14ac:dyDescent="0.15">
      <c r="A14" s="452" t="s">
        <v>159</v>
      </c>
      <c r="B14" s="452"/>
      <c r="C14" s="452"/>
      <c r="D14" s="452"/>
      <c r="E14" s="452"/>
      <c r="F14" s="452"/>
      <c r="G14" s="30"/>
      <c r="H14" s="30"/>
      <c r="I14" s="147">
        <f t="shared" si="0"/>
        <v>5</v>
      </c>
      <c r="J14" s="150">
        <v>731</v>
      </c>
      <c r="K14" s="154">
        <f>IF(J14="","",K13+(-N14)*2)</f>
        <v>43.8</v>
      </c>
      <c r="L14" s="150">
        <v>-4.3769999999999998</v>
      </c>
      <c r="M14" s="150">
        <v>788.6</v>
      </c>
      <c r="N14" s="150">
        <v>-6.1</v>
      </c>
      <c r="O14" s="148">
        <f t="shared" si="1"/>
        <v>733</v>
      </c>
      <c r="P14" s="151"/>
      <c r="Q14" s="151"/>
      <c r="R14" s="151"/>
      <c r="S14" s="153"/>
      <c r="T14" s="153"/>
      <c r="U14" s="8"/>
      <c r="V14" s="8"/>
      <c r="W14" s="8"/>
      <c r="X14" s="8"/>
      <c r="Y14" s="8"/>
      <c r="Z14" s="8"/>
      <c r="AA14" s="8"/>
    </row>
    <row r="15" spans="1:51" x14ac:dyDescent="0.15">
      <c r="A15" s="155"/>
      <c r="B15" s="155"/>
      <c r="C15" s="155"/>
      <c r="D15" s="155"/>
      <c r="E15" s="155"/>
      <c r="F15" s="155"/>
      <c r="G15" s="30"/>
      <c r="H15" s="30"/>
      <c r="I15" s="147">
        <f t="shared" si="0"/>
        <v>6</v>
      </c>
      <c r="J15" s="150">
        <v>727</v>
      </c>
      <c r="K15" s="154">
        <f>IF(J15="","",K14+(-N15)*2)</f>
        <v>62</v>
      </c>
      <c r="L15" s="150">
        <v>-8.6839999999999993</v>
      </c>
      <c r="M15" s="150">
        <v>814.6</v>
      </c>
      <c r="N15" s="150">
        <v>-9.1</v>
      </c>
      <c r="O15" s="148">
        <f t="shared" si="1"/>
        <v>731</v>
      </c>
      <c r="P15" s="151"/>
      <c r="Q15" s="151"/>
      <c r="R15" s="151"/>
      <c r="S15" s="153"/>
      <c r="T15" s="153"/>
      <c r="U15" s="8"/>
      <c r="V15" s="8"/>
      <c r="W15" s="8"/>
      <c r="X15" s="8"/>
      <c r="Y15" s="8"/>
      <c r="Z15" s="8"/>
      <c r="AA15" s="8"/>
    </row>
    <row r="16" spans="1:51" x14ac:dyDescent="0.15">
      <c r="A16" s="451"/>
      <c r="B16" s="451"/>
      <c r="C16" s="451"/>
      <c r="D16" s="451"/>
      <c r="E16" s="451"/>
      <c r="F16" s="451"/>
      <c r="G16" s="30"/>
      <c r="H16" s="30"/>
      <c r="I16" s="147">
        <f t="shared" si="0"/>
        <v>7</v>
      </c>
      <c r="J16" s="150">
        <v>724</v>
      </c>
      <c r="K16" s="154">
        <f>IF(J16="","",K15+(-N16)*2)</f>
        <v>88.2</v>
      </c>
      <c r="L16" s="150">
        <v>-19.376999999999999</v>
      </c>
      <c r="M16" s="150">
        <v>826.6</v>
      </c>
      <c r="N16" s="150">
        <v>-13.1</v>
      </c>
      <c r="O16" s="148">
        <f t="shared" si="1"/>
        <v>727</v>
      </c>
      <c r="P16" s="151"/>
      <c r="Q16" s="151"/>
      <c r="R16" s="151"/>
      <c r="S16" s="153"/>
      <c r="T16" s="153"/>
      <c r="U16" s="8"/>
      <c r="V16" s="8"/>
      <c r="W16" s="8"/>
      <c r="X16" s="8"/>
      <c r="Y16" s="8"/>
      <c r="Z16" s="8"/>
      <c r="AA16" s="8"/>
    </row>
    <row r="17" spans="1:27" ht="14.25" x14ac:dyDescent="0.15">
      <c r="A17" s="156" t="s">
        <v>160</v>
      </c>
      <c r="B17" s="138">
        <v>0.36</v>
      </c>
      <c r="C17" s="445" t="s">
        <v>161</v>
      </c>
      <c r="D17" s="445"/>
      <c r="E17" s="445"/>
      <c r="F17" s="445"/>
      <c r="G17" s="30"/>
      <c r="H17" s="30"/>
      <c r="I17" s="147"/>
      <c r="J17" s="150"/>
      <c r="K17" s="154"/>
      <c r="L17" s="150"/>
      <c r="M17" s="150"/>
      <c r="N17" s="150"/>
      <c r="O17" s="148"/>
      <c r="P17" s="151"/>
      <c r="Q17" s="151"/>
      <c r="R17" s="151"/>
      <c r="S17" s="153"/>
      <c r="T17" s="153"/>
      <c r="U17" s="8"/>
      <c r="V17" s="8"/>
      <c r="W17" s="8"/>
      <c r="X17" s="8"/>
      <c r="Y17" s="8"/>
      <c r="Z17" s="8"/>
      <c r="AA17" s="8"/>
    </row>
    <row r="18" spans="1:27" ht="14.25" x14ac:dyDescent="0.15">
      <c r="A18" s="156" t="s">
        <v>162</v>
      </c>
      <c r="B18" s="138">
        <v>0.9</v>
      </c>
      <c r="C18" s="445" t="s">
        <v>163</v>
      </c>
      <c r="D18" s="445"/>
      <c r="E18" s="445"/>
      <c r="F18" s="445"/>
      <c r="G18" s="30"/>
      <c r="H18" s="30"/>
      <c r="I18" s="147" t="str">
        <f t="shared" ref="I18:I25" si="2">IF(J18="","",I17+1)</f>
        <v/>
      </c>
      <c r="J18" s="150"/>
      <c r="K18" s="154" t="str">
        <f t="shared" ref="K18:K25" si="3">IF(J18="","",$P$11-N18)</f>
        <v/>
      </c>
      <c r="L18" s="150"/>
      <c r="M18" s="150"/>
      <c r="N18" s="150"/>
      <c r="O18" s="148" t="str">
        <f t="shared" si="1"/>
        <v/>
      </c>
      <c r="P18" s="151"/>
      <c r="Q18" s="151"/>
      <c r="R18" s="151"/>
      <c r="S18" s="153"/>
      <c r="T18" s="153"/>
      <c r="U18" s="8"/>
      <c r="V18" s="8"/>
      <c r="W18" s="8"/>
      <c r="X18" s="8"/>
      <c r="Y18" s="8"/>
      <c r="Z18" s="8"/>
      <c r="AA18" s="8"/>
    </row>
    <row r="19" spans="1:27" x14ac:dyDescent="0.15">
      <c r="A19" s="156" t="s">
        <v>122</v>
      </c>
      <c r="B19" s="138">
        <v>0.8</v>
      </c>
      <c r="C19" s="445" t="s">
        <v>164</v>
      </c>
      <c r="D19" s="445"/>
      <c r="E19" s="445"/>
      <c r="F19" s="445"/>
      <c r="G19" s="30"/>
      <c r="H19" s="30"/>
      <c r="I19" s="147" t="str">
        <f t="shared" si="2"/>
        <v/>
      </c>
      <c r="J19" s="150"/>
      <c r="K19" s="154" t="str">
        <f t="shared" si="3"/>
        <v/>
      </c>
      <c r="L19" s="150"/>
      <c r="M19" s="150"/>
      <c r="N19" s="150"/>
      <c r="O19" s="148" t="str">
        <f t="shared" si="1"/>
        <v/>
      </c>
      <c r="P19" s="151"/>
      <c r="Q19" s="151"/>
      <c r="R19" s="151"/>
      <c r="S19" s="153"/>
      <c r="T19" s="153"/>
      <c r="U19" s="8"/>
      <c r="V19" s="8"/>
      <c r="W19" s="8"/>
      <c r="X19" s="8"/>
      <c r="Y19" s="8"/>
      <c r="Z19" s="8"/>
      <c r="AA19" s="8"/>
    </row>
    <row r="20" spans="1:27" x14ac:dyDescent="0.15">
      <c r="A20" s="30"/>
      <c r="B20" s="157"/>
      <c r="C20" s="119"/>
      <c r="D20" s="119"/>
      <c r="E20" s="30"/>
      <c r="F20" s="30"/>
      <c r="G20" s="30"/>
      <c r="H20" s="30"/>
      <c r="I20" s="147" t="str">
        <f t="shared" si="2"/>
        <v/>
      </c>
      <c r="J20" s="150"/>
      <c r="K20" s="154" t="str">
        <f t="shared" si="3"/>
        <v/>
      </c>
      <c r="L20" s="150"/>
      <c r="M20" s="150"/>
      <c r="N20" s="150"/>
      <c r="O20" s="148" t="str">
        <f t="shared" si="1"/>
        <v/>
      </c>
      <c r="P20" s="151"/>
      <c r="Q20" s="152"/>
      <c r="R20" s="152"/>
      <c r="S20" s="153"/>
      <c r="T20" s="153"/>
      <c r="U20" s="8"/>
      <c r="V20" s="8"/>
      <c r="W20" s="8"/>
      <c r="X20" s="8"/>
      <c r="Y20" s="8"/>
      <c r="Z20" s="8"/>
      <c r="AA20" s="8"/>
    </row>
    <row r="21" spans="1:27" x14ac:dyDescent="0.15">
      <c r="A21" s="446"/>
      <c r="B21" s="446"/>
      <c r="C21" s="446"/>
      <c r="D21" s="446"/>
      <c r="E21" s="446"/>
      <c r="F21" s="446"/>
      <c r="G21" s="30"/>
      <c r="H21" s="30"/>
      <c r="I21" s="147" t="str">
        <f t="shared" si="2"/>
        <v/>
      </c>
      <c r="J21" s="150"/>
      <c r="K21" s="154" t="str">
        <f t="shared" si="3"/>
        <v/>
      </c>
      <c r="L21" s="150"/>
      <c r="M21" s="150"/>
      <c r="N21" s="150"/>
      <c r="O21" s="148" t="str">
        <f t="shared" si="1"/>
        <v/>
      </c>
      <c r="P21" s="151"/>
      <c r="Q21" s="152"/>
      <c r="R21" s="152"/>
      <c r="S21" s="153"/>
      <c r="T21" s="153"/>
      <c r="U21" s="8"/>
      <c r="V21" s="8"/>
      <c r="W21" s="8"/>
      <c r="X21" s="8"/>
      <c r="Y21" s="8"/>
      <c r="Z21" s="8"/>
      <c r="AA21" s="8"/>
    </row>
    <row r="22" spans="1:27" ht="14.25" x14ac:dyDescent="0.15">
      <c r="A22" s="137" t="s">
        <v>1</v>
      </c>
      <c r="B22" s="158">
        <v>2.6</v>
      </c>
      <c r="C22" s="31" t="s">
        <v>165</v>
      </c>
      <c r="D22" s="31"/>
      <c r="E22" s="31"/>
      <c r="F22" s="31"/>
      <c r="G22" s="30"/>
      <c r="H22" s="30"/>
      <c r="I22" s="147" t="str">
        <f t="shared" si="2"/>
        <v/>
      </c>
      <c r="J22" s="150"/>
      <c r="K22" s="154" t="str">
        <f t="shared" si="3"/>
        <v/>
      </c>
      <c r="L22" s="150"/>
      <c r="M22" s="150"/>
      <c r="N22" s="150"/>
      <c r="O22" s="148" t="str">
        <f t="shared" si="1"/>
        <v/>
      </c>
      <c r="P22" s="151"/>
      <c r="Q22" s="152"/>
      <c r="R22" s="152"/>
      <c r="S22" s="153"/>
      <c r="T22" s="153"/>
      <c r="U22" s="8"/>
      <c r="V22" s="8"/>
      <c r="W22" s="8"/>
      <c r="X22" s="8"/>
      <c r="Y22" s="8"/>
      <c r="Z22" s="8"/>
      <c r="AA22" s="8"/>
    </row>
    <row r="23" spans="1:27" ht="14.25" x14ac:dyDescent="0.15">
      <c r="A23" s="137" t="s">
        <v>2</v>
      </c>
      <c r="B23" s="158">
        <v>1.1000000000000001</v>
      </c>
      <c r="C23" s="447" t="s">
        <v>118</v>
      </c>
      <c r="D23" s="447"/>
      <c r="E23" s="447"/>
      <c r="F23" s="447"/>
      <c r="G23" s="30"/>
      <c r="H23" s="30"/>
      <c r="I23" s="147" t="str">
        <f t="shared" si="2"/>
        <v/>
      </c>
      <c r="J23" s="150"/>
      <c r="K23" s="154" t="str">
        <f t="shared" si="3"/>
        <v/>
      </c>
      <c r="L23" s="150"/>
      <c r="M23" s="150"/>
      <c r="N23" s="150"/>
      <c r="O23" s="148" t="str">
        <f t="shared" si="1"/>
        <v/>
      </c>
      <c r="P23" s="151"/>
      <c r="Q23" s="152"/>
      <c r="R23" s="152"/>
      <c r="S23" s="153"/>
      <c r="T23" s="153"/>
      <c r="U23" s="8"/>
      <c r="V23" s="8"/>
      <c r="W23" s="8"/>
      <c r="X23" s="8"/>
      <c r="Y23" s="8"/>
      <c r="Z23" s="8"/>
      <c r="AA23" s="8"/>
    </row>
    <row r="24" spans="1:27" ht="14.25" x14ac:dyDescent="0.15">
      <c r="A24" s="137" t="s">
        <v>3</v>
      </c>
      <c r="B24" s="159">
        <v>6.9999999999999999E-4</v>
      </c>
      <c r="C24" s="447" t="s">
        <v>118</v>
      </c>
      <c r="D24" s="447"/>
      <c r="E24" s="447"/>
      <c r="F24" s="447"/>
      <c r="G24" s="30"/>
      <c r="H24" s="30"/>
      <c r="I24" s="147" t="str">
        <f t="shared" si="2"/>
        <v/>
      </c>
      <c r="J24" s="150"/>
      <c r="K24" s="154" t="str">
        <f t="shared" si="3"/>
        <v/>
      </c>
      <c r="L24" s="150"/>
      <c r="M24" s="150"/>
      <c r="N24" s="150"/>
      <c r="O24" s="148" t="str">
        <f t="shared" si="1"/>
        <v/>
      </c>
      <c r="P24" s="151"/>
      <c r="Q24" s="152"/>
      <c r="R24" s="152"/>
      <c r="S24" s="153"/>
      <c r="T24" s="153"/>
      <c r="U24" s="8"/>
      <c r="V24" s="8"/>
      <c r="W24" s="8"/>
      <c r="X24" s="8"/>
      <c r="Y24" s="8"/>
      <c r="Z24" s="8"/>
      <c r="AA24" s="8"/>
    </row>
    <row r="25" spans="1:27" ht="14.25" x14ac:dyDescent="0.15">
      <c r="A25" s="137" t="s">
        <v>4</v>
      </c>
      <c r="B25" s="158">
        <v>0</v>
      </c>
      <c r="C25" s="447" t="s">
        <v>166</v>
      </c>
      <c r="D25" s="447"/>
      <c r="E25" s="447"/>
      <c r="F25" s="447"/>
      <c r="G25" s="30"/>
      <c r="H25" s="30"/>
      <c r="I25" s="147" t="str">
        <f t="shared" si="2"/>
        <v/>
      </c>
      <c r="J25" s="160"/>
      <c r="K25" s="154" t="str">
        <f t="shared" si="3"/>
        <v/>
      </c>
      <c r="L25" s="160"/>
      <c r="M25" s="160"/>
      <c r="N25" s="160"/>
      <c r="O25" s="148" t="str">
        <f t="shared" si="1"/>
        <v/>
      </c>
      <c r="P25" s="151"/>
      <c r="Q25" s="142"/>
      <c r="R25" s="142"/>
      <c r="S25" s="12"/>
      <c r="T25" s="153"/>
      <c r="U25" s="8"/>
      <c r="V25" s="8"/>
      <c r="W25" s="8"/>
      <c r="X25" s="8"/>
      <c r="Y25" s="8"/>
      <c r="Z25" s="8"/>
      <c r="AA25" s="8"/>
    </row>
    <row r="26" spans="1:27" ht="14.25" x14ac:dyDescent="0.15">
      <c r="A26" s="137"/>
      <c r="B26" s="161"/>
      <c r="C26" s="447"/>
      <c r="D26" s="447"/>
      <c r="E26" s="447"/>
      <c r="F26" s="447"/>
      <c r="G26" s="30"/>
      <c r="H26" s="30"/>
      <c r="I26" s="162" t="s">
        <v>224</v>
      </c>
      <c r="J26" s="163"/>
      <c r="K26" s="164"/>
      <c r="L26" s="164"/>
      <c r="M26" s="164"/>
      <c r="N26" s="164"/>
      <c r="O26" s="164"/>
      <c r="P26" s="119"/>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65"/>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66"/>
      <c r="C29" s="166"/>
      <c r="D29" s="167" t="s">
        <v>167</v>
      </c>
      <c r="E29" s="443"/>
      <c r="F29" s="443"/>
      <c r="G29" s="443"/>
      <c r="H29" s="30"/>
      <c r="I29" s="30"/>
      <c r="J29" s="30"/>
      <c r="K29" s="30"/>
      <c r="L29" s="30"/>
      <c r="M29" s="30"/>
      <c r="N29" s="30"/>
      <c r="O29" s="30"/>
      <c r="P29" s="30"/>
      <c r="Q29" s="30"/>
      <c r="R29" s="30"/>
      <c r="S29" s="8"/>
      <c r="T29" s="8"/>
      <c r="U29" s="8"/>
      <c r="V29" s="8"/>
      <c r="W29" s="8"/>
      <c r="X29" s="8"/>
      <c r="Y29" s="8"/>
      <c r="Z29" s="8"/>
      <c r="AA29" s="8"/>
    </row>
    <row r="30" spans="1:27" ht="16.5" x14ac:dyDescent="0.15">
      <c r="A30" s="30"/>
      <c r="B30" s="168" t="s">
        <v>168</v>
      </c>
      <c r="C30" s="169" t="e">
        <f>MAX(G56:G329)</f>
        <v>#VALUE!</v>
      </c>
      <c r="D30" s="170" t="s">
        <v>169</v>
      </c>
      <c r="E30" s="171" t="s">
        <v>170</v>
      </c>
      <c r="F30" s="172"/>
      <c r="G30" s="173"/>
      <c r="H30" s="30"/>
      <c r="I30" s="30"/>
      <c r="J30" s="30"/>
      <c r="K30" s="30"/>
      <c r="L30" s="30"/>
      <c r="M30" s="30"/>
      <c r="N30" s="30"/>
      <c r="O30" s="30"/>
      <c r="P30" s="30"/>
      <c r="Q30" s="30"/>
      <c r="R30" s="30"/>
      <c r="S30" s="8"/>
      <c r="T30" s="8"/>
      <c r="U30" s="8"/>
      <c r="V30" s="8"/>
      <c r="W30" s="8"/>
      <c r="X30" s="8"/>
      <c r="Y30" s="8"/>
      <c r="Z30" s="8"/>
      <c r="AA30" s="8"/>
    </row>
    <row r="31" spans="1:27" ht="16.5" x14ac:dyDescent="0.15">
      <c r="A31" s="30"/>
      <c r="B31" s="174" t="s">
        <v>171</v>
      </c>
      <c r="C31" s="175" t="e">
        <f>INDEX(AJ62:AJ208,MATCH(MAX(G62:G208),G62:G208,0))</f>
        <v>#VALUE!</v>
      </c>
      <c r="D31" s="176" t="s">
        <v>115</v>
      </c>
      <c r="E31" s="177" t="s">
        <v>172</v>
      </c>
      <c r="F31" s="178"/>
      <c r="G31" s="179"/>
      <c r="H31" s="30"/>
      <c r="I31" s="30"/>
      <c r="J31" s="30"/>
      <c r="K31" s="30"/>
      <c r="L31" s="30"/>
      <c r="M31" s="30"/>
      <c r="N31" s="30"/>
      <c r="O31" s="30"/>
      <c r="P31" s="30"/>
      <c r="Q31" s="30"/>
      <c r="R31" s="30"/>
      <c r="S31" s="8"/>
      <c r="T31" s="8"/>
      <c r="U31" s="8"/>
      <c r="V31" s="8"/>
      <c r="W31" s="8"/>
      <c r="X31" s="8"/>
      <c r="Y31" s="8"/>
      <c r="Z31" s="8"/>
      <c r="AA31" s="8"/>
    </row>
    <row r="32" spans="1:27" ht="15" x14ac:dyDescent="0.15">
      <c r="A32" s="30"/>
      <c r="B32" s="74" t="s">
        <v>133</v>
      </c>
      <c r="C32" s="127" t="e">
        <f>IF(Calculation!H13&gt;0,err(Calculation!H13,B8,B11,B12),"")</f>
        <v>#VALUE!</v>
      </c>
      <c r="D32" s="128"/>
      <c r="E32" s="129" t="s">
        <v>137</v>
      </c>
      <c r="F32" s="130"/>
      <c r="G32" s="131"/>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80"/>
      <c r="B50" s="181"/>
      <c r="C50" s="181"/>
      <c r="D50" s="181"/>
      <c r="E50" s="181"/>
      <c r="F50" s="181"/>
      <c r="G50" s="181"/>
      <c r="H50" s="181"/>
      <c r="I50" s="181"/>
      <c r="J50" s="181"/>
      <c r="K50" s="181" t="s">
        <v>175</v>
      </c>
      <c r="L50" s="181">
        <v>30</v>
      </c>
      <c r="M50" s="181"/>
      <c r="N50" s="181"/>
      <c r="O50" s="181"/>
      <c r="P50" s="181"/>
      <c r="Q50" s="182"/>
      <c r="R50" s="182"/>
      <c r="S50" s="182"/>
      <c r="T50" s="182"/>
      <c r="U50" s="182"/>
      <c r="V50" s="182"/>
      <c r="W50" s="182"/>
      <c r="X50" s="182"/>
      <c r="Y50" s="183"/>
      <c r="Z50" s="8"/>
      <c r="AA50" s="8"/>
    </row>
    <row r="51" spans="1:52" x14ac:dyDescent="0.15">
      <c r="A51" s="184"/>
      <c r="B51" s="185" t="s">
        <v>176</v>
      </c>
      <c r="C51" s="185">
        <f>B6</f>
        <v>740</v>
      </c>
      <c r="D51" s="186"/>
      <c r="E51" s="185" t="s">
        <v>177</v>
      </c>
      <c r="F51" s="187">
        <f>B8</f>
        <v>700</v>
      </c>
      <c r="G51" s="187" t="s">
        <v>178</v>
      </c>
      <c r="H51" s="187">
        <v>742.5</v>
      </c>
      <c r="I51" s="187"/>
      <c r="J51" s="188"/>
      <c r="K51" s="189" t="s">
        <v>179</v>
      </c>
      <c r="L51" s="187">
        <f>B22</f>
        <v>2.6</v>
      </c>
      <c r="M51" s="186"/>
      <c r="N51" s="186"/>
      <c r="O51" s="185" t="s">
        <v>180</v>
      </c>
      <c r="P51" s="187">
        <f>B17</f>
        <v>0.36</v>
      </c>
      <c r="Q51" s="188"/>
      <c r="R51" s="185" t="s">
        <v>181</v>
      </c>
      <c r="S51" s="187">
        <f>1-27.8*(P53-0.67)^3</f>
        <v>0.93892339999999996</v>
      </c>
      <c r="T51" s="187">
        <f>(S54*S53*C55)^2</f>
        <v>2.8341735671955877</v>
      </c>
      <c r="U51" s="34"/>
      <c r="V51" s="34"/>
      <c r="W51" s="34" t="s">
        <v>104</v>
      </c>
      <c r="X51" s="34">
        <v>5</v>
      </c>
      <c r="Y51" s="190"/>
      <c r="Z51" s="8"/>
      <c r="AA51" s="8"/>
    </row>
    <row r="52" spans="1:52" x14ac:dyDescent="0.15">
      <c r="A52" s="184"/>
      <c r="B52" s="185" t="s">
        <v>182</v>
      </c>
      <c r="C52" s="185">
        <f>K10</f>
        <v>16</v>
      </c>
      <c r="D52" s="186"/>
      <c r="E52" s="185" t="s">
        <v>56</v>
      </c>
      <c r="F52" s="188">
        <f>B11*2</f>
        <v>0.12626666666666675</v>
      </c>
      <c r="G52" s="187" t="s">
        <v>183</v>
      </c>
      <c r="H52" s="187">
        <v>704.5</v>
      </c>
      <c r="I52" s="187"/>
      <c r="J52" s="186"/>
      <c r="K52" s="189" t="s">
        <v>184</v>
      </c>
      <c r="L52" s="187">
        <f>B23</f>
        <v>1.1000000000000001</v>
      </c>
      <c r="M52" s="186"/>
      <c r="N52" s="186"/>
      <c r="O52" s="185" t="s">
        <v>185</v>
      </c>
      <c r="P52" s="187">
        <f>B18</f>
        <v>0.9</v>
      </c>
      <c r="Q52" s="188"/>
      <c r="R52" s="188" t="s">
        <v>54</v>
      </c>
      <c r="S52" s="187">
        <f>P51*P52*4.427</f>
        <v>1.434348</v>
      </c>
      <c r="T52" s="188"/>
      <c r="U52" s="34"/>
      <c r="V52" s="34"/>
      <c r="W52" s="34"/>
      <c r="X52" s="34"/>
      <c r="Y52" s="190"/>
      <c r="Z52" s="8"/>
      <c r="AA52" s="8"/>
    </row>
    <row r="53" spans="1:52" x14ac:dyDescent="0.15">
      <c r="A53" s="184"/>
      <c r="B53" s="185" t="s">
        <v>186</v>
      </c>
      <c r="C53" s="187">
        <f>B7</f>
        <v>80</v>
      </c>
      <c r="D53" s="186"/>
      <c r="E53" s="185" t="s">
        <v>187</v>
      </c>
      <c r="F53" s="187">
        <f>B12</f>
        <v>1.9633333333333303</v>
      </c>
      <c r="G53" s="185"/>
      <c r="H53" s="185"/>
      <c r="I53" s="185"/>
      <c r="J53" s="186"/>
      <c r="K53" s="189" t="s">
        <v>188</v>
      </c>
      <c r="L53" s="187">
        <f>B24</f>
        <v>6.9999999999999999E-4</v>
      </c>
      <c r="M53" s="187">
        <f>1/L53</f>
        <v>1428.5714285714287</v>
      </c>
      <c r="N53" s="186"/>
      <c r="O53" s="191" t="s">
        <v>122</v>
      </c>
      <c r="P53" s="187">
        <f>B19</f>
        <v>0.8</v>
      </c>
      <c r="Q53" s="188"/>
      <c r="R53" s="185" t="s">
        <v>55</v>
      </c>
      <c r="S53" s="187">
        <f>P51*P52*S51</f>
        <v>0.30421118159999999</v>
      </c>
      <c r="T53" s="188"/>
      <c r="U53" s="34"/>
      <c r="V53" s="34"/>
      <c r="W53" s="34"/>
      <c r="X53" s="34"/>
      <c r="Y53" s="190"/>
      <c r="Z53" s="8"/>
      <c r="AA53" s="8"/>
    </row>
    <row r="54" spans="1:52" x14ac:dyDescent="0.15">
      <c r="A54" s="184"/>
      <c r="B54" s="185" t="s">
        <v>189</v>
      </c>
      <c r="C54" s="187">
        <v>9.8000000000000007</v>
      </c>
      <c r="D54" s="186"/>
      <c r="E54" s="185" t="s">
        <v>49</v>
      </c>
      <c r="F54" s="185">
        <f>B13</f>
        <v>44.000000000000028</v>
      </c>
      <c r="G54" s="185"/>
      <c r="H54" s="185"/>
      <c r="I54" s="185"/>
      <c r="J54" s="186"/>
      <c r="K54" s="189" t="s">
        <v>190</v>
      </c>
      <c r="L54" s="187">
        <f>B25</f>
        <v>0</v>
      </c>
      <c r="M54" s="186"/>
      <c r="N54" s="186"/>
      <c r="O54" s="185" t="s">
        <v>51</v>
      </c>
      <c r="P54" s="187">
        <f>B26</f>
        <v>0</v>
      </c>
      <c r="Q54" s="188"/>
      <c r="R54" s="185" t="s">
        <v>191</v>
      </c>
      <c r="S54" s="187">
        <f>1/P53</f>
        <v>1.25</v>
      </c>
      <c r="T54" s="188"/>
      <c r="U54" s="34"/>
      <c r="V54" s="34"/>
      <c r="W54" s="34"/>
      <c r="X54" s="34"/>
      <c r="Y54" s="190"/>
      <c r="Z54" s="8"/>
      <c r="AA54" s="8"/>
    </row>
    <row r="55" spans="1:52" s="8" customFormat="1" x14ac:dyDescent="0.15">
      <c r="A55" s="192"/>
      <c r="B55" s="185" t="s">
        <v>52</v>
      </c>
      <c r="C55" s="187">
        <f>SQRT(2*C54)</f>
        <v>4.4271887242357311</v>
      </c>
      <c r="D55" s="186"/>
      <c r="E55" s="188" t="s">
        <v>57</v>
      </c>
      <c r="F55" s="187">
        <v>271.67901639555089</v>
      </c>
      <c r="G55" s="187">
        <v>57.334189971293625</v>
      </c>
      <c r="H55" s="187">
        <f>F55-G55</f>
        <v>214.34482642425726</v>
      </c>
      <c r="I55" s="187"/>
      <c r="J55" s="187"/>
      <c r="K55" s="185" t="s">
        <v>135</v>
      </c>
      <c r="L55" s="187">
        <v>2.5000000000000001E-2</v>
      </c>
      <c r="M55" s="188"/>
      <c r="N55" s="188"/>
      <c r="O55" s="188"/>
      <c r="P55" s="185"/>
      <c r="Q55" s="185"/>
      <c r="R55" s="185" t="s">
        <v>11</v>
      </c>
      <c r="S55" s="187">
        <f>S53*S54</f>
        <v>0.38026397699999998</v>
      </c>
      <c r="T55" s="188"/>
      <c r="U55" s="34"/>
      <c r="V55" s="34"/>
      <c r="W55" s="34"/>
      <c r="X55" s="34"/>
      <c r="Y55" s="190"/>
    </row>
    <row r="56" spans="1:52" s="8" customFormat="1" ht="14.25" thickBot="1" x14ac:dyDescent="0.2">
      <c r="A56" s="193"/>
      <c r="B56" s="194"/>
      <c r="C56" s="194"/>
      <c r="D56" s="444"/>
      <c r="E56" s="444"/>
      <c r="F56" s="444"/>
      <c r="G56" s="444"/>
      <c r="H56" s="194"/>
      <c r="I56" s="194"/>
      <c r="J56" s="194"/>
      <c r="K56" s="194"/>
      <c r="L56" s="194"/>
      <c r="M56" s="194"/>
      <c r="N56" s="194"/>
      <c r="O56" s="194"/>
      <c r="P56" s="194"/>
      <c r="Q56" s="195"/>
      <c r="R56" s="195"/>
      <c r="S56" s="195"/>
      <c r="T56" s="195"/>
      <c r="U56" s="195">
        <v>-7.9</v>
      </c>
      <c r="V56" s="195"/>
      <c r="W56" s="195"/>
      <c r="X56" s="195"/>
      <c r="Y56" s="196"/>
    </row>
    <row r="57" spans="1:52" s="33" customFormat="1" ht="17.25" x14ac:dyDescent="0.15">
      <c r="A57" s="197" t="s">
        <v>192</v>
      </c>
      <c r="B57" s="198" t="s">
        <v>178</v>
      </c>
      <c r="C57" s="198" t="s">
        <v>193</v>
      </c>
      <c r="D57" s="198" t="s">
        <v>15</v>
      </c>
      <c r="E57" s="198" t="s">
        <v>116</v>
      </c>
      <c r="F57" s="198" t="s">
        <v>194</v>
      </c>
      <c r="G57" s="198" t="s">
        <v>195</v>
      </c>
      <c r="H57" s="198" t="s">
        <v>196</v>
      </c>
      <c r="I57" s="198" t="s">
        <v>115</v>
      </c>
      <c r="J57" s="199" t="s">
        <v>101</v>
      </c>
      <c r="K57" s="198" t="s">
        <v>197</v>
      </c>
      <c r="L57" s="200" t="s">
        <v>198</v>
      </c>
      <c r="M57" s="200" t="s">
        <v>199</v>
      </c>
      <c r="N57" s="200" t="s">
        <v>200</v>
      </c>
      <c r="O57" s="200" t="s">
        <v>201</v>
      </c>
      <c r="P57" s="200" t="s">
        <v>23</v>
      </c>
      <c r="Q57" s="200" t="s">
        <v>202</v>
      </c>
      <c r="R57" s="200" t="s">
        <v>203</v>
      </c>
      <c r="S57" s="200" t="s">
        <v>204</v>
      </c>
      <c r="T57" s="200" t="s">
        <v>205</v>
      </c>
      <c r="U57" s="201" t="s">
        <v>206</v>
      </c>
      <c r="V57" s="201" t="s">
        <v>207</v>
      </c>
      <c r="W57" s="201" t="s">
        <v>208</v>
      </c>
      <c r="X57" s="201" t="s">
        <v>209</v>
      </c>
      <c r="Y57" s="201" t="s">
        <v>210</v>
      </c>
      <c r="Z57" s="202" t="s">
        <v>211</v>
      </c>
      <c r="AA57" s="202" t="s">
        <v>212</v>
      </c>
      <c r="AB57" s="202" t="s">
        <v>213</v>
      </c>
      <c r="AC57" s="203" t="s">
        <v>214</v>
      </c>
      <c r="AD57" s="203" t="s">
        <v>215</v>
      </c>
      <c r="AE57" s="203" t="s">
        <v>216</v>
      </c>
      <c r="AF57" s="203" t="s">
        <v>183</v>
      </c>
      <c r="AG57" s="203" t="s">
        <v>217</v>
      </c>
      <c r="AH57" s="203" t="s">
        <v>198</v>
      </c>
      <c r="AI57" s="203" t="s">
        <v>218</v>
      </c>
      <c r="AJ57" s="203" t="s">
        <v>219</v>
      </c>
      <c r="AK57" s="118" t="s">
        <v>223</v>
      </c>
      <c r="AL57" s="32" t="s">
        <v>127</v>
      </c>
      <c r="AM57" s="11"/>
      <c r="AN57" s="11"/>
    </row>
    <row r="58" spans="1:52" s="34" customFormat="1" ht="15" x14ac:dyDescent="0.15">
      <c r="A58" s="204" t="s">
        <v>62</v>
      </c>
      <c r="B58" s="205" t="s">
        <v>58</v>
      </c>
      <c r="C58" s="206" t="s">
        <v>58</v>
      </c>
      <c r="D58" s="206" t="s">
        <v>220</v>
      </c>
      <c r="E58" s="206" t="s">
        <v>58</v>
      </c>
      <c r="F58" s="206" t="s">
        <v>58</v>
      </c>
      <c r="G58" s="207" t="s">
        <v>59</v>
      </c>
      <c r="H58" s="206" t="s">
        <v>60</v>
      </c>
      <c r="I58" s="206" t="s">
        <v>122</v>
      </c>
      <c r="J58" s="208"/>
      <c r="K58" s="206"/>
      <c r="L58" s="209" t="s">
        <v>60</v>
      </c>
      <c r="M58" s="209" t="s">
        <v>60</v>
      </c>
      <c r="N58" s="209"/>
      <c r="O58" s="209"/>
      <c r="P58" s="209"/>
      <c r="Q58" s="209"/>
      <c r="R58" s="209"/>
      <c r="S58" s="210"/>
      <c r="T58" s="210"/>
      <c r="U58" s="211"/>
      <c r="V58" s="211"/>
      <c r="W58" s="212"/>
      <c r="X58" s="211"/>
      <c r="Y58" s="211"/>
      <c r="Z58" s="211"/>
      <c r="AA58" s="211"/>
      <c r="AB58" s="211"/>
      <c r="AC58" s="12"/>
      <c r="AD58" s="12"/>
      <c r="AE58" s="12"/>
      <c r="AF58" s="12"/>
      <c r="AG58" s="12"/>
      <c r="AH58" s="12"/>
      <c r="AI58" s="12"/>
      <c r="AJ58" s="12"/>
      <c r="AK58" s="12"/>
      <c r="AL58" s="238"/>
      <c r="AM58" s="12"/>
      <c r="AN58" s="12"/>
      <c r="AO58" s="8"/>
      <c r="AP58" s="8"/>
      <c r="AQ58" s="8"/>
      <c r="AR58" s="8"/>
      <c r="AS58" s="8"/>
      <c r="AT58" s="8"/>
      <c r="AU58" s="8"/>
      <c r="AV58" s="8"/>
      <c r="AW58" s="8"/>
      <c r="AX58" s="8"/>
      <c r="AY58" s="8"/>
      <c r="AZ58" s="8"/>
    </row>
    <row r="59" spans="1:52" s="34" customFormat="1" ht="32.25" customHeight="1" thickBot="1" x14ac:dyDescent="0.2">
      <c r="A59" s="213" t="s">
        <v>123</v>
      </c>
      <c r="B59" s="214"/>
      <c r="C59" s="214"/>
      <c r="D59" s="214" t="s">
        <v>124</v>
      </c>
      <c r="E59" s="214"/>
      <c r="F59" s="214"/>
      <c r="G59" s="214" t="s">
        <v>40</v>
      </c>
      <c r="H59" s="214"/>
      <c r="I59" s="214"/>
      <c r="J59" s="35"/>
      <c r="K59" s="214"/>
      <c r="L59" s="215"/>
      <c r="M59" s="215"/>
      <c r="N59" s="215" t="s">
        <v>221</v>
      </c>
      <c r="O59" s="215"/>
      <c r="P59" s="215"/>
      <c r="Q59" s="216"/>
      <c r="R59" s="215"/>
      <c r="S59" s="215"/>
      <c r="T59" s="215"/>
      <c r="U59" s="217"/>
      <c r="V59" s="217"/>
      <c r="W59" s="217"/>
      <c r="X59" s="217"/>
      <c r="Y59" s="217"/>
      <c r="Z59" s="217"/>
      <c r="AA59" s="217"/>
      <c r="AB59" s="217"/>
      <c r="AC59" s="218" t="s">
        <v>40</v>
      </c>
      <c r="AD59" s="219"/>
      <c r="AE59" s="219"/>
      <c r="AF59" s="218"/>
      <c r="AG59" s="218"/>
      <c r="AH59" s="218"/>
      <c r="AI59" s="218" t="s">
        <v>40</v>
      </c>
      <c r="AJ59" s="218"/>
      <c r="AK59" s="239"/>
      <c r="AL59" s="240"/>
      <c r="AM59" s="12"/>
      <c r="AN59" s="12"/>
      <c r="AO59" s="8"/>
      <c r="AP59" s="8"/>
      <c r="AQ59" s="8"/>
      <c r="AR59" s="8"/>
      <c r="AS59" s="8"/>
      <c r="AT59" s="8"/>
      <c r="AU59" s="8"/>
      <c r="AV59" s="8"/>
      <c r="AW59" s="8"/>
      <c r="AX59" s="8"/>
      <c r="AY59" s="8"/>
      <c r="AZ59" s="8"/>
    </row>
    <row r="60" spans="1:52" s="39" customFormat="1" ht="15" x14ac:dyDescent="0.15">
      <c r="A60" s="220" t="s">
        <v>222</v>
      </c>
      <c r="B60" s="221"/>
      <c r="C60" s="221"/>
      <c r="D60" s="221"/>
      <c r="E60" s="221"/>
      <c r="F60" s="221"/>
      <c r="G60" s="221"/>
      <c r="H60" s="221"/>
      <c r="I60" s="221"/>
      <c r="J60" s="222"/>
      <c r="K60" s="221"/>
      <c r="L60" s="223">
        <f>(1-$P$54)*O61*R61+C53</f>
        <v>2376.0216774909909</v>
      </c>
      <c r="M60" s="223">
        <f>M61*(B61-C61+N61/2)/$S$54</f>
        <v>5.1941244583715536</v>
      </c>
      <c r="N60" s="41">
        <f>L60/M60</f>
        <v>457.44411720082542</v>
      </c>
      <c r="O60" s="224"/>
      <c r="P60" s="223">
        <f>((1-$P$54)*O61*R61+C53)/(M61*(B61-C61+N61/2)/$S$54)</f>
        <v>457.44411720082542</v>
      </c>
      <c r="Q60" s="221"/>
      <c r="R60" s="221"/>
      <c r="S60" s="221"/>
      <c r="T60" s="221"/>
      <c r="U60" s="221"/>
      <c r="V60" s="225"/>
      <c r="W60" s="225"/>
      <c r="X60" s="225"/>
      <c r="Y60" s="225"/>
      <c r="Z60" s="225"/>
      <c r="AA60" s="221"/>
      <c r="AB60" s="221"/>
      <c r="AC60" s="221"/>
      <c r="AD60" s="221"/>
      <c r="AE60" s="221"/>
      <c r="AF60" s="221"/>
      <c r="AG60" s="221"/>
      <c r="AH60" s="221"/>
      <c r="AI60" s="221"/>
      <c r="AJ60" s="221"/>
      <c r="AK60" s="12"/>
      <c r="AL60" s="241"/>
      <c r="AM60" s="38"/>
      <c r="AN60" s="12"/>
      <c r="AO60" s="8"/>
      <c r="AP60" s="8"/>
      <c r="AQ60" s="8"/>
      <c r="AR60" s="8"/>
      <c r="AS60" s="8"/>
      <c r="AT60" s="8"/>
      <c r="AU60" s="8"/>
      <c r="AV60" s="8"/>
      <c r="AW60" s="8"/>
      <c r="AX60" s="8"/>
      <c r="AY60" s="8"/>
      <c r="AZ60" s="8"/>
    </row>
    <row r="61" spans="1:52" ht="15" x14ac:dyDescent="0.15">
      <c r="A61" s="40"/>
      <c r="B61" s="226">
        <f>(D61/$C$55/$S$54/$S$53)^2+C61</f>
        <v>742.38517502182799</v>
      </c>
      <c r="C61" s="226">
        <f>B6</f>
        <v>740</v>
      </c>
      <c r="D61" s="226">
        <f>$L$51</f>
        <v>2.6</v>
      </c>
      <c r="E61" s="41">
        <f>K10</f>
        <v>16</v>
      </c>
      <c r="F61" s="226">
        <f>E61</f>
        <v>16</v>
      </c>
      <c r="G61" s="41">
        <f>F61*$S$53*$C$55*(B61-C61+N61)^1.5</f>
        <v>86.897131283814673</v>
      </c>
      <c r="H61" s="25">
        <v>0.08</v>
      </c>
      <c r="I61" s="227">
        <f>(B61-C61)*B$19</f>
        <v>1.9081400174623924</v>
      </c>
      <c r="J61" s="228">
        <f>B$7</f>
        <v>80</v>
      </c>
      <c r="K61" s="226">
        <v>1</v>
      </c>
      <c r="L61" s="226">
        <f>D61+H61*K61</f>
        <v>2.68</v>
      </c>
      <c r="M61" s="41">
        <f t="shared" ref="M61:M124" si="4">(D61+L61)/2</f>
        <v>2.64</v>
      </c>
      <c r="N61" s="41">
        <f>2*($P$53*M61/$S$52/$S$51)^2-(B61-C61)*2</f>
        <v>0.14832842071102093</v>
      </c>
      <c r="O61" s="41">
        <f>wh(B61,$F$51,$F$52,$F$53)</f>
        <v>7.3151680994228148</v>
      </c>
      <c r="P61" s="229">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30">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30">
        <f>AI61/3600</f>
        <v>0.13144924531069421</v>
      </c>
      <c r="AL61" s="42"/>
      <c r="AZ61" s="8"/>
    </row>
    <row r="62" spans="1:52" ht="15" x14ac:dyDescent="0.15">
      <c r="A62" s="40"/>
      <c r="B62" s="41">
        <f t="shared" ref="B62:D92" si="13">AF61</f>
        <v>742.3849740956482</v>
      </c>
      <c r="C62" s="41">
        <f t="shared" si="13"/>
        <v>739.85147065310923</v>
      </c>
      <c r="D62" s="41">
        <f t="shared" si="13"/>
        <v>2.6796246918632058</v>
      </c>
      <c r="E62" s="41" t="str">
        <f>CalBreachWidth(C62,B62,I62,E61)</f>
        <v>侧收缩系数</v>
      </c>
      <c r="F62" s="41" t="e">
        <f t="shared" ref="F62:F125" si="14">(E62+E61)/2</f>
        <v>#VALUE!</v>
      </c>
      <c r="G62" s="41" t="e">
        <f t="shared" ref="G62:G125" si="15">F62*$S$53*$C$55*(B62-C62+N62)^1.5</f>
        <v>#VALUE!</v>
      </c>
      <c r="H62" s="25">
        <f t="shared" ref="H62:H94" si="16">dv(S61)</f>
        <v>0.08</v>
      </c>
      <c r="I62" s="227">
        <f t="shared" ref="I62:I125" si="17">(B62-C62)*B$19</f>
        <v>2.0268027540311779</v>
      </c>
      <c r="J62" s="228">
        <f>B$7</f>
        <v>80</v>
      </c>
      <c r="K62" s="41">
        <f t="shared" ref="K62:K125" si="18">IF((1-S61-0.015)&gt;0,1,-1)</f>
        <v>1</v>
      </c>
      <c r="L62" s="216">
        <f t="shared" ref="L62:L125" si="19">D62+K62*H62</f>
        <v>2.7596246918632059</v>
      </c>
      <c r="M62" s="216">
        <f t="shared" si="4"/>
        <v>2.7196246918632059</v>
      </c>
      <c r="N62" s="41">
        <f t="shared" ref="N62:N125" si="20">2*($P$53*M62/$S$52/$S$51)^2-(B62-C62)*2</f>
        <v>0.15284921778699001</v>
      </c>
      <c r="O62" s="41">
        <f t="shared" ref="O62:O125" si="21">wh(B62,$F$51,$F$52,$F$53)</f>
        <v>7.3151427291438473</v>
      </c>
      <c r="P62" s="229">
        <f t="shared" ref="P62:P125" si="22">$C$54*$L$55*$L$55*M62*M62/(($B$19*(B62-C62))^0.333)*1000</f>
        <v>35.80600099257088</v>
      </c>
      <c r="Q62" s="41" t="e">
        <f t="shared" ref="Q62:Q125" si="23">M62/$S$54*(B62-C62+N62/2)*E62-$C$53</f>
        <v>#VALUE!</v>
      </c>
      <c r="R62" s="41">
        <f t="shared" ref="R62:R125" si="24">rate1(1,$L$52,$L$51,$L$54,L62,$L$53,$L$50,P62)</f>
        <v>385.41712967055707</v>
      </c>
      <c r="S62" s="216" t="e">
        <f t="shared" si="5"/>
        <v>#VALUE!</v>
      </c>
      <c r="T62" s="216" t="e">
        <f t="shared" si="6"/>
        <v>#VALUE!</v>
      </c>
      <c r="U62" s="231">
        <f t="shared" ref="U62:U125" si="25">D62-K62*H62</f>
        <v>2.5996246918632058</v>
      </c>
      <c r="V62" s="231">
        <f t="shared" si="7"/>
        <v>2.6396246918632058</v>
      </c>
      <c r="W62" s="41">
        <f t="shared" ref="W62:W125" si="26">2*($P$53*V62/$S$52/$S$51)^2-(B62-C62)*2</f>
        <v>-0.14972682134188098</v>
      </c>
      <c r="X62" s="41" t="e">
        <f t="shared" ref="X62:X125" si="27">V62/$S$54*(B62-C62+W62/2)*F62-$C$53</f>
        <v>#VALUE!</v>
      </c>
      <c r="Y62" s="41">
        <f t="shared" ref="Y62:Y125" si="28">$C$54*$L$55*$L$55*V62*V62/(($B$19*(B62-C62))^0.333)*1000</f>
        <v>33.730457578370206</v>
      </c>
      <c r="Z62" s="41">
        <f t="shared" ref="Z62:Z125" si="29">rate1(1,$L$52,$L$51,$L$54,U62,$L$53,$L$50,Y62)</f>
        <v>274.07022205174758</v>
      </c>
      <c r="AA62" s="231" t="e">
        <f t="shared" si="8"/>
        <v>#VALUE!</v>
      </c>
      <c r="AB62" s="231" t="e">
        <f t="shared" ref="AB62:AB125" si="30">W62/(1-AA62)</f>
        <v>#VALUE!</v>
      </c>
      <c r="AC62" s="41" t="e">
        <f t="shared" ref="AC62:AC93" si="31">delta_z(N62,S62,H62,AE61,AB62)</f>
        <v>#VALUE!</v>
      </c>
      <c r="AD62" s="41" t="e">
        <f t="shared" si="9"/>
        <v>#VALUE!</v>
      </c>
      <c r="AE62" s="41" t="e">
        <f t="shared" ref="AE62:AE125" si="32">(AD62-AD61)/(AC62+AC61)*2</f>
        <v>#VALUE!</v>
      </c>
      <c r="AF62" s="41" t="e">
        <f t="shared" si="10"/>
        <v>#VALUE!</v>
      </c>
      <c r="AG62" s="41" t="e">
        <f t="shared" si="11"/>
        <v>#VALUE!</v>
      </c>
      <c r="AH62" s="41" t="e">
        <f t="shared" ref="AH62:AH125" si="33">$S$54*$S$53*$C$55*SQRT(AF62-AG62)</f>
        <v>#VALUE!</v>
      </c>
      <c r="AI62" s="41" t="e">
        <f t="shared" si="12"/>
        <v>#VALUE!</v>
      </c>
      <c r="AJ62" s="41" t="e">
        <f t="shared" ref="AJ62:AJ125" si="34">AJ61+AI62/3600</f>
        <v>#VALUE!</v>
      </c>
      <c r="AK62" s="8" t="e">
        <f>AK61+AI62*G61/1000000</f>
        <v>#VALUE!</v>
      </c>
      <c r="AL62" s="42" t="e">
        <f>AL61+AI62*J62/1000000</f>
        <v>#VALUE!</v>
      </c>
      <c r="AZ62" s="8"/>
    </row>
    <row r="63" spans="1:52" ht="15" x14ac:dyDescent="0.15">
      <c r="A63" s="40"/>
      <c r="B63" s="41" t="e">
        <f t="shared" si="13"/>
        <v>#VALUE!</v>
      </c>
      <c r="C63" s="41" t="e">
        <f t="shared" si="13"/>
        <v>#VALUE!</v>
      </c>
      <c r="D63" s="41" t="e">
        <f t="shared" si="13"/>
        <v>#VALUE!</v>
      </c>
      <c r="E63" s="41" t="e">
        <f t="shared" ref="E63:E126" si="35">CalBreachWidth(C63,B63,I63,E62)</f>
        <v>#VALUE!</v>
      </c>
      <c r="F63" s="41" t="e">
        <f t="shared" si="14"/>
        <v>#VALUE!</v>
      </c>
      <c r="G63" s="41" t="e">
        <f t="shared" si="15"/>
        <v>#VALUE!</v>
      </c>
      <c r="H63" s="25" t="e">
        <f t="shared" si="16"/>
        <v>#VALUE!</v>
      </c>
      <c r="I63" s="227" t="e">
        <f t="shared" si="17"/>
        <v>#VALUE!</v>
      </c>
      <c r="J63" s="228" t="e">
        <f>IF(H63&gt;0, $B$7,"")</f>
        <v>#VALUE!</v>
      </c>
      <c r="K63" s="41" t="e">
        <f t="shared" si="18"/>
        <v>#VALUE!</v>
      </c>
      <c r="L63" s="216" t="e">
        <f t="shared" si="19"/>
        <v>#VALUE!</v>
      </c>
      <c r="M63" s="216" t="e">
        <f t="shared" si="4"/>
        <v>#VALUE!</v>
      </c>
      <c r="N63" s="41" t="e">
        <f t="shared" si="20"/>
        <v>#VALUE!</v>
      </c>
      <c r="O63" s="41" t="e">
        <f t="shared" si="21"/>
        <v>#VALUE!</v>
      </c>
      <c r="P63" s="229" t="e">
        <f t="shared" si="22"/>
        <v>#VALUE!</v>
      </c>
      <c r="Q63" s="41" t="e">
        <f t="shared" si="23"/>
        <v>#VALUE!</v>
      </c>
      <c r="R63" s="41" t="e">
        <f t="shared" si="24"/>
        <v>#VALUE!</v>
      </c>
      <c r="S63" s="216" t="e">
        <f t="shared" si="5"/>
        <v>#VALUE!</v>
      </c>
      <c r="T63" s="216" t="e">
        <f t="shared" si="6"/>
        <v>#VALUE!</v>
      </c>
      <c r="U63" s="231" t="e">
        <f t="shared" si="25"/>
        <v>#VALUE!</v>
      </c>
      <c r="V63" s="231" t="e">
        <f t="shared" si="7"/>
        <v>#VALUE!</v>
      </c>
      <c r="W63" s="41" t="e">
        <f t="shared" si="26"/>
        <v>#VALUE!</v>
      </c>
      <c r="X63" s="41" t="e">
        <f t="shared" si="27"/>
        <v>#VALUE!</v>
      </c>
      <c r="Y63" s="41" t="e">
        <f t="shared" si="28"/>
        <v>#VALUE!</v>
      </c>
      <c r="Z63" s="41" t="e">
        <f t="shared" si="29"/>
        <v>#VALUE!</v>
      </c>
      <c r="AA63" s="231" t="e">
        <f t="shared" si="8"/>
        <v>#VALUE!</v>
      </c>
      <c r="AB63" s="231" t="e">
        <f t="shared" si="30"/>
        <v>#VALUE!</v>
      </c>
      <c r="AC63" s="41" t="e">
        <f t="shared" si="31"/>
        <v>#VALUE!</v>
      </c>
      <c r="AD63" s="41" t="e">
        <f t="shared" si="9"/>
        <v>#VALUE!</v>
      </c>
      <c r="AE63" s="41" t="e">
        <f t="shared" si="32"/>
        <v>#VALUE!</v>
      </c>
      <c r="AF63" s="41" t="e">
        <f t="shared" si="10"/>
        <v>#VALUE!</v>
      </c>
      <c r="AG63" s="41" t="e">
        <f t="shared" si="11"/>
        <v>#VALUE!</v>
      </c>
      <c r="AH63" s="41" t="e">
        <f t="shared" si="33"/>
        <v>#VALUE!</v>
      </c>
      <c r="AI63" s="41" t="e">
        <f t="shared" si="12"/>
        <v>#VALUE!</v>
      </c>
      <c r="AJ63" s="41" t="e">
        <f t="shared" si="34"/>
        <v>#VALUE!</v>
      </c>
      <c r="AK63" s="8" t="e">
        <f t="shared" ref="AK63:AK126" si="36">AK62+AI63*G62/1000000</f>
        <v>#VALUE!</v>
      </c>
      <c r="AL63" s="42" t="e">
        <f t="shared" ref="AL63:AL126" si="37">AL62+AI63*J63/1000000</f>
        <v>#VALUE!</v>
      </c>
      <c r="AZ63" s="8"/>
    </row>
    <row r="64" spans="1:52" ht="15" x14ac:dyDescent="0.15">
      <c r="A64" s="40"/>
      <c r="B64" s="41" t="e">
        <f t="shared" si="13"/>
        <v>#VALUE!</v>
      </c>
      <c r="C64" s="41" t="e">
        <f t="shared" si="13"/>
        <v>#VALUE!</v>
      </c>
      <c r="D64" s="41" t="e">
        <f t="shared" si="13"/>
        <v>#VALUE!</v>
      </c>
      <c r="E64" s="41" t="e">
        <f t="shared" si="35"/>
        <v>#VALUE!</v>
      </c>
      <c r="F64" s="41" t="e">
        <f t="shared" si="14"/>
        <v>#VALUE!</v>
      </c>
      <c r="G64" s="41" t="e">
        <f t="shared" si="15"/>
        <v>#VALUE!</v>
      </c>
      <c r="H64" s="25" t="e">
        <f t="shared" si="16"/>
        <v>#VALUE!</v>
      </c>
      <c r="I64" s="227" t="e">
        <f t="shared" si="17"/>
        <v>#VALUE!</v>
      </c>
      <c r="J64" s="228" t="e">
        <f t="shared" ref="J64:J127" si="38">IF(H64&gt;0, $B$7,"")</f>
        <v>#VALUE!</v>
      </c>
      <c r="K64" s="41" t="e">
        <f t="shared" si="18"/>
        <v>#VALUE!</v>
      </c>
      <c r="L64" s="216" t="e">
        <f t="shared" si="19"/>
        <v>#VALUE!</v>
      </c>
      <c r="M64" s="216" t="e">
        <f t="shared" si="4"/>
        <v>#VALUE!</v>
      </c>
      <c r="N64" s="41" t="e">
        <f t="shared" si="20"/>
        <v>#VALUE!</v>
      </c>
      <c r="O64" s="41" t="e">
        <f t="shared" si="21"/>
        <v>#VALUE!</v>
      </c>
      <c r="P64" s="229" t="e">
        <f t="shared" si="22"/>
        <v>#VALUE!</v>
      </c>
      <c r="Q64" s="41" t="e">
        <f t="shared" si="23"/>
        <v>#VALUE!</v>
      </c>
      <c r="R64" s="41" t="e">
        <f t="shared" si="24"/>
        <v>#VALUE!</v>
      </c>
      <c r="S64" s="216" t="e">
        <f t="shared" si="5"/>
        <v>#VALUE!</v>
      </c>
      <c r="T64" s="216" t="e">
        <f t="shared" si="6"/>
        <v>#VALUE!</v>
      </c>
      <c r="U64" s="231" t="e">
        <f t="shared" si="25"/>
        <v>#VALUE!</v>
      </c>
      <c r="V64" s="231" t="e">
        <f t="shared" si="7"/>
        <v>#VALUE!</v>
      </c>
      <c r="W64" s="41" t="e">
        <f t="shared" si="26"/>
        <v>#VALUE!</v>
      </c>
      <c r="X64" s="41" t="e">
        <f t="shared" si="27"/>
        <v>#VALUE!</v>
      </c>
      <c r="Y64" s="41" t="e">
        <f t="shared" si="28"/>
        <v>#VALUE!</v>
      </c>
      <c r="Z64" s="41" t="e">
        <f t="shared" si="29"/>
        <v>#VALUE!</v>
      </c>
      <c r="AA64" s="231" t="e">
        <f t="shared" si="8"/>
        <v>#VALUE!</v>
      </c>
      <c r="AB64" s="231" t="e">
        <f t="shared" si="30"/>
        <v>#VALUE!</v>
      </c>
      <c r="AC64" s="41" t="e">
        <f t="shared" si="31"/>
        <v>#VALUE!</v>
      </c>
      <c r="AD64" s="41" t="e">
        <f t="shared" si="9"/>
        <v>#VALUE!</v>
      </c>
      <c r="AE64" s="41" t="e">
        <f t="shared" si="32"/>
        <v>#VALUE!</v>
      </c>
      <c r="AF64" s="41" t="e">
        <f t="shared" si="10"/>
        <v>#VALUE!</v>
      </c>
      <c r="AG64" s="41" t="e">
        <f t="shared" si="11"/>
        <v>#VALUE!</v>
      </c>
      <c r="AH64" s="41" t="e">
        <f t="shared" si="33"/>
        <v>#VALUE!</v>
      </c>
      <c r="AI64" s="41" t="e">
        <f t="shared" si="12"/>
        <v>#VALUE!</v>
      </c>
      <c r="AJ64" s="41" t="e">
        <f t="shared" si="34"/>
        <v>#VALUE!</v>
      </c>
      <c r="AK64" s="8" t="e">
        <f t="shared" si="36"/>
        <v>#VALUE!</v>
      </c>
      <c r="AL64" s="42" t="e">
        <f t="shared" si="37"/>
        <v>#VALUE!</v>
      </c>
      <c r="AZ64" s="8"/>
    </row>
    <row r="65" spans="1:52" ht="15" x14ac:dyDescent="0.15">
      <c r="A65" s="40"/>
      <c r="B65" s="41" t="e">
        <f t="shared" si="13"/>
        <v>#VALUE!</v>
      </c>
      <c r="C65" s="41" t="e">
        <f t="shared" si="13"/>
        <v>#VALUE!</v>
      </c>
      <c r="D65" s="41" t="e">
        <f t="shared" si="13"/>
        <v>#VALUE!</v>
      </c>
      <c r="E65" s="41" t="e">
        <f t="shared" si="35"/>
        <v>#VALUE!</v>
      </c>
      <c r="F65" s="41" t="e">
        <f t="shared" si="14"/>
        <v>#VALUE!</v>
      </c>
      <c r="G65" s="41" t="e">
        <f t="shared" si="15"/>
        <v>#VALUE!</v>
      </c>
      <c r="H65" s="25" t="e">
        <f t="shared" si="16"/>
        <v>#VALUE!</v>
      </c>
      <c r="I65" s="227" t="e">
        <f t="shared" si="17"/>
        <v>#VALUE!</v>
      </c>
      <c r="J65" s="228" t="e">
        <f t="shared" si="38"/>
        <v>#VALUE!</v>
      </c>
      <c r="K65" s="41" t="e">
        <f t="shared" si="18"/>
        <v>#VALUE!</v>
      </c>
      <c r="L65" s="216" t="e">
        <f t="shared" si="19"/>
        <v>#VALUE!</v>
      </c>
      <c r="M65" s="216" t="e">
        <f t="shared" si="4"/>
        <v>#VALUE!</v>
      </c>
      <c r="N65" s="41" t="e">
        <f t="shared" si="20"/>
        <v>#VALUE!</v>
      </c>
      <c r="O65" s="41" t="e">
        <f t="shared" si="21"/>
        <v>#VALUE!</v>
      </c>
      <c r="P65" s="229" t="e">
        <f t="shared" si="22"/>
        <v>#VALUE!</v>
      </c>
      <c r="Q65" s="41" t="e">
        <f t="shared" si="23"/>
        <v>#VALUE!</v>
      </c>
      <c r="R65" s="41" t="e">
        <f t="shared" si="24"/>
        <v>#VALUE!</v>
      </c>
      <c r="S65" s="216" t="e">
        <f t="shared" si="5"/>
        <v>#VALUE!</v>
      </c>
      <c r="T65" s="216" t="e">
        <f t="shared" si="6"/>
        <v>#VALUE!</v>
      </c>
      <c r="U65" s="231" t="e">
        <f t="shared" si="25"/>
        <v>#VALUE!</v>
      </c>
      <c r="V65" s="231" t="e">
        <f t="shared" si="7"/>
        <v>#VALUE!</v>
      </c>
      <c r="W65" s="41" t="e">
        <f t="shared" si="26"/>
        <v>#VALUE!</v>
      </c>
      <c r="X65" s="41" t="e">
        <f t="shared" si="27"/>
        <v>#VALUE!</v>
      </c>
      <c r="Y65" s="41" t="e">
        <f t="shared" si="28"/>
        <v>#VALUE!</v>
      </c>
      <c r="Z65" s="41" t="e">
        <f t="shared" si="29"/>
        <v>#VALUE!</v>
      </c>
      <c r="AA65" s="231" t="e">
        <f t="shared" si="8"/>
        <v>#VALUE!</v>
      </c>
      <c r="AB65" s="231" t="e">
        <f t="shared" si="30"/>
        <v>#VALUE!</v>
      </c>
      <c r="AC65" s="41" t="e">
        <f t="shared" si="31"/>
        <v>#VALUE!</v>
      </c>
      <c r="AD65" s="41" t="e">
        <f t="shared" si="9"/>
        <v>#VALUE!</v>
      </c>
      <c r="AE65" s="41" t="e">
        <f t="shared" si="32"/>
        <v>#VALUE!</v>
      </c>
      <c r="AF65" s="41" t="e">
        <f t="shared" si="10"/>
        <v>#VALUE!</v>
      </c>
      <c r="AG65" s="41" t="e">
        <f t="shared" si="11"/>
        <v>#VALUE!</v>
      </c>
      <c r="AH65" s="41" t="e">
        <f t="shared" si="33"/>
        <v>#VALUE!</v>
      </c>
      <c r="AI65" s="41" t="e">
        <f t="shared" si="12"/>
        <v>#VALUE!</v>
      </c>
      <c r="AJ65" s="41" t="e">
        <f t="shared" si="34"/>
        <v>#VALUE!</v>
      </c>
      <c r="AK65" s="8" t="e">
        <f t="shared" si="36"/>
        <v>#VALUE!</v>
      </c>
      <c r="AL65" s="42" t="e">
        <f t="shared" si="37"/>
        <v>#VALUE!</v>
      </c>
      <c r="AZ65" s="8"/>
    </row>
    <row r="66" spans="1:52" ht="15" x14ac:dyDescent="0.15">
      <c r="A66" s="40"/>
      <c r="B66" s="41" t="e">
        <f t="shared" si="13"/>
        <v>#VALUE!</v>
      </c>
      <c r="C66" s="41" t="e">
        <f t="shared" si="13"/>
        <v>#VALUE!</v>
      </c>
      <c r="D66" s="41" t="e">
        <f t="shared" si="13"/>
        <v>#VALUE!</v>
      </c>
      <c r="E66" s="41" t="e">
        <f t="shared" si="35"/>
        <v>#VALUE!</v>
      </c>
      <c r="F66" s="41" t="e">
        <f t="shared" si="14"/>
        <v>#VALUE!</v>
      </c>
      <c r="G66" s="41" t="e">
        <f t="shared" si="15"/>
        <v>#VALUE!</v>
      </c>
      <c r="H66" s="25" t="e">
        <f t="shared" si="16"/>
        <v>#VALUE!</v>
      </c>
      <c r="I66" s="227" t="e">
        <f t="shared" si="17"/>
        <v>#VALUE!</v>
      </c>
      <c r="J66" s="228" t="e">
        <f t="shared" si="38"/>
        <v>#VALUE!</v>
      </c>
      <c r="K66" s="41" t="e">
        <f t="shared" si="18"/>
        <v>#VALUE!</v>
      </c>
      <c r="L66" s="216" t="e">
        <f t="shared" si="19"/>
        <v>#VALUE!</v>
      </c>
      <c r="M66" s="216" t="e">
        <f t="shared" si="4"/>
        <v>#VALUE!</v>
      </c>
      <c r="N66" s="41" t="e">
        <f t="shared" si="20"/>
        <v>#VALUE!</v>
      </c>
      <c r="O66" s="41" t="e">
        <f t="shared" si="21"/>
        <v>#VALUE!</v>
      </c>
      <c r="P66" s="229" t="e">
        <f t="shared" si="22"/>
        <v>#VALUE!</v>
      </c>
      <c r="Q66" s="41" t="e">
        <f t="shared" si="23"/>
        <v>#VALUE!</v>
      </c>
      <c r="R66" s="41" t="e">
        <f t="shared" si="24"/>
        <v>#VALUE!</v>
      </c>
      <c r="S66" s="216" t="e">
        <f t="shared" si="5"/>
        <v>#VALUE!</v>
      </c>
      <c r="T66" s="216" t="e">
        <f t="shared" si="6"/>
        <v>#VALUE!</v>
      </c>
      <c r="U66" s="231" t="e">
        <f t="shared" si="25"/>
        <v>#VALUE!</v>
      </c>
      <c r="V66" s="231" t="e">
        <f t="shared" si="7"/>
        <v>#VALUE!</v>
      </c>
      <c r="W66" s="41" t="e">
        <f t="shared" si="26"/>
        <v>#VALUE!</v>
      </c>
      <c r="X66" s="41" t="e">
        <f t="shared" si="27"/>
        <v>#VALUE!</v>
      </c>
      <c r="Y66" s="41" t="e">
        <f t="shared" si="28"/>
        <v>#VALUE!</v>
      </c>
      <c r="Z66" s="41" t="e">
        <f t="shared" si="29"/>
        <v>#VALUE!</v>
      </c>
      <c r="AA66" s="231" t="e">
        <f t="shared" si="8"/>
        <v>#VALUE!</v>
      </c>
      <c r="AB66" s="231" t="e">
        <f t="shared" si="30"/>
        <v>#VALUE!</v>
      </c>
      <c r="AC66" s="41" t="e">
        <f t="shared" si="31"/>
        <v>#VALUE!</v>
      </c>
      <c r="AD66" s="41" t="e">
        <f t="shared" si="9"/>
        <v>#VALUE!</v>
      </c>
      <c r="AE66" s="41" t="e">
        <f t="shared" si="32"/>
        <v>#VALUE!</v>
      </c>
      <c r="AF66" s="41" t="e">
        <f t="shared" si="10"/>
        <v>#VALUE!</v>
      </c>
      <c r="AG66" s="41" t="e">
        <f t="shared" si="11"/>
        <v>#VALUE!</v>
      </c>
      <c r="AH66" s="41" t="e">
        <f t="shared" si="33"/>
        <v>#VALUE!</v>
      </c>
      <c r="AI66" s="41" t="e">
        <f t="shared" si="12"/>
        <v>#VALUE!</v>
      </c>
      <c r="AJ66" s="41" t="e">
        <f t="shared" si="34"/>
        <v>#VALUE!</v>
      </c>
      <c r="AK66" s="8" t="e">
        <f t="shared" si="36"/>
        <v>#VALUE!</v>
      </c>
      <c r="AL66" s="42" t="e">
        <f t="shared" si="37"/>
        <v>#VALUE!</v>
      </c>
      <c r="AZ66" s="8"/>
    </row>
    <row r="67" spans="1:52" ht="15" x14ac:dyDescent="0.15">
      <c r="A67" s="40"/>
      <c r="B67" s="41" t="e">
        <f t="shared" si="13"/>
        <v>#VALUE!</v>
      </c>
      <c r="C67" s="41" t="e">
        <f t="shared" si="13"/>
        <v>#VALUE!</v>
      </c>
      <c r="D67" s="41" t="e">
        <f t="shared" si="13"/>
        <v>#VALUE!</v>
      </c>
      <c r="E67" s="41" t="e">
        <f t="shared" si="35"/>
        <v>#VALUE!</v>
      </c>
      <c r="F67" s="41" t="e">
        <f t="shared" si="14"/>
        <v>#VALUE!</v>
      </c>
      <c r="G67" s="41" t="e">
        <f t="shared" si="15"/>
        <v>#VALUE!</v>
      </c>
      <c r="H67" s="25" t="e">
        <f t="shared" si="16"/>
        <v>#VALUE!</v>
      </c>
      <c r="I67" s="227" t="e">
        <f t="shared" si="17"/>
        <v>#VALUE!</v>
      </c>
      <c r="J67" s="228" t="e">
        <f t="shared" si="38"/>
        <v>#VALUE!</v>
      </c>
      <c r="K67" s="41" t="e">
        <f>IF((1-S66-0.015)&gt;0,1,-1)</f>
        <v>#VALUE!</v>
      </c>
      <c r="L67" s="216" t="e">
        <f t="shared" si="19"/>
        <v>#VALUE!</v>
      </c>
      <c r="M67" s="216" t="e">
        <f t="shared" si="4"/>
        <v>#VALUE!</v>
      </c>
      <c r="N67" s="41" t="e">
        <f t="shared" si="20"/>
        <v>#VALUE!</v>
      </c>
      <c r="O67" s="41" t="e">
        <f t="shared" si="21"/>
        <v>#VALUE!</v>
      </c>
      <c r="P67" s="229" t="e">
        <f t="shared" si="22"/>
        <v>#VALUE!</v>
      </c>
      <c r="Q67" s="41" t="e">
        <f t="shared" si="23"/>
        <v>#VALUE!</v>
      </c>
      <c r="R67" s="41" t="e">
        <f t="shared" si="24"/>
        <v>#VALUE!</v>
      </c>
      <c r="S67" s="216" t="e">
        <f t="shared" si="5"/>
        <v>#VALUE!</v>
      </c>
      <c r="T67" s="216" t="e">
        <f t="shared" si="6"/>
        <v>#VALUE!</v>
      </c>
      <c r="U67" s="231" t="e">
        <f t="shared" si="25"/>
        <v>#VALUE!</v>
      </c>
      <c r="V67" s="231" t="e">
        <f t="shared" si="7"/>
        <v>#VALUE!</v>
      </c>
      <c r="W67" s="41" t="e">
        <f t="shared" si="26"/>
        <v>#VALUE!</v>
      </c>
      <c r="X67" s="41" t="e">
        <f t="shared" si="27"/>
        <v>#VALUE!</v>
      </c>
      <c r="Y67" s="41" t="e">
        <f t="shared" si="28"/>
        <v>#VALUE!</v>
      </c>
      <c r="Z67" s="41" t="e">
        <f t="shared" si="29"/>
        <v>#VALUE!</v>
      </c>
      <c r="AA67" s="231" t="e">
        <f t="shared" si="8"/>
        <v>#VALUE!</v>
      </c>
      <c r="AB67" s="231" t="e">
        <f t="shared" si="30"/>
        <v>#VALUE!</v>
      </c>
      <c r="AC67" s="41" t="e">
        <f t="shared" si="31"/>
        <v>#VALUE!</v>
      </c>
      <c r="AD67" s="41" t="e">
        <f t="shared" si="9"/>
        <v>#VALUE!</v>
      </c>
      <c r="AE67" s="41" t="e">
        <f t="shared" si="32"/>
        <v>#VALUE!</v>
      </c>
      <c r="AF67" s="41" t="e">
        <f t="shared" si="10"/>
        <v>#VALUE!</v>
      </c>
      <c r="AG67" s="41" t="e">
        <f t="shared" si="11"/>
        <v>#VALUE!</v>
      </c>
      <c r="AH67" s="41" t="e">
        <f t="shared" si="33"/>
        <v>#VALUE!</v>
      </c>
      <c r="AI67" s="41" t="e">
        <f t="shared" si="12"/>
        <v>#VALUE!</v>
      </c>
      <c r="AJ67" s="41" t="e">
        <f t="shared" si="34"/>
        <v>#VALUE!</v>
      </c>
      <c r="AK67" s="8" t="e">
        <f t="shared" si="36"/>
        <v>#VALUE!</v>
      </c>
      <c r="AL67" s="42" t="e">
        <f t="shared" si="37"/>
        <v>#VALUE!</v>
      </c>
      <c r="AZ67" s="8"/>
    </row>
    <row r="68" spans="1:52" ht="15" x14ac:dyDescent="0.15">
      <c r="A68" s="40"/>
      <c r="B68" s="41" t="e">
        <f t="shared" si="13"/>
        <v>#VALUE!</v>
      </c>
      <c r="C68" s="41" t="e">
        <f t="shared" si="13"/>
        <v>#VALUE!</v>
      </c>
      <c r="D68" s="41" t="e">
        <f t="shared" si="13"/>
        <v>#VALUE!</v>
      </c>
      <c r="E68" s="41" t="e">
        <f t="shared" si="35"/>
        <v>#VALUE!</v>
      </c>
      <c r="F68" s="41" t="e">
        <f t="shared" si="14"/>
        <v>#VALUE!</v>
      </c>
      <c r="G68" s="41" t="e">
        <f t="shared" si="15"/>
        <v>#VALUE!</v>
      </c>
      <c r="H68" s="25" t="e">
        <f t="shared" si="16"/>
        <v>#VALUE!</v>
      </c>
      <c r="I68" s="227" t="e">
        <f t="shared" si="17"/>
        <v>#VALUE!</v>
      </c>
      <c r="J68" s="228" t="e">
        <f t="shared" si="38"/>
        <v>#VALUE!</v>
      </c>
      <c r="K68" s="41" t="e">
        <f t="shared" si="18"/>
        <v>#VALUE!</v>
      </c>
      <c r="L68" s="216" t="e">
        <f t="shared" si="19"/>
        <v>#VALUE!</v>
      </c>
      <c r="M68" s="216" t="e">
        <f t="shared" si="4"/>
        <v>#VALUE!</v>
      </c>
      <c r="N68" s="41" t="e">
        <f t="shared" si="20"/>
        <v>#VALUE!</v>
      </c>
      <c r="O68" s="41" t="e">
        <f t="shared" si="21"/>
        <v>#VALUE!</v>
      </c>
      <c r="P68" s="229" t="e">
        <f t="shared" si="22"/>
        <v>#VALUE!</v>
      </c>
      <c r="Q68" s="41" t="e">
        <f t="shared" si="23"/>
        <v>#VALUE!</v>
      </c>
      <c r="R68" s="41" t="e">
        <f t="shared" si="24"/>
        <v>#VALUE!</v>
      </c>
      <c r="S68" s="216" t="e">
        <f t="shared" si="5"/>
        <v>#VALUE!</v>
      </c>
      <c r="T68" s="216" t="e">
        <f t="shared" si="6"/>
        <v>#VALUE!</v>
      </c>
      <c r="U68" s="231" t="e">
        <f t="shared" si="25"/>
        <v>#VALUE!</v>
      </c>
      <c r="V68" s="231" t="e">
        <f t="shared" si="7"/>
        <v>#VALUE!</v>
      </c>
      <c r="W68" s="41" t="e">
        <f t="shared" si="26"/>
        <v>#VALUE!</v>
      </c>
      <c r="X68" s="41" t="e">
        <f t="shared" si="27"/>
        <v>#VALUE!</v>
      </c>
      <c r="Y68" s="41" t="e">
        <f t="shared" si="28"/>
        <v>#VALUE!</v>
      </c>
      <c r="Z68" s="41" t="e">
        <f t="shared" si="29"/>
        <v>#VALUE!</v>
      </c>
      <c r="AA68" s="231" t="e">
        <f t="shared" si="8"/>
        <v>#VALUE!</v>
      </c>
      <c r="AB68" s="231" t="e">
        <f t="shared" si="30"/>
        <v>#VALUE!</v>
      </c>
      <c r="AC68" s="41" t="e">
        <f t="shared" si="31"/>
        <v>#VALUE!</v>
      </c>
      <c r="AD68" s="41" t="e">
        <f t="shared" si="9"/>
        <v>#VALUE!</v>
      </c>
      <c r="AE68" s="41" t="e">
        <f t="shared" si="32"/>
        <v>#VALUE!</v>
      </c>
      <c r="AF68" s="41" t="e">
        <f t="shared" si="10"/>
        <v>#VALUE!</v>
      </c>
      <c r="AG68" s="41" t="e">
        <f t="shared" si="11"/>
        <v>#VALUE!</v>
      </c>
      <c r="AH68" s="41" t="e">
        <f t="shared" si="33"/>
        <v>#VALUE!</v>
      </c>
      <c r="AI68" s="41" t="e">
        <f t="shared" si="12"/>
        <v>#VALUE!</v>
      </c>
      <c r="AJ68" s="41" t="e">
        <f t="shared" si="34"/>
        <v>#VALUE!</v>
      </c>
      <c r="AK68" s="8" t="e">
        <f t="shared" si="36"/>
        <v>#VALUE!</v>
      </c>
      <c r="AL68" s="42" t="e">
        <f t="shared" si="37"/>
        <v>#VALUE!</v>
      </c>
      <c r="AZ68" s="8"/>
    </row>
    <row r="69" spans="1:52" ht="15" x14ac:dyDescent="0.15">
      <c r="A69" s="40"/>
      <c r="B69" s="41" t="e">
        <f t="shared" si="13"/>
        <v>#VALUE!</v>
      </c>
      <c r="C69" s="41" t="e">
        <f t="shared" si="13"/>
        <v>#VALUE!</v>
      </c>
      <c r="D69" s="41" t="e">
        <f t="shared" si="13"/>
        <v>#VALUE!</v>
      </c>
      <c r="E69" s="41" t="e">
        <f t="shared" si="35"/>
        <v>#VALUE!</v>
      </c>
      <c r="F69" s="41" t="e">
        <f t="shared" si="14"/>
        <v>#VALUE!</v>
      </c>
      <c r="G69" s="41" t="e">
        <f t="shared" si="15"/>
        <v>#VALUE!</v>
      </c>
      <c r="H69" s="25" t="e">
        <f t="shared" si="16"/>
        <v>#VALUE!</v>
      </c>
      <c r="I69" s="227" t="e">
        <f t="shared" si="17"/>
        <v>#VALUE!</v>
      </c>
      <c r="J69" s="228" t="e">
        <f t="shared" si="38"/>
        <v>#VALUE!</v>
      </c>
      <c r="K69" s="41" t="e">
        <f t="shared" si="18"/>
        <v>#VALUE!</v>
      </c>
      <c r="L69" s="216" t="e">
        <f t="shared" si="19"/>
        <v>#VALUE!</v>
      </c>
      <c r="M69" s="216" t="e">
        <f t="shared" si="4"/>
        <v>#VALUE!</v>
      </c>
      <c r="N69" s="41" t="e">
        <f t="shared" si="20"/>
        <v>#VALUE!</v>
      </c>
      <c r="O69" s="41" t="e">
        <f t="shared" si="21"/>
        <v>#VALUE!</v>
      </c>
      <c r="P69" s="229" t="e">
        <f t="shared" si="22"/>
        <v>#VALUE!</v>
      </c>
      <c r="Q69" s="41" t="e">
        <f t="shared" si="23"/>
        <v>#VALUE!</v>
      </c>
      <c r="R69" s="41" t="e">
        <f t="shared" si="24"/>
        <v>#VALUE!</v>
      </c>
      <c r="S69" s="216" t="e">
        <f t="shared" si="5"/>
        <v>#VALUE!</v>
      </c>
      <c r="T69" s="216" t="e">
        <f t="shared" si="6"/>
        <v>#VALUE!</v>
      </c>
      <c r="U69" s="231" t="e">
        <f t="shared" si="25"/>
        <v>#VALUE!</v>
      </c>
      <c r="V69" s="231" t="e">
        <f t="shared" si="7"/>
        <v>#VALUE!</v>
      </c>
      <c r="W69" s="41" t="e">
        <f t="shared" si="26"/>
        <v>#VALUE!</v>
      </c>
      <c r="X69" s="41" t="e">
        <f t="shared" si="27"/>
        <v>#VALUE!</v>
      </c>
      <c r="Y69" s="41" t="e">
        <f t="shared" si="28"/>
        <v>#VALUE!</v>
      </c>
      <c r="Z69" s="41" t="e">
        <f t="shared" si="29"/>
        <v>#VALUE!</v>
      </c>
      <c r="AA69" s="231" t="e">
        <f t="shared" si="8"/>
        <v>#VALUE!</v>
      </c>
      <c r="AB69" s="231" t="e">
        <f t="shared" si="30"/>
        <v>#VALUE!</v>
      </c>
      <c r="AC69" s="41" t="e">
        <f t="shared" si="31"/>
        <v>#VALUE!</v>
      </c>
      <c r="AD69" s="41" t="e">
        <f t="shared" si="9"/>
        <v>#VALUE!</v>
      </c>
      <c r="AE69" s="41" t="e">
        <f t="shared" si="32"/>
        <v>#VALUE!</v>
      </c>
      <c r="AF69" s="41" t="e">
        <f t="shared" si="10"/>
        <v>#VALUE!</v>
      </c>
      <c r="AG69" s="41" t="e">
        <f t="shared" si="11"/>
        <v>#VALUE!</v>
      </c>
      <c r="AH69" s="41" t="e">
        <f t="shared" si="33"/>
        <v>#VALUE!</v>
      </c>
      <c r="AI69" s="41" t="e">
        <f t="shared" si="12"/>
        <v>#VALUE!</v>
      </c>
      <c r="AJ69" s="41" t="e">
        <f t="shared" si="34"/>
        <v>#VALUE!</v>
      </c>
      <c r="AK69" s="8" t="e">
        <f t="shared" si="36"/>
        <v>#VALUE!</v>
      </c>
      <c r="AL69" s="42" t="e">
        <f t="shared" si="37"/>
        <v>#VALUE!</v>
      </c>
      <c r="AZ69" s="8"/>
    </row>
    <row r="70" spans="1:52" ht="15" x14ac:dyDescent="0.15">
      <c r="A70" s="40"/>
      <c r="B70" s="41" t="e">
        <f t="shared" si="13"/>
        <v>#VALUE!</v>
      </c>
      <c r="C70" s="41" t="e">
        <f t="shared" si="13"/>
        <v>#VALUE!</v>
      </c>
      <c r="D70" s="41" t="e">
        <f t="shared" si="13"/>
        <v>#VALUE!</v>
      </c>
      <c r="E70" s="41" t="e">
        <f t="shared" si="35"/>
        <v>#VALUE!</v>
      </c>
      <c r="F70" s="41" t="e">
        <f t="shared" si="14"/>
        <v>#VALUE!</v>
      </c>
      <c r="G70" s="41" t="e">
        <f t="shared" si="15"/>
        <v>#VALUE!</v>
      </c>
      <c r="H70" s="25" t="e">
        <f t="shared" si="16"/>
        <v>#VALUE!</v>
      </c>
      <c r="I70" s="227" t="e">
        <f t="shared" si="17"/>
        <v>#VALUE!</v>
      </c>
      <c r="J70" s="228" t="e">
        <f t="shared" si="38"/>
        <v>#VALUE!</v>
      </c>
      <c r="K70" s="41" t="e">
        <f t="shared" si="18"/>
        <v>#VALUE!</v>
      </c>
      <c r="L70" s="216" t="e">
        <f t="shared" si="19"/>
        <v>#VALUE!</v>
      </c>
      <c r="M70" s="216" t="e">
        <f t="shared" si="4"/>
        <v>#VALUE!</v>
      </c>
      <c r="N70" s="41" t="e">
        <f t="shared" si="20"/>
        <v>#VALUE!</v>
      </c>
      <c r="O70" s="41" t="e">
        <f t="shared" si="21"/>
        <v>#VALUE!</v>
      </c>
      <c r="P70" s="229" t="e">
        <f t="shared" si="22"/>
        <v>#VALUE!</v>
      </c>
      <c r="Q70" s="41" t="e">
        <f t="shared" si="23"/>
        <v>#VALUE!</v>
      </c>
      <c r="R70" s="41" t="e">
        <f t="shared" si="24"/>
        <v>#VALUE!</v>
      </c>
      <c r="S70" s="216" t="e">
        <f t="shared" si="5"/>
        <v>#VALUE!</v>
      </c>
      <c r="T70" s="216" t="e">
        <f t="shared" si="6"/>
        <v>#VALUE!</v>
      </c>
      <c r="U70" s="231" t="e">
        <f t="shared" si="25"/>
        <v>#VALUE!</v>
      </c>
      <c r="V70" s="231" t="e">
        <f t="shared" si="7"/>
        <v>#VALUE!</v>
      </c>
      <c r="W70" s="41" t="e">
        <f t="shared" si="26"/>
        <v>#VALUE!</v>
      </c>
      <c r="X70" s="41" t="e">
        <f t="shared" si="27"/>
        <v>#VALUE!</v>
      </c>
      <c r="Y70" s="41" t="e">
        <f t="shared" si="28"/>
        <v>#VALUE!</v>
      </c>
      <c r="Z70" s="41" t="e">
        <f t="shared" si="29"/>
        <v>#VALUE!</v>
      </c>
      <c r="AA70" s="231" t="e">
        <f t="shared" si="8"/>
        <v>#VALUE!</v>
      </c>
      <c r="AB70" s="231" t="e">
        <f t="shared" si="30"/>
        <v>#VALUE!</v>
      </c>
      <c r="AC70" s="41" t="e">
        <f t="shared" si="31"/>
        <v>#VALUE!</v>
      </c>
      <c r="AD70" s="41" t="e">
        <f t="shared" si="9"/>
        <v>#VALUE!</v>
      </c>
      <c r="AE70" s="41" t="e">
        <f t="shared" si="32"/>
        <v>#VALUE!</v>
      </c>
      <c r="AF70" s="41" t="e">
        <f t="shared" si="10"/>
        <v>#VALUE!</v>
      </c>
      <c r="AG70" s="41" t="e">
        <f t="shared" si="11"/>
        <v>#VALUE!</v>
      </c>
      <c r="AH70" s="41" t="e">
        <f t="shared" si="33"/>
        <v>#VALUE!</v>
      </c>
      <c r="AI70" s="41" t="e">
        <f t="shared" si="12"/>
        <v>#VALUE!</v>
      </c>
      <c r="AJ70" s="41" t="e">
        <f t="shared" si="34"/>
        <v>#VALUE!</v>
      </c>
      <c r="AK70" s="8" t="e">
        <f t="shared" si="36"/>
        <v>#VALUE!</v>
      </c>
      <c r="AL70" s="42" t="e">
        <f t="shared" si="37"/>
        <v>#VALUE!</v>
      </c>
      <c r="AZ70" s="8"/>
    </row>
    <row r="71" spans="1:52" ht="15" x14ac:dyDescent="0.15">
      <c r="A71" s="40"/>
      <c r="B71" s="41" t="e">
        <f t="shared" si="13"/>
        <v>#VALUE!</v>
      </c>
      <c r="C71" s="41" t="e">
        <f t="shared" si="13"/>
        <v>#VALUE!</v>
      </c>
      <c r="D71" s="41" t="e">
        <f t="shared" si="13"/>
        <v>#VALUE!</v>
      </c>
      <c r="E71" s="41" t="e">
        <f t="shared" si="35"/>
        <v>#VALUE!</v>
      </c>
      <c r="F71" s="41" t="e">
        <f t="shared" si="14"/>
        <v>#VALUE!</v>
      </c>
      <c r="G71" s="41" t="e">
        <f t="shared" si="15"/>
        <v>#VALUE!</v>
      </c>
      <c r="H71" s="25" t="e">
        <f t="shared" si="16"/>
        <v>#VALUE!</v>
      </c>
      <c r="I71" s="227" t="e">
        <f t="shared" si="17"/>
        <v>#VALUE!</v>
      </c>
      <c r="J71" s="228" t="e">
        <f t="shared" si="38"/>
        <v>#VALUE!</v>
      </c>
      <c r="K71" s="41" t="e">
        <f t="shared" si="18"/>
        <v>#VALUE!</v>
      </c>
      <c r="L71" s="216" t="e">
        <f t="shared" si="19"/>
        <v>#VALUE!</v>
      </c>
      <c r="M71" s="216" t="e">
        <f t="shared" si="4"/>
        <v>#VALUE!</v>
      </c>
      <c r="N71" s="41" t="e">
        <f t="shared" si="20"/>
        <v>#VALUE!</v>
      </c>
      <c r="O71" s="41" t="e">
        <f t="shared" si="21"/>
        <v>#VALUE!</v>
      </c>
      <c r="P71" s="229" t="e">
        <f t="shared" si="22"/>
        <v>#VALUE!</v>
      </c>
      <c r="Q71" s="41" t="e">
        <f t="shared" si="23"/>
        <v>#VALUE!</v>
      </c>
      <c r="R71" s="41" t="e">
        <f t="shared" si="24"/>
        <v>#VALUE!</v>
      </c>
      <c r="S71" s="216" t="e">
        <f t="shared" si="5"/>
        <v>#VALUE!</v>
      </c>
      <c r="T71" s="216" t="e">
        <f t="shared" si="6"/>
        <v>#VALUE!</v>
      </c>
      <c r="U71" s="231" t="e">
        <f t="shared" si="25"/>
        <v>#VALUE!</v>
      </c>
      <c r="V71" s="231" t="e">
        <f t="shared" si="7"/>
        <v>#VALUE!</v>
      </c>
      <c r="W71" s="41" t="e">
        <f t="shared" si="26"/>
        <v>#VALUE!</v>
      </c>
      <c r="X71" s="41" t="e">
        <f t="shared" si="27"/>
        <v>#VALUE!</v>
      </c>
      <c r="Y71" s="41" t="e">
        <f t="shared" si="28"/>
        <v>#VALUE!</v>
      </c>
      <c r="Z71" s="41" t="e">
        <f t="shared" si="29"/>
        <v>#VALUE!</v>
      </c>
      <c r="AA71" s="231" t="e">
        <f t="shared" si="8"/>
        <v>#VALUE!</v>
      </c>
      <c r="AB71" s="231" t="e">
        <f t="shared" si="30"/>
        <v>#VALUE!</v>
      </c>
      <c r="AC71" s="41" t="e">
        <f t="shared" si="31"/>
        <v>#VALUE!</v>
      </c>
      <c r="AD71" s="41" t="e">
        <f t="shared" si="9"/>
        <v>#VALUE!</v>
      </c>
      <c r="AE71" s="41" t="e">
        <f t="shared" si="32"/>
        <v>#VALUE!</v>
      </c>
      <c r="AF71" s="41" t="e">
        <f t="shared" si="10"/>
        <v>#VALUE!</v>
      </c>
      <c r="AG71" s="41" t="e">
        <f t="shared" si="11"/>
        <v>#VALUE!</v>
      </c>
      <c r="AH71" s="41" t="e">
        <f t="shared" si="33"/>
        <v>#VALUE!</v>
      </c>
      <c r="AI71" s="41" t="e">
        <f t="shared" si="12"/>
        <v>#VALUE!</v>
      </c>
      <c r="AJ71" s="41" t="e">
        <f t="shared" si="34"/>
        <v>#VALUE!</v>
      </c>
      <c r="AK71" s="8" t="e">
        <f t="shared" si="36"/>
        <v>#VALUE!</v>
      </c>
      <c r="AL71" s="42" t="e">
        <f t="shared" si="37"/>
        <v>#VALUE!</v>
      </c>
      <c r="AZ71" s="8"/>
    </row>
    <row r="72" spans="1:52" ht="15" x14ac:dyDescent="0.15">
      <c r="A72" s="40"/>
      <c r="B72" s="41" t="e">
        <f t="shared" si="13"/>
        <v>#VALUE!</v>
      </c>
      <c r="C72" s="41" t="e">
        <f t="shared" si="13"/>
        <v>#VALUE!</v>
      </c>
      <c r="D72" s="41" t="e">
        <f t="shared" si="13"/>
        <v>#VALUE!</v>
      </c>
      <c r="E72" s="41" t="e">
        <f t="shared" si="35"/>
        <v>#VALUE!</v>
      </c>
      <c r="F72" s="41" t="e">
        <f t="shared" si="14"/>
        <v>#VALUE!</v>
      </c>
      <c r="G72" s="41" t="e">
        <f t="shared" si="15"/>
        <v>#VALUE!</v>
      </c>
      <c r="H72" s="25" t="e">
        <f t="shared" si="16"/>
        <v>#VALUE!</v>
      </c>
      <c r="I72" s="227" t="e">
        <f t="shared" si="17"/>
        <v>#VALUE!</v>
      </c>
      <c r="J72" s="228" t="e">
        <f t="shared" si="38"/>
        <v>#VALUE!</v>
      </c>
      <c r="K72" s="41" t="e">
        <f t="shared" si="18"/>
        <v>#VALUE!</v>
      </c>
      <c r="L72" s="216" t="e">
        <f t="shared" si="19"/>
        <v>#VALUE!</v>
      </c>
      <c r="M72" s="216" t="e">
        <f t="shared" si="4"/>
        <v>#VALUE!</v>
      </c>
      <c r="N72" s="41" t="e">
        <f t="shared" si="20"/>
        <v>#VALUE!</v>
      </c>
      <c r="O72" s="41" t="e">
        <f t="shared" si="21"/>
        <v>#VALUE!</v>
      </c>
      <c r="P72" s="229" t="e">
        <f t="shared" si="22"/>
        <v>#VALUE!</v>
      </c>
      <c r="Q72" s="41" t="e">
        <f t="shared" si="23"/>
        <v>#VALUE!</v>
      </c>
      <c r="R72" s="41" t="e">
        <f t="shared" si="24"/>
        <v>#VALUE!</v>
      </c>
      <c r="S72" s="216" t="e">
        <f t="shared" si="5"/>
        <v>#VALUE!</v>
      </c>
      <c r="T72" s="216" t="e">
        <f t="shared" si="6"/>
        <v>#VALUE!</v>
      </c>
      <c r="U72" s="231" t="e">
        <f t="shared" si="25"/>
        <v>#VALUE!</v>
      </c>
      <c r="V72" s="231" t="e">
        <f t="shared" si="7"/>
        <v>#VALUE!</v>
      </c>
      <c r="W72" s="41" t="e">
        <f t="shared" si="26"/>
        <v>#VALUE!</v>
      </c>
      <c r="X72" s="41" t="e">
        <f t="shared" si="27"/>
        <v>#VALUE!</v>
      </c>
      <c r="Y72" s="41" t="e">
        <f t="shared" si="28"/>
        <v>#VALUE!</v>
      </c>
      <c r="Z72" s="41" t="e">
        <f t="shared" si="29"/>
        <v>#VALUE!</v>
      </c>
      <c r="AA72" s="231" t="e">
        <f t="shared" si="8"/>
        <v>#VALUE!</v>
      </c>
      <c r="AB72" s="231" t="e">
        <f t="shared" si="30"/>
        <v>#VALUE!</v>
      </c>
      <c r="AC72" s="41" t="e">
        <f t="shared" si="31"/>
        <v>#VALUE!</v>
      </c>
      <c r="AD72" s="41" t="e">
        <f t="shared" si="9"/>
        <v>#VALUE!</v>
      </c>
      <c r="AE72" s="41" t="e">
        <f t="shared" si="32"/>
        <v>#VALUE!</v>
      </c>
      <c r="AF72" s="41" t="e">
        <f t="shared" si="10"/>
        <v>#VALUE!</v>
      </c>
      <c r="AG72" s="41" t="e">
        <f t="shared" si="11"/>
        <v>#VALUE!</v>
      </c>
      <c r="AH72" s="41" t="e">
        <f t="shared" si="33"/>
        <v>#VALUE!</v>
      </c>
      <c r="AI72" s="41" t="e">
        <f t="shared" si="12"/>
        <v>#VALUE!</v>
      </c>
      <c r="AJ72" s="41" t="e">
        <f t="shared" si="34"/>
        <v>#VALUE!</v>
      </c>
      <c r="AK72" s="8" t="e">
        <f t="shared" si="36"/>
        <v>#VALUE!</v>
      </c>
      <c r="AL72" s="42" t="e">
        <f t="shared" si="37"/>
        <v>#VALUE!</v>
      </c>
      <c r="AZ72" s="8"/>
    </row>
    <row r="73" spans="1:52" ht="15" x14ac:dyDescent="0.15">
      <c r="A73" s="40"/>
      <c r="B73" s="41" t="e">
        <f t="shared" si="13"/>
        <v>#VALUE!</v>
      </c>
      <c r="C73" s="41" t="e">
        <f t="shared" si="13"/>
        <v>#VALUE!</v>
      </c>
      <c r="D73" s="41" t="e">
        <f t="shared" si="13"/>
        <v>#VALUE!</v>
      </c>
      <c r="E73" s="41" t="e">
        <f t="shared" si="35"/>
        <v>#VALUE!</v>
      </c>
      <c r="F73" s="41" t="e">
        <f>(E73+E72)/2</f>
        <v>#VALUE!</v>
      </c>
      <c r="G73" s="41" t="e">
        <f t="shared" si="15"/>
        <v>#VALUE!</v>
      </c>
      <c r="H73" s="25" t="e">
        <f t="shared" si="16"/>
        <v>#VALUE!</v>
      </c>
      <c r="I73" s="227" t="e">
        <f t="shared" si="17"/>
        <v>#VALUE!</v>
      </c>
      <c r="J73" s="228" t="e">
        <f t="shared" si="38"/>
        <v>#VALUE!</v>
      </c>
      <c r="K73" s="41" t="e">
        <f t="shared" si="18"/>
        <v>#VALUE!</v>
      </c>
      <c r="L73" s="216" t="e">
        <f t="shared" si="19"/>
        <v>#VALUE!</v>
      </c>
      <c r="M73" s="216" t="e">
        <f t="shared" si="4"/>
        <v>#VALUE!</v>
      </c>
      <c r="N73" s="41" t="e">
        <f t="shared" si="20"/>
        <v>#VALUE!</v>
      </c>
      <c r="O73" s="41" t="e">
        <f t="shared" si="21"/>
        <v>#VALUE!</v>
      </c>
      <c r="P73" s="229" t="e">
        <f t="shared" si="22"/>
        <v>#VALUE!</v>
      </c>
      <c r="Q73" s="41" t="e">
        <f t="shared" si="23"/>
        <v>#VALUE!</v>
      </c>
      <c r="R73" s="41" t="e">
        <f t="shared" si="24"/>
        <v>#VALUE!</v>
      </c>
      <c r="S73" s="216" t="e">
        <f t="shared" si="5"/>
        <v>#VALUE!</v>
      </c>
      <c r="T73" s="216" t="e">
        <f t="shared" si="6"/>
        <v>#VALUE!</v>
      </c>
      <c r="U73" s="231" t="e">
        <f t="shared" si="25"/>
        <v>#VALUE!</v>
      </c>
      <c r="V73" s="231" t="e">
        <f t="shared" si="7"/>
        <v>#VALUE!</v>
      </c>
      <c r="W73" s="41" t="e">
        <f t="shared" si="26"/>
        <v>#VALUE!</v>
      </c>
      <c r="X73" s="41" t="e">
        <f t="shared" si="27"/>
        <v>#VALUE!</v>
      </c>
      <c r="Y73" s="41" t="e">
        <f t="shared" si="28"/>
        <v>#VALUE!</v>
      </c>
      <c r="Z73" s="41" t="e">
        <f t="shared" si="29"/>
        <v>#VALUE!</v>
      </c>
      <c r="AA73" s="231" t="e">
        <f t="shared" si="8"/>
        <v>#VALUE!</v>
      </c>
      <c r="AB73" s="231" t="e">
        <f t="shared" si="30"/>
        <v>#VALUE!</v>
      </c>
      <c r="AC73" s="41" t="e">
        <f t="shared" si="31"/>
        <v>#VALUE!</v>
      </c>
      <c r="AD73" s="41" t="e">
        <f t="shared" si="9"/>
        <v>#VALUE!</v>
      </c>
      <c r="AE73" s="41" t="e">
        <f t="shared" si="32"/>
        <v>#VALUE!</v>
      </c>
      <c r="AF73" s="41" t="e">
        <f t="shared" si="10"/>
        <v>#VALUE!</v>
      </c>
      <c r="AG73" s="41" t="e">
        <f t="shared" si="11"/>
        <v>#VALUE!</v>
      </c>
      <c r="AH73" s="41" t="e">
        <f t="shared" si="33"/>
        <v>#VALUE!</v>
      </c>
      <c r="AI73" s="41" t="e">
        <f t="shared" si="12"/>
        <v>#VALUE!</v>
      </c>
      <c r="AJ73" s="41" t="e">
        <f t="shared" si="34"/>
        <v>#VALUE!</v>
      </c>
      <c r="AK73" s="8" t="e">
        <f t="shared" si="36"/>
        <v>#VALUE!</v>
      </c>
      <c r="AL73" s="42" t="e">
        <f t="shared" si="37"/>
        <v>#VALUE!</v>
      </c>
      <c r="AZ73" s="8"/>
    </row>
    <row r="74" spans="1:52" ht="15" x14ac:dyDescent="0.15">
      <c r="A74" s="40"/>
      <c r="B74" s="41" t="e">
        <f t="shared" si="13"/>
        <v>#VALUE!</v>
      </c>
      <c r="C74" s="41" t="e">
        <f t="shared" si="13"/>
        <v>#VALUE!</v>
      </c>
      <c r="D74" s="41" t="e">
        <f t="shared" si="13"/>
        <v>#VALUE!</v>
      </c>
      <c r="E74" s="41" t="e">
        <f t="shared" si="35"/>
        <v>#VALUE!</v>
      </c>
      <c r="F74" s="41" t="e">
        <f t="shared" si="14"/>
        <v>#VALUE!</v>
      </c>
      <c r="G74" s="41" t="e">
        <f t="shared" si="15"/>
        <v>#VALUE!</v>
      </c>
      <c r="H74" s="25" t="e">
        <f t="shared" si="16"/>
        <v>#VALUE!</v>
      </c>
      <c r="I74" s="227" t="e">
        <f t="shared" si="17"/>
        <v>#VALUE!</v>
      </c>
      <c r="J74" s="228" t="e">
        <f t="shared" si="38"/>
        <v>#VALUE!</v>
      </c>
      <c r="K74" s="41" t="e">
        <f t="shared" si="18"/>
        <v>#VALUE!</v>
      </c>
      <c r="L74" s="216" t="e">
        <f t="shared" si="19"/>
        <v>#VALUE!</v>
      </c>
      <c r="M74" s="216" t="e">
        <f t="shared" si="4"/>
        <v>#VALUE!</v>
      </c>
      <c r="N74" s="41" t="e">
        <f t="shared" si="20"/>
        <v>#VALUE!</v>
      </c>
      <c r="O74" s="41" t="e">
        <f t="shared" si="21"/>
        <v>#VALUE!</v>
      </c>
      <c r="P74" s="229" t="e">
        <f t="shared" si="22"/>
        <v>#VALUE!</v>
      </c>
      <c r="Q74" s="41" t="e">
        <f t="shared" si="23"/>
        <v>#VALUE!</v>
      </c>
      <c r="R74" s="41" t="e">
        <f t="shared" si="24"/>
        <v>#VALUE!</v>
      </c>
      <c r="S74" s="216" t="e">
        <f t="shared" si="5"/>
        <v>#VALUE!</v>
      </c>
      <c r="T74" s="216" t="e">
        <f t="shared" si="6"/>
        <v>#VALUE!</v>
      </c>
      <c r="U74" s="231" t="e">
        <f t="shared" si="25"/>
        <v>#VALUE!</v>
      </c>
      <c r="V74" s="231" t="e">
        <f t="shared" si="7"/>
        <v>#VALUE!</v>
      </c>
      <c r="W74" s="41" t="e">
        <f t="shared" si="26"/>
        <v>#VALUE!</v>
      </c>
      <c r="X74" s="41" t="e">
        <f t="shared" si="27"/>
        <v>#VALUE!</v>
      </c>
      <c r="Y74" s="41" t="e">
        <f t="shared" si="28"/>
        <v>#VALUE!</v>
      </c>
      <c r="Z74" s="41" t="e">
        <f t="shared" si="29"/>
        <v>#VALUE!</v>
      </c>
      <c r="AA74" s="231" t="e">
        <f t="shared" si="8"/>
        <v>#VALUE!</v>
      </c>
      <c r="AB74" s="231" t="e">
        <f t="shared" si="30"/>
        <v>#VALUE!</v>
      </c>
      <c r="AC74" s="41" t="e">
        <f t="shared" si="31"/>
        <v>#VALUE!</v>
      </c>
      <c r="AD74" s="41" t="e">
        <f t="shared" si="9"/>
        <v>#VALUE!</v>
      </c>
      <c r="AE74" s="41" t="e">
        <f t="shared" si="32"/>
        <v>#VALUE!</v>
      </c>
      <c r="AF74" s="41" t="e">
        <f t="shared" si="10"/>
        <v>#VALUE!</v>
      </c>
      <c r="AG74" s="41" t="e">
        <f t="shared" si="11"/>
        <v>#VALUE!</v>
      </c>
      <c r="AH74" s="41" t="e">
        <f t="shared" si="33"/>
        <v>#VALUE!</v>
      </c>
      <c r="AI74" s="41" t="e">
        <f t="shared" si="12"/>
        <v>#VALUE!</v>
      </c>
      <c r="AJ74" s="41" t="e">
        <f t="shared" si="34"/>
        <v>#VALUE!</v>
      </c>
      <c r="AK74" s="8" t="e">
        <f t="shared" si="36"/>
        <v>#VALUE!</v>
      </c>
      <c r="AL74" s="42" t="e">
        <f t="shared" si="37"/>
        <v>#VALUE!</v>
      </c>
      <c r="AZ74" s="8"/>
    </row>
    <row r="75" spans="1:52" ht="15" x14ac:dyDescent="0.15">
      <c r="A75" s="40"/>
      <c r="B75" s="41" t="e">
        <f t="shared" si="13"/>
        <v>#VALUE!</v>
      </c>
      <c r="C75" s="41" t="e">
        <f t="shared" si="13"/>
        <v>#VALUE!</v>
      </c>
      <c r="D75" s="41" t="e">
        <f t="shared" si="13"/>
        <v>#VALUE!</v>
      </c>
      <c r="E75" s="41" t="e">
        <f t="shared" si="35"/>
        <v>#VALUE!</v>
      </c>
      <c r="F75" s="41" t="e">
        <f t="shared" si="14"/>
        <v>#VALUE!</v>
      </c>
      <c r="G75" s="41" t="e">
        <f t="shared" si="15"/>
        <v>#VALUE!</v>
      </c>
      <c r="H75" s="25" t="e">
        <f t="shared" si="16"/>
        <v>#VALUE!</v>
      </c>
      <c r="I75" s="227" t="e">
        <f t="shared" si="17"/>
        <v>#VALUE!</v>
      </c>
      <c r="J75" s="228" t="e">
        <f t="shared" si="38"/>
        <v>#VALUE!</v>
      </c>
      <c r="K75" s="41" t="e">
        <f t="shared" si="18"/>
        <v>#VALUE!</v>
      </c>
      <c r="L75" s="216" t="e">
        <f t="shared" si="19"/>
        <v>#VALUE!</v>
      </c>
      <c r="M75" s="216" t="e">
        <f t="shared" si="4"/>
        <v>#VALUE!</v>
      </c>
      <c r="N75" s="41" t="e">
        <f t="shared" si="20"/>
        <v>#VALUE!</v>
      </c>
      <c r="O75" s="41" t="e">
        <f t="shared" si="21"/>
        <v>#VALUE!</v>
      </c>
      <c r="P75" s="229" t="e">
        <f t="shared" si="22"/>
        <v>#VALUE!</v>
      </c>
      <c r="Q75" s="41" t="e">
        <f t="shared" si="23"/>
        <v>#VALUE!</v>
      </c>
      <c r="R75" s="41" t="e">
        <f t="shared" si="24"/>
        <v>#VALUE!</v>
      </c>
      <c r="S75" s="216" t="e">
        <f t="shared" si="5"/>
        <v>#VALUE!</v>
      </c>
      <c r="T75" s="216" t="e">
        <f t="shared" si="6"/>
        <v>#VALUE!</v>
      </c>
      <c r="U75" s="231" t="e">
        <f t="shared" si="25"/>
        <v>#VALUE!</v>
      </c>
      <c r="V75" s="231" t="e">
        <f t="shared" si="7"/>
        <v>#VALUE!</v>
      </c>
      <c r="W75" s="41" t="e">
        <f t="shared" si="26"/>
        <v>#VALUE!</v>
      </c>
      <c r="X75" s="41" t="e">
        <f t="shared" si="27"/>
        <v>#VALUE!</v>
      </c>
      <c r="Y75" s="41" t="e">
        <f t="shared" si="28"/>
        <v>#VALUE!</v>
      </c>
      <c r="Z75" s="41" t="e">
        <f t="shared" si="29"/>
        <v>#VALUE!</v>
      </c>
      <c r="AA75" s="231" t="e">
        <f t="shared" si="8"/>
        <v>#VALUE!</v>
      </c>
      <c r="AB75" s="231" t="e">
        <f t="shared" si="30"/>
        <v>#VALUE!</v>
      </c>
      <c r="AC75" s="41" t="e">
        <f t="shared" si="31"/>
        <v>#VALUE!</v>
      </c>
      <c r="AD75" s="41" t="e">
        <f t="shared" si="9"/>
        <v>#VALUE!</v>
      </c>
      <c r="AE75" s="41" t="e">
        <f t="shared" si="32"/>
        <v>#VALUE!</v>
      </c>
      <c r="AF75" s="41" t="e">
        <f t="shared" si="10"/>
        <v>#VALUE!</v>
      </c>
      <c r="AG75" s="41" t="e">
        <f t="shared" si="11"/>
        <v>#VALUE!</v>
      </c>
      <c r="AH75" s="41" t="e">
        <f t="shared" si="33"/>
        <v>#VALUE!</v>
      </c>
      <c r="AI75" s="41" t="e">
        <f t="shared" si="12"/>
        <v>#VALUE!</v>
      </c>
      <c r="AJ75" s="41" t="e">
        <f t="shared" si="34"/>
        <v>#VALUE!</v>
      </c>
      <c r="AK75" s="8" t="e">
        <f t="shared" si="36"/>
        <v>#VALUE!</v>
      </c>
      <c r="AL75" s="42" t="e">
        <f t="shared" si="37"/>
        <v>#VALUE!</v>
      </c>
      <c r="AZ75" s="8"/>
    </row>
    <row r="76" spans="1:52" ht="15" x14ac:dyDescent="0.15">
      <c r="A76" s="40"/>
      <c r="B76" s="41" t="e">
        <f t="shared" si="13"/>
        <v>#VALUE!</v>
      </c>
      <c r="C76" s="41" t="e">
        <f t="shared" si="13"/>
        <v>#VALUE!</v>
      </c>
      <c r="D76" s="41" t="e">
        <f t="shared" si="13"/>
        <v>#VALUE!</v>
      </c>
      <c r="E76" s="41" t="e">
        <f t="shared" si="35"/>
        <v>#VALUE!</v>
      </c>
      <c r="F76" s="41" t="e">
        <f t="shared" si="14"/>
        <v>#VALUE!</v>
      </c>
      <c r="G76" s="41" t="e">
        <f t="shared" si="15"/>
        <v>#VALUE!</v>
      </c>
      <c r="H76" s="25" t="e">
        <f t="shared" si="16"/>
        <v>#VALUE!</v>
      </c>
      <c r="I76" s="227" t="e">
        <f t="shared" si="17"/>
        <v>#VALUE!</v>
      </c>
      <c r="J76" s="228" t="e">
        <f t="shared" si="38"/>
        <v>#VALUE!</v>
      </c>
      <c r="K76" s="41" t="e">
        <f t="shared" si="18"/>
        <v>#VALUE!</v>
      </c>
      <c r="L76" s="216" t="e">
        <f t="shared" si="19"/>
        <v>#VALUE!</v>
      </c>
      <c r="M76" s="216" t="e">
        <f t="shared" si="4"/>
        <v>#VALUE!</v>
      </c>
      <c r="N76" s="41" t="e">
        <f t="shared" si="20"/>
        <v>#VALUE!</v>
      </c>
      <c r="O76" s="41" t="e">
        <f t="shared" si="21"/>
        <v>#VALUE!</v>
      </c>
      <c r="P76" s="229" t="e">
        <f t="shared" si="22"/>
        <v>#VALUE!</v>
      </c>
      <c r="Q76" s="41" t="e">
        <f t="shared" si="23"/>
        <v>#VALUE!</v>
      </c>
      <c r="R76" s="41" t="e">
        <f t="shared" si="24"/>
        <v>#VALUE!</v>
      </c>
      <c r="S76" s="232" t="e">
        <f t="shared" si="5"/>
        <v>#VALUE!</v>
      </c>
      <c r="T76" s="216" t="e">
        <f t="shared" si="6"/>
        <v>#VALUE!</v>
      </c>
      <c r="U76" s="231" t="e">
        <f t="shared" si="25"/>
        <v>#VALUE!</v>
      </c>
      <c r="V76" s="231" t="e">
        <f t="shared" si="7"/>
        <v>#VALUE!</v>
      </c>
      <c r="W76" s="41" t="e">
        <f t="shared" si="26"/>
        <v>#VALUE!</v>
      </c>
      <c r="X76" s="41" t="e">
        <f t="shared" si="27"/>
        <v>#VALUE!</v>
      </c>
      <c r="Y76" s="41" t="e">
        <f t="shared" si="28"/>
        <v>#VALUE!</v>
      </c>
      <c r="Z76" s="41" t="e">
        <f t="shared" si="29"/>
        <v>#VALUE!</v>
      </c>
      <c r="AA76" s="231" t="e">
        <f t="shared" si="8"/>
        <v>#VALUE!</v>
      </c>
      <c r="AB76" s="231" t="e">
        <f t="shared" si="30"/>
        <v>#VALUE!</v>
      </c>
      <c r="AC76" s="41" t="e">
        <f t="shared" si="31"/>
        <v>#VALUE!</v>
      </c>
      <c r="AD76" s="41" t="e">
        <f t="shared" si="9"/>
        <v>#VALUE!</v>
      </c>
      <c r="AE76" s="41" t="e">
        <f t="shared" si="32"/>
        <v>#VALUE!</v>
      </c>
      <c r="AF76" s="26" t="e">
        <f t="shared" si="10"/>
        <v>#VALUE!</v>
      </c>
      <c r="AG76" s="26" t="e">
        <f t="shared" si="11"/>
        <v>#VALUE!</v>
      </c>
      <c r="AH76" s="41" t="e">
        <f t="shared" si="33"/>
        <v>#VALUE!</v>
      </c>
      <c r="AI76" s="26" t="e">
        <f t="shared" si="12"/>
        <v>#VALUE!</v>
      </c>
      <c r="AJ76" s="41" t="e">
        <f t="shared" si="34"/>
        <v>#VALUE!</v>
      </c>
      <c r="AK76" s="8" t="e">
        <f t="shared" si="36"/>
        <v>#VALUE!</v>
      </c>
      <c r="AL76" s="42" t="e">
        <f t="shared" si="37"/>
        <v>#VALUE!</v>
      </c>
      <c r="AZ76" s="8"/>
    </row>
    <row r="77" spans="1:52" ht="15" x14ac:dyDescent="0.15">
      <c r="A77" s="40"/>
      <c r="B77" s="41" t="e">
        <f t="shared" si="13"/>
        <v>#VALUE!</v>
      </c>
      <c r="C77" s="41" t="e">
        <f t="shared" si="13"/>
        <v>#VALUE!</v>
      </c>
      <c r="D77" s="41" t="e">
        <f t="shared" si="13"/>
        <v>#VALUE!</v>
      </c>
      <c r="E77" s="41" t="e">
        <f t="shared" si="35"/>
        <v>#VALUE!</v>
      </c>
      <c r="F77" s="41" t="e">
        <f t="shared" si="14"/>
        <v>#VALUE!</v>
      </c>
      <c r="G77" s="41" t="e">
        <f t="shared" si="15"/>
        <v>#VALUE!</v>
      </c>
      <c r="H77" s="25" t="e">
        <f t="shared" si="16"/>
        <v>#VALUE!</v>
      </c>
      <c r="I77" s="227" t="e">
        <f t="shared" si="17"/>
        <v>#VALUE!</v>
      </c>
      <c r="J77" s="228" t="e">
        <f t="shared" si="38"/>
        <v>#VALUE!</v>
      </c>
      <c r="K77" s="41" t="e">
        <f t="shared" si="18"/>
        <v>#VALUE!</v>
      </c>
      <c r="L77" s="216" t="e">
        <f t="shared" si="19"/>
        <v>#VALUE!</v>
      </c>
      <c r="M77" s="216" t="e">
        <f t="shared" si="4"/>
        <v>#VALUE!</v>
      </c>
      <c r="N77" s="41" t="e">
        <f t="shared" si="20"/>
        <v>#VALUE!</v>
      </c>
      <c r="O77" s="41" t="e">
        <f t="shared" si="21"/>
        <v>#VALUE!</v>
      </c>
      <c r="P77" s="229" t="e">
        <f t="shared" si="22"/>
        <v>#VALUE!</v>
      </c>
      <c r="Q77" s="41" t="e">
        <f t="shared" si="23"/>
        <v>#VALUE!</v>
      </c>
      <c r="R77" s="41" t="e">
        <f t="shared" si="24"/>
        <v>#VALUE!</v>
      </c>
      <c r="S77" s="232" t="e">
        <f t="shared" si="5"/>
        <v>#VALUE!</v>
      </c>
      <c r="T77" s="216" t="e">
        <f t="shared" si="6"/>
        <v>#VALUE!</v>
      </c>
      <c r="U77" s="231" t="e">
        <f t="shared" si="25"/>
        <v>#VALUE!</v>
      </c>
      <c r="V77" s="231" t="e">
        <f t="shared" si="7"/>
        <v>#VALUE!</v>
      </c>
      <c r="W77" s="41" t="e">
        <f t="shared" si="26"/>
        <v>#VALUE!</v>
      </c>
      <c r="X77" s="41" t="e">
        <f t="shared" si="27"/>
        <v>#VALUE!</v>
      </c>
      <c r="Y77" s="41" t="e">
        <f t="shared" si="28"/>
        <v>#VALUE!</v>
      </c>
      <c r="Z77" s="41" t="e">
        <f t="shared" si="29"/>
        <v>#VALUE!</v>
      </c>
      <c r="AA77" s="231" t="e">
        <f t="shared" si="8"/>
        <v>#VALUE!</v>
      </c>
      <c r="AB77" s="231" t="e">
        <f t="shared" si="30"/>
        <v>#VALUE!</v>
      </c>
      <c r="AC77" s="41" t="e">
        <f t="shared" si="31"/>
        <v>#VALUE!</v>
      </c>
      <c r="AD77" s="41" t="e">
        <f t="shared" si="9"/>
        <v>#VALUE!</v>
      </c>
      <c r="AE77" s="41" t="e">
        <f t="shared" si="32"/>
        <v>#VALUE!</v>
      </c>
      <c r="AF77" s="26" t="e">
        <f t="shared" si="10"/>
        <v>#VALUE!</v>
      </c>
      <c r="AG77" s="26" t="e">
        <f t="shared" si="11"/>
        <v>#VALUE!</v>
      </c>
      <c r="AH77" s="41" t="e">
        <f t="shared" si="33"/>
        <v>#VALUE!</v>
      </c>
      <c r="AI77" s="26" t="e">
        <f t="shared" si="12"/>
        <v>#VALUE!</v>
      </c>
      <c r="AJ77" s="41" t="e">
        <f t="shared" si="34"/>
        <v>#VALUE!</v>
      </c>
      <c r="AK77" s="8" t="e">
        <f t="shared" si="36"/>
        <v>#VALUE!</v>
      </c>
      <c r="AL77" s="42" t="e">
        <f t="shared" si="37"/>
        <v>#VALUE!</v>
      </c>
      <c r="AZ77" s="8"/>
    </row>
    <row r="78" spans="1:52" ht="15" x14ac:dyDescent="0.15">
      <c r="A78" s="40"/>
      <c r="B78" s="41" t="e">
        <f t="shared" si="13"/>
        <v>#VALUE!</v>
      </c>
      <c r="C78" s="41" t="e">
        <f t="shared" si="13"/>
        <v>#VALUE!</v>
      </c>
      <c r="D78" s="41" t="e">
        <f t="shared" si="13"/>
        <v>#VALUE!</v>
      </c>
      <c r="E78" s="41" t="e">
        <f t="shared" si="35"/>
        <v>#VALUE!</v>
      </c>
      <c r="F78" s="41" t="e">
        <f t="shared" si="14"/>
        <v>#VALUE!</v>
      </c>
      <c r="G78" s="41" t="e">
        <f t="shared" si="15"/>
        <v>#VALUE!</v>
      </c>
      <c r="H78" s="25" t="e">
        <f t="shared" si="16"/>
        <v>#VALUE!</v>
      </c>
      <c r="I78" s="227" t="e">
        <f t="shared" si="17"/>
        <v>#VALUE!</v>
      </c>
      <c r="J78" s="228" t="e">
        <f t="shared" si="38"/>
        <v>#VALUE!</v>
      </c>
      <c r="K78" s="41" t="e">
        <f t="shared" si="18"/>
        <v>#VALUE!</v>
      </c>
      <c r="L78" s="216" t="e">
        <f t="shared" si="19"/>
        <v>#VALUE!</v>
      </c>
      <c r="M78" s="216" t="e">
        <f t="shared" si="4"/>
        <v>#VALUE!</v>
      </c>
      <c r="N78" s="41" t="e">
        <f t="shared" si="20"/>
        <v>#VALUE!</v>
      </c>
      <c r="O78" s="41" t="e">
        <f t="shared" si="21"/>
        <v>#VALUE!</v>
      </c>
      <c r="P78" s="229" t="e">
        <f t="shared" si="22"/>
        <v>#VALUE!</v>
      </c>
      <c r="Q78" s="41" t="e">
        <f t="shared" si="23"/>
        <v>#VALUE!</v>
      </c>
      <c r="R78" s="41" t="e">
        <f t="shared" si="24"/>
        <v>#VALUE!</v>
      </c>
      <c r="S78" s="216" t="e">
        <f t="shared" si="5"/>
        <v>#VALUE!</v>
      </c>
      <c r="T78" s="216" t="e">
        <f t="shared" si="6"/>
        <v>#VALUE!</v>
      </c>
      <c r="U78" s="231" t="e">
        <f t="shared" si="25"/>
        <v>#VALUE!</v>
      </c>
      <c r="V78" s="231" t="e">
        <f t="shared" si="7"/>
        <v>#VALUE!</v>
      </c>
      <c r="W78" s="41" t="e">
        <f t="shared" si="26"/>
        <v>#VALUE!</v>
      </c>
      <c r="X78" s="41" t="e">
        <f t="shared" si="27"/>
        <v>#VALUE!</v>
      </c>
      <c r="Y78" s="41" t="e">
        <f t="shared" si="28"/>
        <v>#VALUE!</v>
      </c>
      <c r="Z78" s="41" t="e">
        <f t="shared" si="29"/>
        <v>#VALUE!</v>
      </c>
      <c r="AA78" s="231" t="e">
        <f t="shared" si="8"/>
        <v>#VALUE!</v>
      </c>
      <c r="AB78" s="231" t="e">
        <f t="shared" si="30"/>
        <v>#VALUE!</v>
      </c>
      <c r="AC78" s="41" t="e">
        <f t="shared" si="31"/>
        <v>#VALUE!</v>
      </c>
      <c r="AD78" s="41" t="e">
        <f t="shared" si="9"/>
        <v>#VALUE!</v>
      </c>
      <c r="AE78" s="41" t="e">
        <f t="shared" si="32"/>
        <v>#VALUE!</v>
      </c>
      <c r="AF78" s="41" t="e">
        <f t="shared" si="10"/>
        <v>#VALUE!</v>
      </c>
      <c r="AG78" s="41" t="e">
        <f t="shared" si="11"/>
        <v>#VALUE!</v>
      </c>
      <c r="AH78" s="41" t="e">
        <f t="shared" si="33"/>
        <v>#VALUE!</v>
      </c>
      <c r="AI78" s="41" t="e">
        <f t="shared" si="12"/>
        <v>#VALUE!</v>
      </c>
      <c r="AJ78" s="41" t="e">
        <f t="shared" si="34"/>
        <v>#VALUE!</v>
      </c>
      <c r="AK78" s="8" t="e">
        <f t="shared" si="36"/>
        <v>#VALUE!</v>
      </c>
      <c r="AL78" s="42" t="e">
        <f t="shared" si="37"/>
        <v>#VALUE!</v>
      </c>
      <c r="AZ78" s="8"/>
    </row>
    <row r="79" spans="1:52" ht="15" x14ac:dyDescent="0.15">
      <c r="A79" s="40"/>
      <c r="B79" s="41" t="e">
        <f t="shared" si="13"/>
        <v>#VALUE!</v>
      </c>
      <c r="C79" s="41" t="e">
        <f t="shared" si="13"/>
        <v>#VALUE!</v>
      </c>
      <c r="D79" s="41" t="e">
        <f t="shared" si="13"/>
        <v>#VALUE!</v>
      </c>
      <c r="E79" s="41" t="e">
        <f t="shared" si="35"/>
        <v>#VALUE!</v>
      </c>
      <c r="F79" s="41" t="e">
        <f t="shared" si="14"/>
        <v>#VALUE!</v>
      </c>
      <c r="G79" s="41" t="e">
        <f t="shared" si="15"/>
        <v>#VALUE!</v>
      </c>
      <c r="H79" s="25" t="e">
        <f t="shared" si="16"/>
        <v>#VALUE!</v>
      </c>
      <c r="I79" s="227" t="e">
        <f t="shared" si="17"/>
        <v>#VALUE!</v>
      </c>
      <c r="J79" s="228" t="e">
        <f t="shared" si="38"/>
        <v>#VALUE!</v>
      </c>
      <c r="K79" s="41" t="e">
        <f t="shared" si="18"/>
        <v>#VALUE!</v>
      </c>
      <c r="L79" s="216" t="e">
        <f t="shared" si="19"/>
        <v>#VALUE!</v>
      </c>
      <c r="M79" s="216" t="e">
        <f t="shared" si="4"/>
        <v>#VALUE!</v>
      </c>
      <c r="N79" s="41" t="e">
        <f t="shared" si="20"/>
        <v>#VALUE!</v>
      </c>
      <c r="O79" s="41" t="e">
        <f t="shared" si="21"/>
        <v>#VALUE!</v>
      </c>
      <c r="P79" s="229" t="e">
        <f t="shared" si="22"/>
        <v>#VALUE!</v>
      </c>
      <c r="Q79" s="41" t="e">
        <f t="shared" si="23"/>
        <v>#VALUE!</v>
      </c>
      <c r="R79" s="41" t="e">
        <f t="shared" si="24"/>
        <v>#VALUE!</v>
      </c>
      <c r="S79" s="216" t="e">
        <f t="shared" si="5"/>
        <v>#VALUE!</v>
      </c>
      <c r="T79" s="216" t="e">
        <f t="shared" si="6"/>
        <v>#VALUE!</v>
      </c>
      <c r="U79" s="231" t="e">
        <f t="shared" si="25"/>
        <v>#VALUE!</v>
      </c>
      <c r="V79" s="231" t="e">
        <f t="shared" si="7"/>
        <v>#VALUE!</v>
      </c>
      <c r="W79" s="41" t="e">
        <f t="shared" si="26"/>
        <v>#VALUE!</v>
      </c>
      <c r="X79" s="41" t="e">
        <f t="shared" si="27"/>
        <v>#VALUE!</v>
      </c>
      <c r="Y79" s="41" t="e">
        <f t="shared" si="28"/>
        <v>#VALUE!</v>
      </c>
      <c r="Z79" s="41" t="e">
        <f t="shared" si="29"/>
        <v>#VALUE!</v>
      </c>
      <c r="AA79" s="231" t="e">
        <f t="shared" si="8"/>
        <v>#VALUE!</v>
      </c>
      <c r="AB79" s="231" t="e">
        <f t="shared" si="30"/>
        <v>#VALUE!</v>
      </c>
      <c r="AC79" s="41" t="e">
        <f t="shared" si="31"/>
        <v>#VALUE!</v>
      </c>
      <c r="AD79" s="41" t="e">
        <f t="shared" si="9"/>
        <v>#VALUE!</v>
      </c>
      <c r="AE79" s="41" t="e">
        <f t="shared" si="32"/>
        <v>#VALUE!</v>
      </c>
      <c r="AF79" s="41" t="e">
        <f t="shared" si="10"/>
        <v>#VALUE!</v>
      </c>
      <c r="AG79" s="41" t="e">
        <f t="shared" si="11"/>
        <v>#VALUE!</v>
      </c>
      <c r="AH79" s="41" t="e">
        <f t="shared" si="33"/>
        <v>#VALUE!</v>
      </c>
      <c r="AI79" s="41" t="e">
        <f t="shared" si="12"/>
        <v>#VALUE!</v>
      </c>
      <c r="AJ79" s="41" t="e">
        <f t="shared" si="34"/>
        <v>#VALUE!</v>
      </c>
      <c r="AK79" s="8" t="e">
        <f t="shared" si="36"/>
        <v>#VALUE!</v>
      </c>
      <c r="AL79" s="42" t="e">
        <f t="shared" si="37"/>
        <v>#VALUE!</v>
      </c>
      <c r="AZ79" s="8"/>
    </row>
    <row r="80" spans="1:52" ht="15" x14ac:dyDescent="0.15">
      <c r="A80" s="40"/>
      <c r="B80" s="41" t="e">
        <f t="shared" si="13"/>
        <v>#VALUE!</v>
      </c>
      <c r="C80" s="41" t="e">
        <f t="shared" si="13"/>
        <v>#VALUE!</v>
      </c>
      <c r="D80" s="41" t="e">
        <f t="shared" si="13"/>
        <v>#VALUE!</v>
      </c>
      <c r="E80" s="41" t="e">
        <f t="shared" si="35"/>
        <v>#VALUE!</v>
      </c>
      <c r="F80" s="41" t="e">
        <f t="shared" si="14"/>
        <v>#VALUE!</v>
      </c>
      <c r="G80" s="41" t="e">
        <f t="shared" si="15"/>
        <v>#VALUE!</v>
      </c>
      <c r="H80" s="25" t="e">
        <f t="shared" si="16"/>
        <v>#VALUE!</v>
      </c>
      <c r="I80" s="227" t="e">
        <f t="shared" si="17"/>
        <v>#VALUE!</v>
      </c>
      <c r="J80" s="228" t="e">
        <f t="shared" si="38"/>
        <v>#VALUE!</v>
      </c>
      <c r="K80" s="41" t="e">
        <f t="shared" si="18"/>
        <v>#VALUE!</v>
      </c>
      <c r="L80" s="216" t="e">
        <f t="shared" si="19"/>
        <v>#VALUE!</v>
      </c>
      <c r="M80" s="216" t="e">
        <f t="shared" si="4"/>
        <v>#VALUE!</v>
      </c>
      <c r="N80" s="41" t="e">
        <f t="shared" si="20"/>
        <v>#VALUE!</v>
      </c>
      <c r="O80" s="41" t="e">
        <f t="shared" si="21"/>
        <v>#VALUE!</v>
      </c>
      <c r="P80" s="229" t="e">
        <f t="shared" si="22"/>
        <v>#VALUE!</v>
      </c>
      <c r="Q80" s="41" t="e">
        <f t="shared" si="23"/>
        <v>#VALUE!</v>
      </c>
      <c r="R80" s="41" t="e">
        <f t="shared" si="24"/>
        <v>#VALUE!</v>
      </c>
      <c r="S80" s="216" t="e">
        <f t="shared" si="5"/>
        <v>#VALUE!</v>
      </c>
      <c r="T80" s="216" t="e">
        <f t="shared" si="6"/>
        <v>#VALUE!</v>
      </c>
      <c r="U80" s="231" t="e">
        <f t="shared" si="25"/>
        <v>#VALUE!</v>
      </c>
      <c r="V80" s="231" t="e">
        <f t="shared" si="7"/>
        <v>#VALUE!</v>
      </c>
      <c r="W80" s="41" t="e">
        <f t="shared" si="26"/>
        <v>#VALUE!</v>
      </c>
      <c r="X80" s="41" t="e">
        <f t="shared" si="27"/>
        <v>#VALUE!</v>
      </c>
      <c r="Y80" s="41" t="e">
        <f t="shared" si="28"/>
        <v>#VALUE!</v>
      </c>
      <c r="Z80" s="41" t="e">
        <f t="shared" si="29"/>
        <v>#VALUE!</v>
      </c>
      <c r="AA80" s="231" t="e">
        <f t="shared" si="8"/>
        <v>#VALUE!</v>
      </c>
      <c r="AB80" s="231" t="e">
        <f t="shared" si="30"/>
        <v>#VALUE!</v>
      </c>
      <c r="AC80" s="41" t="e">
        <f t="shared" si="31"/>
        <v>#VALUE!</v>
      </c>
      <c r="AD80" s="41" t="e">
        <f t="shared" si="9"/>
        <v>#VALUE!</v>
      </c>
      <c r="AE80" s="41" t="e">
        <f t="shared" si="32"/>
        <v>#VALUE!</v>
      </c>
      <c r="AF80" s="41" t="e">
        <f t="shared" si="10"/>
        <v>#VALUE!</v>
      </c>
      <c r="AG80" s="41" t="e">
        <f t="shared" si="11"/>
        <v>#VALUE!</v>
      </c>
      <c r="AH80" s="41" t="e">
        <f t="shared" si="33"/>
        <v>#VALUE!</v>
      </c>
      <c r="AI80" s="41" t="e">
        <f t="shared" si="12"/>
        <v>#VALUE!</v>
      </c>
      <c r="AJ80" s="41" t="e">
        <f t="shared" si="34"/>
        <v>#VALUE!</v>
      </c>
      <c r="AK80" s="8" t="e">
        <f t="shared" si="36"/>
        <v>#VALUE!</v>
      </c>
      <c r="AL80" s="42" t="e">
        <f t="shared" si="37"/>
        <v>#VALUE!</v>
      </c>
      <c r="AZ80" s="8"/>
    </row>
    <row r="81" spans="1:52" ht="15" x14ac:dyDescent="0.15">
      <c r="A81" s="40"/>
      <c r="B81" s="41" t="e">
        <f t="shared" si="13"/>
        <v>#VALUE!</v>
      </c>
      <c r="C81" s="41" t="e">
        <f t="shared" si="13"/>
        <v>#VALUE!</v>
      </c>
      <c r="D81" s="41" t="e">
        <f t="shared" si="13"/>
        <v>#VALUE!</v>
      </c>
      <c r="E81" s="41" t="e">
        <f t="shared" si="35"/>
        <v>#VALUE!</v>
      </c>
      <c r="F81" s="41" t="e">
        <f t="shared" si="14"/>
        <v>#VALUE!</v>
      </c>
      <c r="G81" s="41" t="e">
        <f t="shared" si="15"/>
        <v>#VALUE!</v>
      </c>
      <c r="H81" s="25" t="e">
        <f t="shared" si="16"/>
        <v>#VALUE!</v>
      </c>
      <c r="I81" s="227" t="e">
        <f t="shared" si="17"/>
        <v>#VALUE!</v>
      </c>
      <c r="J81" s="228" t="e">
        <f t="shared" si="38"/>
        <v>#VALUE!</v>
      </c>
      <c r="K81" s="41" t="e">
        <f t="shared" si="18"/>
        <v>#VALUE!</v>
      </c>
      <c r="L81" s="216" t="e">
        <f t="shared" si="19"/>
        <v>#VALUE!</v>
      </c>
      <c r="M81" s="216" t="e">
        <f t="shared" si="4"/>
        <v>#VALUE!</v>
      </c>
      <c r="N81" s="41" t="e">
        <f t="shared" si="20"/>
        <v>#VALUE!</v>
      </c>
      <c r="O81" s="41" t="e">
        <f t="shared" si="21"/>
        <v>#VALUE!</v>
      </c>
      <c r="P81" s="229" t="e">
        <f t="shared" si="22"/>
        <v>#VALUE!</v>
      </c>
      <c r="Q81" s="41" t="e">
        <f t="shared" si="23"/>
        <v>#VALUE!</v>
      </c>
      <c r="R81" s="41" t="e">
        <f t="shared" si="24"/>
        <v>#VALUE!</v>
      </c>
      <c r="S81" s="216" t="e">
        <f t="shared" si="5"/>
        <v>#VALUE!</v>
      </c>
      <c r="T81" s="216" t="e">
        <f t="shared" si="6"/>
        <v>#VALUE!</v>
      </c>
      <c r="U81" s="231" t="e">
        <f t="shared" si="25"/>
        <v>#VALUE!</v>
      </c>
      <c r="V81" s="231" t="e">
        <f t="shared" si="7"/>
        <v>#VALUE!</v>
      </c>
      <c r="W81" s="41" t="e">
        <f t="shared" si="26"/>
        <v>#VALUE!</v>
      </c>
      <c r="X81" s="41" t="e">
        <f t="shared" si="27"/>
        <v>#VALUE!</v>
      </c>
      <c r="Y81" s="41" t="e">
        <f t="shared" si="28"/>
        <v>#VALUE!</v>
      </c>
      <c r="Z81" s="41" t="e">
        <f t="shared" si="29"/>
        <v>#VALUE!</v>
      </c>
      <c r="AA81" s="231" t="e">
        <f t="shared" si="8"/>
        <v>#VALUE!</v>
      </c>
      <c r="AB81" s="231" t="e">
        <f t="shared" si="30"/>
        <v>#VALUE!</v>
      </c>
      <c r="AC81" s="41" t="e">
        <f t="shared" si="31"/>
        <v>#VALUE!</v>
      </c>
      <c r="AD81" s="41" t="e">
        <f t="shared" si="9"/>
        <v>#VALUE!</v>
      </c>
      <c r="AE81" s="41" t="e">
        <f t="shared" si="32"/>
        <v>#VALUE!</v>
      </c>
      <c r="AF81" s="41" t="e">
        <f t="shared" si="10"/>
        <v>#VALUE!</v>
      </c>
      <c r="AG81" s="41" t="e">
        <f t="shared" si="11"/>
        <v>#VALUE!</v>
      </c>
      <c r="AH81" s="41" t="e">
        <f t="shared" si="33"/>
        <v>#VALUE!</v>
      </c>
      <c r="AI81" s="41" t="e">
        <f t="shared" si="12"/>
        <v>#VALUE!</v>
      </c>
      <c r="AJ81" s="41" t="e">
        <f t="shared" si="34"/>
        <v>#VALUE!</v>
      </c>
      <c r="AK81" s="8" t="e">
        <f t="shared" si="36"/>
        <v>#VALUE!</v>
      </c>
      <c r="AL81" s="42" t="e">
        <f t="shared" si="37"/>
        <v>#VALUE!</v>
      </c>
      <c r="AZ81" s="8"/>
    </row>
    <row r="82" spans="1:52" ht="15" x14ac:dyDescent="0.15">
      <c r="A82" s="40"/>
      <c r="B82" s="41" t="e">
        <f t="shared" si="13"/>
        <v>#VALUE!</v>
      </c>
      <c r="C82" s="41" t="e">
        <f t="shared" si="13"/>
        <v>#VALUE!</v>
      </c>
      <c r="D82" s="41" t="e">
        <f t="shared" si="13"/>
        <v>#VALUE!</v>
      </c>
      <c r="E82" s="41" t="e">
        <f t="shared" si="35"/>
        <v>#VALUE!</v>
      </c>
      <c r="F82" s="41" t="e">
        <f t="shared" si="14"/>
        <v>#VALUE!</v>
      </c>
      <c r="G82" s="41" t="e">
        <f t="shared" si="15"/>
        <v>#VALUE!</v>
      </c>
      <c r="H82" s="25" t="e">
        <f t="shared" si="16"/>
        <v>#VALUE!</v>
      </c>
      <c r="I82" s="227" t="e">
        <f t="shared" si="17"/>
        <v>#VALUE!</v>
      </c>
      <c r="J82" s="228" t="e">
        <f t="shared" si="38"/>
        <v>#VALUE!</v>
      </c>
      <c r="K82" s="41" t="e">
        <f t="shared" si="18"/>
        <v>#VALUE!</v>
      </c>
      <c r="L82" s="216" t="e">
        <f t="shared" si="19"/>
        <v>#VALUE!</v>
      </c>
      <c r="M82" s="216" t="e">
        <f t="shared" si="4"/>
        <v>#VALUE!</v>
      </c>
      <c r="N82" s="41" t="e">
        <f t="shared" si="20"/>
        <v>#VALUE!</v>
      </c>
      <c r="O82" s="41" t="e">
        <f t="shared" si="21"/>
        <v>#VALUE!</v>
      </c>
      <c r="P82" s="229" t="e">
        <f t="shared" si="22"/>
        <v>#VALUE!</v>
      </c>
      <c r="Q82" s="41" t="e">
        <f t="shared" si="23"/>
        <v>#VALUE!</v>
      </c>
      <c r="R82" s="41" t="e">
        <f t="shared" si="24"/>
        <v>#VALUE!</v>
      </c>
      <c r="S82" s="216" t="e">
        <f t="shared" si="5"/>
        <v>#VALUE!</v>
      </c>
      <c r="T82" s="216" t="e">
        <f t="shared" si="6"/>
        <v>#VALUE!</v>
      </c>
      <c r="U82" s="231" t="e">
        <f t="shared" si="25"/>
        <v>#VALUE!</v>
      </c>
      <c r="V82" s="231" t="e">
        <f t="shared" si="7"/>
        <v>#VALUE!</v>
      </c>
      <c r="W82" s="41" t="e">
        <f t="shared" si="26"/>
        <v>#VALUE!</v>
      </c>
      <c r="X82" s="41" t="e">
        <f t="shared" si="27"/>
        <v>#VALUE!</v>
      </c>
      <c r="Y82" s="41" t="e">
        <f t="shared" si="28"/>
        <v>#VALUE!</v>
      </c>
      <c r="Z82" s="41" t="e">
        <f t="shared" si="29"/>
        <v>#VALUE!</v>
      </c>
      <c r="AA82" s="231" t="e">
        <f t="shared" si="8"/>
        <v>#VALUE!</v>
      </c>
      <c r="AB82" s="231" t="e">
        <f t="shared" si="30"/>
        <v>#VALUE!</v>
      </c>
      <c r="AC82" s="41" t="e">
        <f t="shared" si="31"/>
        <v>#VALUE!</v>
      </c>
      <c r="AD82" s="41" t="e">
        <f t="shared" si="9"/>
        <v>#VALUE!</v>
      </c>
      <c r="AE82" s="41" t="e">
        <f t="shared" si="32"/>
        <v>#VALUE!</v>
      </c>
      <c r="AF82" s="41" t="e">
        <f t="shared" si="10"/>
        <v>#VALUE!</v>
      </c>
      <c r="AG82" s="41" t="e">
        <f t="shared" si="11"/>
        <v>#VALUE!</v>
      </c>
      <c r="AH82" s="41" t="e">
        <f t="shared" si="33"/>
        <v>#VALUE!</v>
      </c>
      <c r="AI82" s="41" t="e">
        <f t="shared" si="12"/>
        <v>#VALUE!</v>
      </c>
      <c r="AJ82" s="41" t="e">
        <f t="shared" si="34"/>
        <v>#VALUE!</v>
      </c>
      <c r="AK82" s="8" t="e">
        <f t="shared" si="36"/>
        <v>#VALUE!</v>
      </c>
      <c r="AL82" s="42" t="e">
        <f t="shared" si="37"/>
        <v>#VALUE!</v>
      </c>
      <c r="AZ82" s="8"/>
    </row>
    <row r="83" spans="1:52" ht="15" x14ac:dyDescent="0.15">
      <c r="A83" s="40"/>
      <c r="B83" s="41" t="e">
        <f t="shared" si="13"/>
        <v>#VALUE!</v>
      </c>
      <c r="C83" s="41" t="e">
        <f t="shared" si="13"/>
        <v>#VALUE!</v>
      </c>
      <c r="D83" s="41" t="e">
        <f t="shared" si="13"/>
        <v>#VALUE!</v>
      </c>
      <c r="E83" s="41" t="e">
        <f t="shared" si="35"/>
        <v>#VALUE!</v>
      </c>
      <c r="F83" s="41" t="e">
        <f t="shared" si="14"/>
        <v>#VALUE!</v>
      </c>
      <c r="G83" s="41" t="e">
        <f t="shared" si="15"/>
        <v>#VALUE!</v>
      </c>
      <c r="H83" s="25" t="e">
        <f t="shared" si="16"/>
        <v>#VALUE!</v>
      </c>
      <c r="I83" s="227" t="e">
        <f t="shared" si="17"/>
        <v>#VALUE!</v>
      </c>
      <c r="J83" s="228" t="e">
        <f t="shared" si="38"/>
        <v>#VALUE!</v>
      </c>
      <c r="K83" s="41" t="e">
        <f t="shared" si="18"/>
        <v>#VALUE!</v>
      </c>
      <c r="L83" s="216" t="e">
        <f t="shared" si="19"/>
        <v>#VALUE!</v>
      </c>
      <c r="M83" s="216" t="e">
        <f t="shared" si="4"/>
        <v>#VALUE!</v>
      </c>
      <c r="N83" s="41" t="e">
        <f t="shared" si="20"/>
        <v>#VALUE!</v>
      </c>
      <c r="O83" s="41" t="e">
        <f t="shared" si="21"/>
        <v>#VALUE!</v>
      </c>
      <c r="P83" s="229" t="e">
        <f t="shared" si="22"/>
        <v>#VALUE!</v>
      </c>
      <c r="Q83" s="41" t="e">
        <f t="shared" si="23"/>
        <v>#VALUE!</v>
      </c>
      <c r="R83" s="41" t="e">
        <f t="shared" si="24"/>
        <v>#VALUE!</v>
      </c>
      <c r="S83" s="216" t="e">
        <f t="shared" si="5"/>
        <v>#VALUE!</v>
      </c>
      <c r="T83" s="216" t="e">
        <f t="shared" si="6"/>
        <v>#VALUE!</v>
      </c>
      <c r="U83" s="231" t="e">
        <f t="shared" si="25"/>
        <v>#VALUE!</v>
      </c>
      <c r="V83" s="231" t="e">
        <f t="shared" si="7"/>
        <v>#VALUE!</v>
      </c>
      <c r="W83" s="41" t="e">
        <f t="shared" si="26"/>
        <v>#VALUE!</v>
      </c>
      <c r="X83" s="41" t="e">
        <f t="shared" si="27"/>
        <v>#VALUE!</v>
      </c>
      <c r="Y83" s="41" t="e">
        <f t="shared" si="28"/>
        <v>#VALUE!</v>
      </c>
      <c r="Z83" s="41" t="e">
        <f t="shared" si="29"/>
        <v>#VALUE!</v>
      </c>
      <c r="AA83" s="231" t="e">
        <f t="shared" si="8"/>
        <v>#VALUE!</v>
      </c>
      <c r="AB83" s="231" t="e">
        <f t="shared" si="30"/>
        <v>#VALUE!</v>
      </c>
      <c r="AC83" s="41" t="e">
        <f t="shared" si="31"/>
        <v>#VALUE!</v>
      </c>
      <c r="AD83" s="41" t="e">
        <f t="shared" si="9"/>
        <v>#VALUE!</v>
      </c>
      <c r="AE83" s="41" t="e">
        <f t="shared" si="32"/>
        <v>#VALUE!</v>
      </c>
      <c r="AF83" s="41" t="e">
        <f t="shared" si="10"/>
        <v>#VALUE!</v>
      </c>
      <c r="AG83" s="41" t="e">
        <f t="shared" si="11"/>
        <v>#VALUE!</v>
      </c>
      <c r="AH83" s="41" t="e">
        <f t="shared" si="33"/>
        <v>#VALUE!</v>
      </c>
      <c r="AI83" s="41" t="e">
        <f t="shared" si="12"/>
        <v>#VALUE!</v>
      </c>
      <c r="AJ83" s="41" t="e">
        <f t="shared" si="34"/>
        <v>#VALUE!</v>
      </c>
      <c r="AK83" s="8" t="e">
        <f t="shared" si="36"/>
        <v>#VALUE!</v>
      </c>
      <c r="AL83" s="42" t="e">
        <f t="shared" si="37"/>
        <v>#VALUE!</v>
      </c>
      <c r="AZ83" s="8"/>
    </row>
    <row r="84" spans="1:52" ht="15" x14ac:dyDescent="0.15">
      <c r="A84" s="40"/>
      <c r="B84" s="41" t="e">
        <f t="shared" si="13"/>
        <v>#VALUE!</v>
      </c>
      <c r="C84" s="41" t="e">
        <f t="shared" si="13"/>
        <v>#VALUE!</v>
      </c>
      <c r="D84" s="41" t="e">
        <f t="shared" si="13"/>
        <v>#VALUE!</v>
      </c>
      <c r="E84" s="41" t="e">
        <f t="shared" si="35"/>
        <v>#VALUE!</v>
      </c>
      <c r="F84" s="41" t="e">
        <f t="shared" si="14"/>
        <v>#VALUE!</v>
      </c>
      <c r="G84" s="41" t="e">
        <f t="shared" si="15"/>
        <v>#VALUE!</v>
      </c>
      <c r="H84" s="25" t="e">
        <f t="shared" si="16"/>
        <v>#VALUE!</v>
      </c>
      <c r="I84" s="227" t="e">
        <f t="shared" si="17"/>
        <v>#VALUE!</v>
      </c>
      <c r="J84" s="228" t="e">
        <f t="shared" si="38"/>
        <v>#VALUE!</v>
      </c>
      <c r="K84" s="41" t="e">
        <f t="shared" si="18"/>
        <v>#VALUE!</v>
      </c>
      <c r="L84" s="216" t="e">
        <f t="shared" si="19"/>
        <v>#VALUE!</v>
      </c>
      <c r="M84" s="216" t="e">
        <f t="shared" si="4"/>
        <v>#VALUE!</v>
      </c>
      <c r="N84" s="41" t="e">
        <f t="shared" si="20"/>
        <v>#VALUE!</v>
      </c>
      <c r="O84" s="41" t="e">
        <f t="shared" si="21"/>
        <v>#VALUE!</v>
      </c>
      <c r="P84" s="229" t="e">
        <f t="shared" si="22"/>
        <v>#VALUE!</v>
      </c>
      <c r="Q84" s="41" t="e">
        <f t="shared" si="23"/>
        <v>#VALUE!</v>
      </c>
      <c r="R84" s="41" t="e">
        <f t="shared" si="24"/>
        <v>#VALUE!</v>
      </c>
      <c r="S84" s="216" t="e">
        <f t="shared" si="5"/>
        <v>#VALUE!</v>
      </c>
      <c r="T84" s="216" t="e">
        <f t="shared" si="6"/>
        <v>#VALUE!</v>
      </c>
      <c r="U84" s="231" t="e">
        <f t="shared" si="25"/>
        <v>#VALUE!</v>
      </c>
      <c r="V84" s="231" t="e">
        <f t="shared" si="7"/>
        <v>#VALUE!</v>
      </c>
      <c r="W84" s="41" t="e">
        <f t="shared" si="26"/>
        <v>#VALUE!</v>
      </c>
      <c r="X84" s="41" t="e">
        <f t="shared" si="27"/>
        <v>#VALUE!</v>
      </c>
      <c r="Y84" s="41" t="e">
        <f t="shared" si="28"/>
        <v>#VALUE!</v>
      </c>
      <c r="Z84" s="41" t="e">
        <f t="shared" si="29"/>
        <v>#VALUE!</v>
      </c>
      <c r="AA84" s="231" t="e">
        <f t="shared" si="8"/>
        <v>#VALUE!</v>
      </c>
      <c r="AB84" s="231" t="e">
        <f t="shared" si="30"/>
        <v>#VALUE!</v>
      </c>
      <c r="AC84" s="41" t="e">
        <f t="shared" si="31"/>
        <v>#VALUE!</v>
      </c>
      <c r="AD84" s="41" t="e">
        <f t="shared" si="9"/>
        <v>#VALUE!</v>
      </c>
      <c r="AE84" s="41" t="e">
        <f t="shared" si="32"/>
        <v>#VALUE!</v>
      </c>
      <c r="AF84" s="41" t="e">
        <f t="shared" si="10"/>
        <v>#VALUE!</v>
      </c>
      <c r="AG84" s="41" t="e">
        <f t="shared" si="11"/>
        <v>#VALUE!</v>
      </c>
      <c r="AH84" s="41" t="e">
        <f t="shared" si="33"/>
        <v>#VALUE!</v>
      </c>
      <c r="AI84" s="41" t="e">
        <f t="shared" si="12"/>
        <v>#VALUE!</v>
      </c>
      <c r="AJ84" s="41" t="e">
        <f t="shared" si="34"/>
        <v>#VALUE!</v>
      </c>
      <c r="AK84" s="8" t="e">
        <f t="shared" si="36"/>
        <v>#VALUE!</v>
      </c>
      <c r="AL84" s="42" t="e">
        <f t="shared" si="37"/>
        <v>#VALUE!</v>
      </c>
      <c r="AZ84" s="8"/>
    </row>
    <row r="85" spans="1:52" ht="15" x14ac:dyDescent="0.15">
      <c r="A85" s="40"/>
      <c r="B85" s="41" t="e">
        <f t="shared" si="13"/>
        <v>#VALUE!</v>
      </c>
      <c r="C85" s="41" t="e">
        <f t="shared" si="13"/>
        <v>#VALUE!</v>
      </c>
      <c r="D85" s="41" t="e">
        <f t="shared" si="13"/>
        <v>#VALUE!</v>
      </c>
      <c r="E85" s="41" t="e">
        <f t="shared" si="35"/>
        <v>#VALUE!</v>
      </c>
      <c r="F85" s="41" t="e">
        <f t="shared" si="14"/>
        <v>#VALUE!</v>
      </c>
      <c r="G85" s="41" t="e">
        <f t="shared" si="15"/>
        <v>#VALUE!</v>
      </c>
      <c r="H85" s="25" t="e">
        <f t="shared" si="16"/>
        <v>#VALUE!</v>
      </c>
      <c r="I85" s="227" t="e">
        <f t="shared" si="17"/>
        <v>#VALUE!</v>
      </c>
      <c r="J85" s="228" t="e">
        <f t="shared" si="38"/>
        <v>#VALUE!</v>
      </c>
      <c r="K85" s="41" t="e">
        <f t="shared" si="18"/>
        <v>#VALUE!</v>
      </c>
      <c r="L85" s="216" t="e">
        <f t="shared" si="19"/>
        <v>#VALUE!</v>
      </c>
      <c r="M85" s="216" t="e">
        <f t="shared" si="4"/>
        <v>#VALUE!</v>
      </c>
      <c r="N85" s="41" t="e">
        <f t="shared" si="20"/>
        <v>#VALUE!</v>
      </c>
      <c r="O85" s="41" t="e">
        <f t="shared" si="21"/>
        <v>#VALUE!</v>
      </c>
      <c r="P85" s="229" t="e">
        <f t="shared" si="22"/>
        <v>#VALUE!</v>
      </c>
      <c r="Q85" s="41" t="e">
        <f t="shared" si="23"/>
        <v>#VALUE!</v>
      </c>
      <c r="R85" s="41" t="e">
        <f t="shared" si="24"/>
        <v>#VALUE!</v>
      </c>
      <c r="S85" s="216" t="e">
        <f t="shared" si="5"/>
        <v>#VALUE!</v>
      </c>
      <c r="T85" s="216" t="e">
        <f t="shared" si="6"/>
        <v>#VALUE!</v>
      </c>
      <c r="U85" s="231" t="e">
        <f t="shared" si="25"/>
        <v>#VALUE!</v>
      </c>
      <c r="V85" s="231" t="e">
        <f t="shared" si="7"/>
        <v>#VALUE!</v>
      </c>
      <c r="W85" s="41" t="e">
        <f t="shared" si="26"/>
        <v>#VALUE!</v>
      </c>
      <c r="X85" s="41" t="e">
        <f t="shared" si="27"/>
        <v>#VALUE!</v>
      </c>
      <c r="Y85" s="41" t="e">
        <f t="shared" si="28"/>
        <v>#VALUE!</v>
      </c>
      <c r="Z85" s="41" t="e">
        <f t="shared" si="29"/>
        <v>#VALUE!</v>
      </c>
      <c r="AA85" s="231" t="e">
        <f t="shared" si="8"/>
        <v>#VALUE!</v>
      </c>
      <c r="AB85" s="231" t="e">
        <f t="shared" si="30"/>
        <v>#VALUE!</v>
      </c>
      <c r="AC85" s="41" t="e">
        <f t="shared" si="31"/>
        <v>#VALUE!</v>
      </c>
      <c r="AD85" s="41" t="e">
        <f t="shared" si="9"/>
        <v>#VALUE!</v>
      </c>
      <c r="AE85" s="41" t="e">
        <f t="shared" si="32"/>
        <v>#VALUE!</v>
      </c>
      <c r="AF85" s="41" t="e">
        <f t="shared" si="10"/>
        <v>#VALUE!</v>
      </c>
      <c r="AG85" s="41" t="e">
        <f t="shared" si="11"/>
        <v>#VALUE!</v>
      </c>
      <c r="AH85" s="41" t="e">
        <f t="shared" si="33"/>
        <v>#VALUE!</v>
      </c>
      <c r="AI85" s="41" t="e">
        <f t="shared" si="12"/>
        <v>#VALUE!</v>
      </c>
      <c r="AJ85" s="41" t="e">
        <f t="shared" si="34"/>
        <v>#VALUE!</v>
      </c>
      <c r="AK85" s="8" t="e">
        <f t="shared" si="36"/>
        <v>#VALUE!</v>
      </c>
      <c r="AL85" s="42" t="e">
        <f t="shared" si="37"/>
        <v>#VALUE!</v>
      </c>
      <c r="AZ85" s="8"/>
    </row>
    <row r="86" spans="1:52" ht="15" x14ac:dyDescent="0.15">
      <c r="A86" s="40"/>
      <c r="B86" s="41" t="e">
        <f t="shared" si="13"/>
        <v>#VALUE!</v>
      </c>
      <c r="C86" s="41" t="e">
        <f t="shared" si="13"/>
        <v>#VALUE!</v>
      </c>
      <c r="D86" s="41" t="e">
        <f t="shared" si="13"/>
        <v>#VALUE!</v>
      </c>
      <c r="E86" s="41" t="e">
        <f t="shared" si="35"/>
        <v>#VALUE!</v>
      </c>
      <c r="F86" s="41" t="e">
        <f t="shared" si="14"/>
        <v>#VALUE!</v>
      </c>
      <c r="G86" s="41" t="e">
        <f t="shared" si="15"/>
        <v>#VALUE!</v>
      </c>
      <c r="H86" s="25" t="e">
        <f t="shared" si="16"/>
        <v>#VALUE!</v>
      </c>
      <c r="I86" s="227" t="e">
        <f t="shared" si="17"/>
        <v>#VALUE!</v>
      </c>
      <c r="J86" s="228" t="e">
        <f t="shared" si="38"/>
        <v>#VALUE!</v>
      </c>
      <c r="K86" s="41" t="e">
        <f t="shared" si="18"/>
        <v>#VALUE!</v>
      </c>
      <c r="L86" s="216" t="e">
        <f t="shared" si="19"/>
        <v>#VALUE!</v>
      </c>
      <c r="M86" s="216" t="e">
        <f t="shared" si="4"/>
        <v>#VALUE!</v>
      </c>
      <c r="N86" s="41" t="e">
        <f t="shared" si="20"/>
        <v>#VALUE!</v>
      </c>
      <c r="O86" s="41" t="e">
        <f t="shared" si="21"/>
        <v>#VALUE!</v>
      </c>
      <c r="P86" s="229" t="e">
        <f t="shared" si="22"/>
        <v>#VALUE!</v>
      </c>
      <c r="Q86" s="41" t="e">
        <f t="shared" si="23"/>
        <v>#VALUE!</v>
      </c>
      <c r="R86" s="41" t="e">
        <f t="shared" si="24"/>
        <v>#VALUE!</v>
      </c>
      <c r="S86" s="216" t="e">
        <f t="shared" si="5"/>
        <v>#VALUE!</v>
      </c>
      <c r="T86" s="216" t="e">
        <f t="shared" si="6"/>
        <v>#VALUE!</v>
      </c>
      <c r="U86" s="231" t="e">
        <f t="shared" si="25"/>
        <v>#VALUE!</v>
      </c>
      <c r="V86" s="231" t="e">
        <f t="shared" si="7"/>
        <v>#VALUE!</v>
      </c>
      <c r="W86" s="41" t="e">
        <f t="shared" si="26"/>
        <v>#VALUE!</v>
      </c>
      <c r="X86" s="41" t="e">
        <f t="shared" si="27"/>
        <v>#VALUE!</v>
      </c>
      <c r="Y86" s="41" t="e">
        <f t="shared" si="28"/>
        <v>#VALUE!</v>
      </c>
      <c r="Z86" s="41" t="e">
        <f t="shared" si="29"/>
        <v>#VALUE!</v>
      </c>
      <c r="AA86" s="231" t="e">
        <f t="shared" si="8"/>
        <v>#VALUE!</v>
      </c>
      <c r="AB86" s="231" t="e">
        <f t="shared" si="30"/>
        <v>#VALUE!</v>
      </c>
      <c r="AC86" s="41" t="e">
        <f t="shared" si="31"/>
        <v>#VALUE!</v>
      </c>
      <c r="AD86" s="41" t="e">
        <f t="shared" si="9"/>
        <v>#VALUE!</v>
      </c>
      <c r="AE86" s="41" t="e">
        <f t="shared" si="32"/>
        <v>#VALUE!</v>
      </c>
      <c r="AF86" s="41" t="e">
        <f t="shared" si="10"/>
        <v>#VALUE!</v>
      </c>
      <c r="AG86" s="41" t="e">
        <f t="shared" si="11"/>
        <v>#VALUE!</v>
      </c>
      <c r="AH86" s="41" t="e">
        <f t="shared" si="33"/>
        <v>#VALUE!</v>
      </c>
      <c r="AI86" s="41" t="e">
        <f t="shared" si="12"/>
        <v>#VALUE!</v>
      </c>
      <c r="AJ86" s="41" t="e">
        <f t="shared" si="34"/>
        <v>#VALUE!</v>
      </c>
      <c r="AK86" s="8" t="e">
        <f t="shared" si="36"/>
        <v>#VALUE!</v>
      </c>
      <c r="AL86" s="42" t="e">
        <f t="shared" si="37"/>
        <v>#VALUE!</v>
      </c>
      <c r="AZ86" s="8"/>
    </row>
    <row r="87" spans="1:52" ht="15" x14ac:dyDescent="0.15">
      <c r="A87" s="40"/>
      <c r="B87" s="41" t="e">
        <f t="shared" si="13"/>
        <v>#VALUE!</v>
      </c>
      <c r="C87" s="41" t="e">
        <f t="shared" si="13"/>
        <v>#VALUE!</v>
      </c>
      <c r="D87" s="41" t="e">
        <f t="shared" si="13"/>
        <v>#VALUE!</v>
      </c>
      <c r="E87" s="41" t="e">
        <f t="shared" si="35"/>
        <v>#VALUE!</v>
      </c>
      <c r="F87" s="41" t="e">
        <f t="shared" si="14"/>
        <v>#VALUE!</v>
      </c>
      <c r="G87" s="41" t="e">
        <f t="shared" si="15"/>
        <v>#VALUE!</v>
      </c>
      <c r="H87" s="25" t="e">
        <f t="shared" si="16"/>
        <v>#VALUE!</v>
      </c>
      <c r="I87" s="227" t="e">
        <f t="shared" si="17"/>
        <v>#VALUE!</v>
      </c>
      <c r="J87" s="228" t="e">
        <f t="shared" si="38"/>
        <v>#VALUE!</v>
      </c>
      <c r="K87" s="41" t="e">
        <f t="shared" si="18"/>
        <v>#VALUE!</v>
      </c>
      <c r="L87" s="216" t="e">
        <f t="shared" si="19"/>
        <v>#VALUE!</v>
      </c>
      <c r="M87" s="216" t="e">
        <f t="shared" si="4"/>
        <v>#VALUE!</v>
      </c>
      <c r="N87" s="41" t="e">
        <f t="shared" si="20"/>
        <v>#VALUE!</v>
      </c>
      <c r="O87" s="41" t="e">
        <f t="shared" si="21"/>
        <v>#VALUE!</v>
      </c>
      <c r="P87" s="229" t="e">
        <f t="shared" si="22"/>
        <v>#VALUE!</v>
      </c>
      <c r="Q87" s="41" t="e">
        <f t="shared" si="23"/>
        <v>#VALUE!</v>
      </c>
      <c r="R87" s="41" t="e">
        <f t="shared" si="24"/>
        <v>#VALUE!</v>
      </c>
      <c r="S87" s="216" t="e">
        <f t="shared" si="5"/>
        <v>#VALUE!</v>
      </c>
      <c r="T87" s="216" t="e">
        <f t="shared" si="6"/>
        <v>#VALUE!</v>
      </c>
      <c r="U87" s="231" t="e">
        <f t="shared" si="25"/>
        <v>#VALUE!</v>
      </c>
      <c r="V87" s="231" t="e">
        <f t="shared" si="7"/>
        <v>#VALUE!</v>
      </c>
      <c r="W87" s="41" t="e">
        <f t="shared" si="26"/>
        <v>#VALUE!</v>
      </c>
      <c r="X87" s="41" t="e">
        <f t="shared" si="27"/>
        <v>#VALUE!</v>
      </c>
      <c r="Y87" s="41" t="e">
        <f t="shared" si="28"/>
        <v>#VALUE!</v>
      </c>
      <c r="Z87" s="41" t="e">
        <f t="shared" si="29"/>
        <v>#VALUE!</v>
      </c>
      <c r="AA87" s="231" t="e">
        <f t="shared" si="8"/>
        <v>#VALUE!</v>
      </c>
      <c r="AB87" s="231" t="e">
        <f t="shared" si="30"/>
        <v>#VALUE!</v>
      </c>
      <c r="AC87" s="41" t="e">
        <f t="shared" si="31"/>
        <v>#VALUE!</v>
      </c>
      <c r="AD87" s="41" t="e">
        <f t="shared" si="9"/>
        <v>#VALUE!</v>
      </c>
      <c r="AE87" s="41" t="e">
        <f t="shared" si="32"/>
        <v>#VALUE!</v>
      </c>
      <c r="AF87" s="41" t="e">
        <f t="shared" si="10"/>
        <v>#VALUE!</v>
      </c>
      <c r="AG87" s="41" t="e">
        <f t="shared" si="11"/>
        <v>#VALUE!</v>
      </c>
      <c r="AH87" s="41" t="e">
        <f t="shared" si="33"/>
        <v>#VALUE!</v>
      </c>
      <c r="AI87" s="41" t="e">
        <f t="shared" si="12"/>
        <v>#VALUE!</v>
      </c>
      <c r="AJ87" s="41" t="e">
        <f t="shared" si="34"/>
        <v>#VALUE!</v>
      </c>
      <c r="AK87" s="8" t="e">
        <f t="shared" si="36"/>
        <v>#VALUE!</v>
      </c>
      <c r="AL87" s="42" t="e">
        <f t="shared" si="37"/>
        <v>#VALUE!</v>
      </c>
      <c r="AZ87" s="8"/>
    </row>
    <row r="88" spans="1:52" ht="15" x14ac:dyDescent="0.15">
      <c r="A88" s="40"/>
      <c r="B88" s="41" t="e">
        <f t="shared" si="13"/>
        <v>#VALUE!</v>
      </c>
      <c r="C88" s="41" t="e">
        <f t="shared" si="13"/>
        <v>#VALUE!</v>
      </c>
      <c r="D88" s="41" t="e">
        <f t="shared" si="13"/>
        <v>#VALUE!</v>
      </c>
      <c r="E88" s="41" t="e">
        <f t="shared" si="35"/>
        <v>#VALUE!</v>
      </c>
      <c r="F88" s="41" t="e">
        <f t="shared" si="14"/>
        <v>#VALUE!</v>
      </c>
      <c r="G88" s="41" t="e">
        <f t="shared" si="15"/>
        <v>#VALUE!</v>
      </c>
      <c r="H88" s="25" t="e">
        <f t="shared" si="16"/>
        <v>#VALUE!</v>
      </c>
      <c r="I88" s="227" t="e">
        <f t="shared" si="17"/>
        <v>#VALUE!</v>
      </c>
      <c r="J88" s="228" t="e">
        <f t="shared" si="38"/>
        <v>#VALUE!</v>
      </c>
      <c r="K88" s="41" t="e">
        <f t="shared" si="18"/>
        <v>#VALUE!</v>
      </c>
      <c r="L88" s="216" t="e">
        <f t="shared" si="19"/>
        <v>#VALUE!</v>
      </c>
      <c r="M88" s="216" t="e">
        <f t="shared" si="4"/>
        <v>#VALUE!</v>
      </c>
      <c r="N88" s="41" t="e">
        <f t="shared" si="20"/>
        <v>#VALUE!</v>
      </c>
      <c r="O88" s="41" t="e">
        <f t="shared" si="21"/>
        <v>#VALUE!</v>
      </c>
      <c r="P88" s="229" t="e">
        <f t="shared" si="22"/>
        <v>#VALUE!</v>
      </c>
      <c r="Q88" s="41" t="e">
        <f t="shared" si="23"/>
        <v>#VALUE!</v>
      </c>
      <c r="R88" s="41" t="e">
        <f t="shared" si="24"/>
        <v>#VALUE!</v>
      </c>
      <c r="S88" s="216" t="e">
        <f t="shared" si="5"/>
        <v>#VALUE!</v>
      </c>
      <c r="T88" s="216" t="e">
        <f t="shared" si="6"/>
        <v>#VALUE!</v>
      </c>
      <c r="U88" s="231" t="e">
        <f t="shared" si="25"/>
        <v>#VALUE!</v>
      </c>
      <c r="V88" s="231" t="e">
        <f t="shared" si="7"/>
        <v>#VALUE!</v>
      </c>
      <c r="W88" s="41" t="e">
        <f t="shared" si="26"/>
        <v>#VALUE!</v>
      </c>
      <c r="X88" s="41" t="e">
        <f t="shared" si="27"/>
        <v>#VALUE!</v>
      </c>
      <c r="Y88" s="41" t="e">
        <f t="shared" si="28"/>
        <v>#VALUE!</v>
      </c>
      <c r="Z88" s="41" t="e">
        <f t="shared" si="29"/>
        <v>#VALUE!</v>
      </c>
      <c r="AA88" s="231" t="e">
        <f t="shared" si="8"/>
        <v>#VALUE!</v>
      </c>
      <c r="AB88" s="231" t="e">
        <f t="shared" si="30"/>
        <v>#VALUE!</v>
      </c>
      <c r="AC88" s="41" t="e">
        <f t="shared" si="31"/>
        <v>#VALUE!</v>
      </c>
      <c r="AD88" s="41" t="e">
        <f t="shared" si="9"/>
        <v>#VALUE!</v>
      </c>
      <c r="AE88" s="41" t="e">
        <f t="shared" si="32"/>
        <v>#VALUE!</v>
      </c>
      <c r="AF88" s="41" t="e">
        <f t="shared" si="10"/>
        <v>#VALUE!</v>
      </c>
      <c r="AG88" s="41" t="e">
        <f t="shared" si="11"/>
        <v>#VALUE!</v>
      </c>
      <c r="AH88" s="41" t="e">
        <f t="shared" si="33"/>
        <v>#VALUE!</v>
      </c>
      <c r="AI88" s="41" t="e">
        <f t="shared" si="12"/>
        <v>#VALUE!</v>
      </c>
      <c r="AJ88" s="41" t="e">
        <f t="shared" si="34"/>
        <v>#VALUE!</v>
      </c>
      <c r="AK88" s="8" t="e">
        <f t="shared" si="36"/>
        <v>#VALUE!</v>
      </c>
      <c r="AL88" s="42" t="e">
        <f t="shared" si="37"/>
        <v>#VALUE!</v>
      </c>
      <c r="AZ88" s="8"/>
    </row>
    <row r="89" spans="1:52" ht="15" x14ac:dyDescent="0.15">
      <c r="A89" s="40"/>
      <c r="B89" s="41" t="e">
        <f t="shared" si="13"/>
        <v>#VALUE!</v>
      </c>
      <c r="C89" s="41" t="e">
        <f t="shared" si="13"/>
        <v>#VALUE!</v>
      </c>
      <c r="D89" s="41" t="e">
        <f t="shared" si="13"/>
        <v>#VALUE!</v>
      </c>
      <c r="E89" s="41" t="e">
        <f t="shared" si="35"/>
        <v>#VALUE!</v>
      </c>
      <c r="F89" s="41" t="e">
        <f t="shared" si="14"/>
        <v>#VALUE!</v>
      </c>
      <c r="G89" s="41" t="e">
        <f t="shared" si="15"/>
        <v>#VALUE!</v>
      </c>
      <c r="H89" s="25" t="e">
        <f t="shared" si="16"/>
        <v>#VALUE!</v>
      </c>
      <c r="I89" s="227" t="e">
        <f t="shared" si="17"/>
        <v>#VALUE!</v>
      </c>
      <c r="J89" s="228" t="e">
        <f t="shared" si="38"/>
        <v>#VALUE!</v>
      </c>
      <c r="K89" s="41" t="e">
        <f t="shared" si="18"/>
        <v>#VALUE!</v>
      </c>
      <c r="L89" s="216" t="e">
        <f t="shared" si="19"/>
        <v>#VALUE!</v>
      </c>
      <c r="M89" s="216" t="e">
        <f t="shared" si="4"/>
        <v>#VALUE!</v>
      </c>
      <c r="N89" s="41" t="e">
        <f t="shared" si="20"/>
        <v>#VALUE!</v>
      </c>
      <c r="O89" s="41" t="e">
        <f t="shared" si="21"/>
        <v>#VALUE!</v>
      </c>
      <c r="P89" s="229" t="e">
        <f t="shared" si="22"/>
        <v>#VALUE!</v>
      </c>
      <c r="Q89" s="41" t="e">
        <f t="shared" si="23"/>
        <v>#VALUE!</v>
      </c>
      <c r="R89" s="41" t="e">
        <f t="shared" si="24"/>
        <v>#VALUE!</v>
      </c>
      <c r="S89" s="216" t="e">
        <f t="shared" si="5"/>
        <v>#VALUE!</v>
      </c>
      <c r="T89" s="216" t="e">
        <f t="shared" si="6"/>
        <v>#VALUE!</v>
      </c>
      <c r="U89" s="231" t="e">
        <f t="shared" si="25"/>
        <v>#VALUE!</v>
      </c>
      <c r="V89" s="231" t="e">
        <f t="shared" si="7"/>
        <v>#VALUE!</v>
      </c>
      <c r="W89" s="41" t="e">
        <f t="shared" si="26"/>
        <v>#VALUE!</v>
      </c>
      <c r="X89" s="41" t="e">
        <f t="shared" si="27"/>
        <v>#VALUE!</v>
      </c>
      <c r="Y89" s="41" t="e">
        <f t="shared" si="28"/>
        <v>#VALUE!</v>
      </c>
      <c r="Z89" s="41" t="e">
        <f t="shared" si="29"/>
        <v>#VALUE!</v>
      </c>
      <c r="AA89" s="231" t="e">
        <f t="shared" si="8"/>
        <v>#VALUE!</v>
      </c>
      <c r="AB89" s="231" t="e">
        <f t="shared" si="30"/>
        <v>#VALUE!</v>
      </c>
      <c r="AC89" s="41" t="e">
        <f t="shared" si="31"/>
        <v>#VALUE!</v>
      </c>
      <c r="AD89" s="41" t="e">
        <f t="shared" si="9"/>
        <v>#VALUE!</v>
      </c>
      <c r="AE89" s="41" t="e">
        <f t="shared" si="32"/>
        <v>#VALUE!</v>
      </c>
      <c r="AF89" s="41" t="e">
        <f t="shared" si="10"/>
        <v>#VALUE!</v>
      </c>
      <c r="AG89" s="41" t="e">
        <f t="shared" si="11"/>
        <v>#VALUE!</v>
      </c>
      <c r="AH89" s="41" t="e">
        <f t="shared" si="33"/>
        <v>#VALUE!</v>
      </c>
      <c r="AI89" s="41" t="e">
        <f t="shared" si="12"/>
        <v>#VALUE!</v>
      </c>
      <c r="AJ89" s="41" t="e">
        <f t="shared" si="34"/>
        <v>#VALUE!</v>
      </c>
      <c r="AK89" s="8" t="e">
        <f t="shared" si="36"/>
        <v>#VALUE!</v>
      </c>
      <c r="AL89" s="42" t="e">
        <f t="shared" si="37"/>
        <v>#VALUE!</v>
      </c>
      <c r="AZ89" s="8"/>
    </row>
    <row r="90" spans="1:52" ht="15" x14ac:dyDescent="0.15">
      <c r="A90" s="40"/>
      <c r="B90" s="41" t="e">
        <f t="shared" si="13"/>
        <v>#VALUE!</v>
      </c>
      <c r="C90" s="41" t="e">
        <f t="shared" si="13"/>
        <v>#VALUE!</v>
      </c>
      <c r="D90" s="41" t="e">
        <f t="shared" si="13"/>
        <v>#VALUE!</v>
      </c>
      <c r="E90" s="41" t="e">
        <f t="shared" si="35"/>
        <v>#VALUE!</v>
      </c>
      <c r="F90" s="41" t="e">
        <f t="shared" si="14"/>
        <v>#VALUE!</v>
      </c>
      <c r="G90" s="41" t="e">
        <f t="shared" si="15"/>
        <v>#VALUE!</v>
      </c>
      <c r="H90" s="25" t="e">
        <f t="shared" si="16"/>
        <v>#VALUE!</v>
      </c>
      <c r="I90" s="227" t="e">
        <f t="shared" si="17"/>
        <v>#VALUE!</v>
      </c>
      <c r="J90" s="228" t="e">
        <f t="shared" si="38"/>
        <v>#VALUE!</v>
      </c>
      <c r="K90" s="41" t="e">
        <f t="shared" si="18"/>
        <v>#VALUE!</v>
      </c>
      <c r="L90" s="216" t="e">
        <f t="shared" si="19"/>
        <v>#VALUE!</v>
      </c>
      <c r="M90" s="216" t="e">
        <f t="shared" si="4"/>
        <v>#VALUE!</v>
      </c>
      <c r="N90" s="41" t="e">
        <f t="shared" si="20"/>
        <v>#VALUE!</v>
      </c>
      <c r="O90" s="41" t="e">
        <f t="shared" si="21"/>
        <v>#VALUE!</v>
      </c>
      <c r="P90" s="229" t="e">
        <f t="shared" si="22"/>
        <v>#VALUE!</v>
      </c>
      <c r="Q90" s="41" t="e">
        <f t="shared" si="23"/>
        <v>#VALUE!</v>
      </c>
      <c r="R90" s="41" t="e">
        <f t="shared" si="24"/>
        <v>#VALUE!</v>
      </c>
      <c r="S90" s="216" t="e">
        <f t="shared" si="5"/>
        <v>#VALUE!</v>
      </c>
      <c r="T90" s="216" t="e">
        <f t="shared" si="6"/>
        <v>#VALUE!</v>
      </c>
      <c r="U90" s="231" t="e">
        <f t="shared" si="25"/>
        <v>#VALUE!</v>
      </c>
      <c r="V90" s="231" t="e">
        <f t="shared" si="7"/>
        <v>#VALUE!</v>
      </c>
      <c r="W90" s="41" t="e">
        <f t="shared" si="26"/>
        <v>#VALUE!</v>
      </c>
      <c r="X90" s="41" t="e">
        <f t="shared" si="27"/>
        <v>#VALUE!</v>
      </c>
      <c r="Y90" s="41" t="e">
        <f t="shared" si="28"/>
        <v>#VALUE!</v>
      </c>
      <c r="Z90" s="41" t="e">
        <f t="shared" si="29"/>
        <v>#VALUE!</v>
      </c>
      <c r="AA90" s="231" t="e">
        <f t="shared" si="8"/>
        <v>#VALUE!</v>
      </c>
      <c r="AB90" s="231" t="e">
        <f t="shared" si="30"/>
        <v>#VALUE!</v>
      </c>
      <c r="AC90" s="41" t="e">
        <f t="shared" si="31"/>
        <v>#VALUE!</v>
      </c>
      <c r="AD90" s="41" t="e">
        <f t="shared" si="9"/>
        <v>#VALUE!</v>
      </c>
      <c r="AE90" s="41" t="e">
        <f t="shared" si="32"/>
        <v>#VALUE!</v>
      </c>
      <c r="AF90" s="41" t="e">
        <f t="shared" si="10"/>
        <v>#VALUE!</v>
      </c>
      <c r="AG90" s="41" t="e">
        <f t="shared" si="11"/>
        <v>#VALUE!</v>
      </c>
      <c r="AH90" s="41" t="e">
        <f t="shared" si="33"/>
        <v>#VALUE!</v>
      </c>
      <c r="AI90" s="41" t="e">
        <f t="shared" si="12"/>
        <v>#VALUE!</v>
      </c>
      <c r="AJ90" s="41" t="e">
        <f t="shared" si="34"/>
        <v>#VALUE!</v>
      </c>
      <c r="AK90" s="8" t="e">
        <f t="shared" si="36"/>
        <v>#VALUE!</v>
      </c>
      <c r="AL90" s="42" t="e">
        <f t="shared" si="37"/>
        <v>#VALUE!</v>
      </c>
      <c r="AZ90" s="8"/>
    </row>
    <row r="91" spans="1:52" ht="15" x14ac:dyDescent="0.15">
      <c r="A91" s="40"/>
      <c r="B91" s="41" t="e">
        <f t="shared" si="13"/>
        <v>#VALUE!</v>
      </c>
      <c r="C91" s="41" t="e">
        <f t="shared" si="13"/>
        <v>#VALUE!</v>
      </c>
      <c r="D91" s="41" t="e">
        <f t="shared" si="13"/>
        <v>#VALUE!</v>
      </c>
      <c r="E91" s="41" t="e">
        <f t="shared" si="35"/>
        <v>#VALUE!</v>
      </c>
      <c r="F91" s="41" t="e">
        <f t="shared" si="14"/>
        <v>#VALUE!</v>
      </c>
      <c r="G91" s="41" t="e">
        <f t="shared" si="15"/>
        <v>#VALUE!</v>
      </c>
      <c r="H91" s="25" t="e">
        <f t="shared" si="16"/>
        <v>#VALUE!</v>
      </c>
      <c r="I91" s="227" t="e">
        <f t="shared" si="17"/>
        <v>#VALUE!</v>
      </c>
      <c r="J91" s="228" t="e">
        <f t="shared" si="38"/>
        <v>#VALUE!</v>
      </c>
      <c r="K91" s="41" t="e">
        <f t="shared" si="18"/>
        <v>#VALUE!</v>
      </c>
      <c r="L91" s="216" t="e">
        <f t="shared" si="19"/>
        <v>#VALUE!</v>
      </c>
      <c r="M91" s="216" t="e">
        <f t="shared" si="4"/>
        <v>#VALUE!</v>
      </c>
      <c r="N91" s="41" t="e">
        <f t="shared" si="20"/>
        <v>#VALUE!</v>
      </c>
      <c r="O91" s="41" t="e">
        <f t="shared" si="21"/>
        <v>#VALUE!</v>
      </c>
      <c r="P91" s="229" t="e">
        <f t="shared" si="22"/>
        <v>#VALUE!</v>
      </c>
      <c r="Q91" s="41" t="e">
        <f t="shared" si="23"/>
        <v>#VALUE!</v>
      </c>
      <c r="R91" s="41" t="e">
        <f t="shared" si="24"/>
        <v>#VALUE!</v>
      </c>
      <c r="S91" s="216" t="e">
        <f>Q91/O91/R91</f>
        <v>#VALUE!</v>
      </c>
      <c r="T91" s="216" t="e">
        <f t="shared" si="6"/>
        <v>#VALUE!</v>
      </c>
      <c r="U91" s="231" t="e">
        <f t="shared" si="25"/>
        <v>#VALUE!</v>
      </c>
      <c r="V91" s="231" t="e">
        <f t="shared" si="7"/>
        <v>#VALUE!</v>
      </c>
      <c r="W91" s="41" t="e">
        <f t="shared" si="26"/>
        <v>#VALUE!</v>
      </c>
      <c r="X91" s="41" t="e">
        <f t="shared" si="27"/>
        <v>#VALUE!</v>
      </c>
      <c r="Y91" s="41" t="e">
        <f t="shared" si="28"/>
        <v>#VALUE!</v>
      </c>
      <c r="Z91" s="41" t="e">
        <f t="shared" si="29"/>
        <v>#VALUE!</v>
      </c>
      <c r="AA91" s="231" t="e">
        <f t="shared" si="8"/>
        <v>#VALUE!</v>
      </c>
      <c r="AB91" s="231" t="e">
        <f t="shared" si="30"/>
        <v>#VALUE!</v>
      </c>
      <c r="AC91" s="41" t="e">
        <f t="shared" si="31"/>
        <v>#VALUE!</v>
      </c>
      <c r="AD91" s="41" t="e">
        <f t="shared" si="9"/>
        <v>#VALUE!</v>
      </c>
      <c r="AE91" s="41" t="e">
        <f t="shared" si="32"/>
        <v>#VALUE!</v>
      </c>
      <c r="AF91" s="41" t="e">
        <f t="shared" si="10"/>
        <v>#VALUE!</v>
      </c>
      <c r="AG91" s="41" t="e">
        <f t="shared" si="11"/>
        <v>#VALUE!</v>
      </c>
      <c r="AH91" s="41" t="e">
        <f t="shared" si="33"/>
        <v>#VALUE!</v>
      </c>
      <c r="AI91" s="41" t="e">
        <f t="shared" si="12"/>
        <v>#VALUE!</v>
      </c>
      <c r="AJ91" s="41" t="e">
        <f t="shared" si="34"/>
        <v>#VALUE!</v>
      </c>
      <c r="AK91" s="8" t="e">
        <f t="shared" si="36"/>
        <v>#VALUE!</v>
      </c>
      <c r="AL91" s="42" t="e">
        <f t="shared" si="37"/>
        <v>#VALUE!</v>
      </c>
      <c r="AZ91" s="8"/>
    </row>
    <row r="92" spans="1:52" ht="15" x14ac:dyDescent="0.15">
      <c r="A92" s="40"/>
      <c r="B92" s="41" t="e">
        <f t="shared" si="13"/>
        <v>#VALUE!</v>
      </c>
      <c r="C92" s="41" t="e">
        <f t="shared" si="13"/>
        <v>#VALUE!</v>
      </c>
      <c r="D92" s="41" t="e">
        <f t="shared" si="13"/>
        <v>#VALUE!</v>
      </c>
      <c r="E92" s="41" t="e">
        <f t="shared" si="35"/>
        <v>#VALUE!</v>
      </c>
      <c r="F92" s="41" t="e">
        <f t="shared" si="14"/>
        <v>#VALUE!</v>
      </c>
      <c r="G92" s="41" t="e">
        <f t="shared" si="15"/>
        <v>#VALUE!</v>
      </c>
      <c r="H92" s="25" t="e">
        <f t="shared" si="16"/>
        <v>#VALUE!</v>
      </c>
      <c r="I92" s="227" t="e">
        <f t="shared" si="17"/>
        <v>#VALUE!</v>
      </c>
      <c r="J92" s="228" t="e">
        <f t="shared" si="38"/>
        <v>#VALUE!</v>
      </c>
      <c r="K92" s="41" t="e">
        <f t="shared" si="18"/>
        <v>#VALUE!</v>
      </c>
      <c r="L92" s="216" t="e">
        <f t="shared" si="19"/>
        <v>#VALUE!</v>
      </c>
      <c r="M92" s="216" t="e">
        <f t="shared" si="4"/>
        <v>#VALUE!</v>
      </c>
      <c r="N92" s="41" t="e">
        <f t="shared" si="20"/>
        <v>#VALUE!</v>
      </c>
      <c r="O92" s="41" t="e">
        <f t="shared" si="21"/>
        <v>#VALUE!</v>
      </c>
      <c r="P92" s="229" t="e">
        <f t="shared" si="22"/>
        <v>#VALUE!</v>
      </c>
      <c r="Q92" s="41" t="e">
        <f t="shared" si="23"/>
        <v>#VALUE!</v>
      </c>
      <c r="R92" s="41" t="e">
        <f t="shared" si="24"/>
        <v>#VALUE!</v>
      </c>
      <c r="S92" s="216" t="e">
        <f t="shared" si="5"/>
        <v>#VALUE!</v>
      </c>
      <c r="T92" s="216" t="e">
        <f t="shared" si="6"/>
        <v>#VALUE!</v>
      </c>
      <c r="U92" s="231" t="e">
        <f t="shared" si="25"/>
        <v>#VALUE!</v>
      </c>
      <c r="V92" s="231" t="e">
        <f t="shared" si="7"/>
        <v>#VALUE!</v>
      </c>
      <c r="W92" s="41" t="e">
        <f t="shared" si="26"/>
        <v>#VALUE!</v>
      </c>
      <c r="X92" s="41" t="e">
        <f t="shared" si="27"/>
        <v>#VALUE!</v>
      </c>
      <c r="Y92" s="41" t="e">
        <f t="shared" si="28"/>
        <v>#VALUE!</v>
      </c>
      <c r="Z92" s="41" t="e">
        <f t="shared" si="29"/>
        <v>#VALUE!</v>
      </c>
      <c r="AA92" s="231" t="e">
        <f t="shared" si="8"/>
        <v>#VALUE!</v>
      </c>
      <c r="AB92" s="231" t="e">
        <f t="shared" si="30"/>
        <v>#VALUE!</v>
      </c>
      <c r="AC92" s="41" t="e">
        <f t="shared" si="31"/>
        <v>#VALUE!</v>
      </c>
      <c r="AD92" s="41" t="e">
        <f t="shared" si="9"/>
        <v>#VALUE!</v>
      </c>
      <c r="AE92" s="41" t="e">
        <f t="shared" si="32"/>
        <v>#VALUE!</v>
      </c>
      <c r="AF92" s="41" t="e">
        <f t="shared" si="10"/>
        <v>#VALUE!</v>
      </c>
      <c r="AG92" s="41" t="e">
        <f t="shared" si="11"/>
        <v>#VALUE!</v>
      </c>
      <c r="AH92" s="41" t="e">
        <f t="shared" si="33"/>
        <v>#VALUE!</v>
      </c>
      <c r="AI92" s="41" t="e">
        <f t="shared" si="12"/>
        <v>#VALUE!</v>
      </c>
      <c r="AJ92" s="41" t="e">
        <f t="shared" si="34"/>
        <v>#VALUE!</v>
      </c>
      <c r="AK92" s="8" t="e">
        <f t="shared" si="36"/>
        <v>#VALUE!</v>
      </c>
      <c r="AL92" s="42" t="e">
        <f t="shared" si="37"/>
        <v>#VALUE!</v>
      </c>
      <c r="AZ92" s="8"/>
    </row>
    <row r="93" spans="1:52" ht="15" x14ac:dyDescent="0.15">
      <c r="A93" s="40"/>
      <c r="B93" s="41" t="e">
        <f>AF92</f>
        <v>#VALUE!</v>
      </c>
      <c r="C93" s="41" t="e">
        <f>AG92</f>
        <v>#VALUE!</v>
      </c>
      <c r="D93" s="41" t="e">
        <f>AH92</f>
        <v>#VALUE!</v>
      </c>
      <c r="E93" s="41" t="e">
        <f t="shared" si="35"/>
        <v>#VALUE!</v>
      </c>
      <c r="F93" s="41" t="e">
        <f t="shared" si="14"/>
        <v>#VALUE!</v>
      </c>
      <c r="G93" s="41" t="e">
        <f t="shared" si="15"/>
        <v>#VALUE!</v>
      </c>
      <c r="H93" s="25" t="e">
        <f t="shared" si="16"/>
        <v>#VALUE!</v>
      </c>
      <c r="I93" s="227" t="e">
        <f t="shared" si="17"/>
        <v>#VALUE!</v>
      </c>
      <c r="J93" s="228" t="e">
        <f t="shared" si="38"/>
        <v>#VALUE!</v>
      </c>
      <c r="K93" s="41" t="e">
        <f t="shared" si="18"/>
        <v>#VALUE!</v>
      </c>
      <c r="L93" s="216" t="e">
        <f t="shared" si="19"/>
        <v>#VALUE!</v>
      </c>
      <c r="M93" s="216" t="e">
        <f t="shared" si="4"/>
        <v>#VALUE!</v>
      </c>
      <c r="N93" s="41" t="e">
        <f t="shared" si="20"/>
        <v>#VALUE!</v>
      </c>
      <c r="O93" s="41" t="e">
        <f t="shared" si="21"/>
        <v>#VALUE!</v>
      </c>
      <c r="P93" s="229" t="e">
        <f t="shared" si="22"/>
        <v>#VALUE!</v>
      </c>
      <c r="Q93" s="41" t="e">
        <f t="shared" si="23"/>
        <v>#VALUE!</v>
      </c>
      <c r="R93" s="41" t="e">
        <f t="shared" si="24"/>
        <v>#VALUE!</v>
      </c>
      <c r="S93" s="216" t="e">
        <f t="shared" si="5"/>
        <v>#VALUE!</v>
      </c>
      <c r="T93" s="216" t="e">
        <f t="shared" si="6"/>
        <v>#VALUE!</v>
      </c>
      <c r="U93" s="231" t="e">
        <f t="shared" si="25"/>
        <v>#VALUE!</v>
      </c>
      <c r="V93" s="231" t="e">
        <f t="shared" si="7"/>
        <v>#VALUE!</v>
      </c>
      <c r="W93" s="41" t="e">
        <f t="shared" si="26"/>
        <v>#VALUE!</v>
      </c>
      <c r="X93" s="41" t="e">
        <f t="shared" si="27"/>
        <v>#VALUE!</v>
      </c>
      <c r="Y93" s="41" t="e">
        <f t="shared" si="28"/>
        <v>#VALUE!</v>
      </c>
      <c r="Z93" s="41" t="e">
        <f t="shared" si="29"/>
        <v>#VALUE!</v>
      </c>
      <c r="AA93" s="231" t="e">
        <f t="shared" si="8"/>
        <v>#VALUE!</v>
      </c>
      <c r="AB93" s="231" t="e">
        <f t="shared" si="30"/>
        <v>#VALUE!</v>
      </c>
      <c r="AC93" s="41" t="e">
        <f t="shared" si="31"/>
        <v>#VALUE!</v>
      </c>
      <c r="AD93" s="41" t="e">
        <f t="shared" si="9"/>
        <v>#VALUE!</v>
      </c>
      <c r="AE93" s="41" t="e">
        <f t="shared" si="32"/>
        <v>#VALUE!</v>
      </c>
      <c r="AF93" s="41" t="e">
        <f t="shared" si="10"/>
        <v>#VALUE!</v>
      </c>
      <c r="AG93" s="41" t="e">
        <f t="shared" si="11"/>
        <v>#VALUE!</v>
      </c>
      <c r="AH93" s="41" t="e">
        <f t="shared" si="33"/>
        <v>#VALUE!</v>
      </c>
      <c r="AI93" s="41" t="e">
        <f t="shared" si="12"/>
        <v>#VALUE!</v>
      </c>
      <c r="AJ93" s="41" t="e">
        <f t="shared" si="34"/>
        <v>#VALUE!</v>
      </c>
      <c r="AK93" s="8" t="e">
        <f t="shared" si="36"/>
        <v>#VALUE!</v>
      </c>
      <c r="AL93" s="42" t="e">
        <f t="shared" si="37"/>
        <v>#VALUE!</v>
      </c>
      <c r="AZ93" s="8"/>
    </row>
    <row r="94" spans="1:52" ht="15" x14ac:dyDescent="0.15">
      <c r="A94" s="40"/>
      <c r="B94" s="41" t="e">
        <f t="shared" ref="B94:D125" si="39">AF93</f>
        <v>#VALUE!</v>
      </c>
      <c r="C94" s="41" t="e">
        <f t="shared" si="39"/>
        <v>#VALUE!</v>
      </c>
      <c r="D94" s="41" t="e">
        <f t="shared" si="39"/>
        <v>#VALUE!</v>
      </c>
      <c r="E94" s="41" t="e">
        <f t="shared" si="35"/>
        <v>#VALUE!</v>
      </c>
      <c r="F94" s="41" t="e">
        <f t="shared" si="14"/>
        <v>#VALUE!</v>
      </c>
      <c r="G94" s="41" t="e">
        <f t="shared" si="15"/>
        <v>#VALUE!</v>
      </c>
      <c r="H94" s="25" t="e">
        <f t="shared" si="16"/>
        <v>#VALUE!</v>
      </c>
      <c r="I94" s="227" t="e">
        <f t="shared" si="17"/>
        <v>#VALUE!</v>
      </c>
      <c r="J94" s="228" t="e">
        <f t="shared" si="38"/>
        <v>#VALUE!</v>
      </c>
      <c r="K94" s="41" t="e">
        <f t="shared" si="18"/>
        <v>#VALUE!</v>
      </c>
      <c r="L94" s="216" t="e">
        <f t="shared" si="19"/>
        <v>#VALUE!</v>
      </c>
      <c r="M94" s="216" t="e">
        <f t="shared" si="4"/>
        <v>#VALUE!</v>
      </c>
      <c r="N94" s="41" t="e">
        <f t="shared" si="20"/>
        <v>#VALUE!</v>
      </c>
      <c r="O94" s="41" t="e">
        <f t="shared" si="21"/>
        <v>#VALUE!</v>
      </c>
      <c r="P94" s="229" t="e">
        <f t="shared" si="22"/>
        <v>#VALUE!</v>
      </c>
      <c r="Q94" s="41" t="e">
        <f t="shared" si="23"/>
        <v>#VALUE!</v>
      </c>
      <c r="R94" s="41" t="e">
        <f t="shared" si="24"/>
        <v>#VALUE!</v>
      </c>
      <c r="S94" s="216" t="e">
        <f t="shared" si="5"/>
        <v>#VALUE!</v>
      </c>
      <c r="T94" s="216" t="e">
        <f t="shared" si="6"/>
        <v>#VALUE!</v>
      </c>
      <c r="U94" s="231" t="e">
        <f t="shared" si="25"/>
        <v>#VALUE!</v>
      </c>
      <c r="V94" s="231" t="e">
        <f t="shared" si="7"/>
        <v>#VALUE!</v>
      </c>
      <c r="W94" s="41" t="e">
        <f t="shared" si="26"/>
        <v>#VALUE!</v>
      </c>
      <c r="X94" s="41" t="e">
        <f t="shared" si="27"/>
        <v>#VALUE!</v>
      </c>
      <c r="Y94" s="41" t="e">
        <f t="shared" si="28"/>
        <v>#VALUE!</v>
      </c>
      <c r="Z94" s="41" t="e">
        <f t="shared" si="29"/>
        <v>#VALUE!</v>
      </c>
      <c r="AA94" s="231" t="e">
        <f t="shared" si="8"/>
        <v>#VALUE!</v>
      </c>
      <c r="AB94" s="231" t="e">
        <f t="shared" si="30"/>
        <v>#VALUE!</v>
      </c>
      <c r="AC94" s="41" t="e">
        <f t="shared" ref="AC94:AC125" si="40">delta_z(N94,S94,H94,AE93,AB94)</f>
        <v>#VALUE!</v>
      </c>
      <c r="AD94" s="41" t="e">
        <f t="shared" si="9"/>
        <v>#VALUE!</v>
      </c>
      <c r="AE94" s="41" t="e">
        <f t="shared" si="32"/>
        <v>#VALUE!</v>
      </c>
      <c r="AF94" s="41" t="e">
        <f t="shared" si="10"/>
        <v>#VALUE!</v>
      </c>
      <c r="AG94" s="41" t="e">
        <f t="shared" si="11"/>
        <v>#VALUE!</v>
      </c>
      <c r="AH94" s="41" t="e">
        <f t="shared" si="33"/>
        <v>#VALUE!</v>
      </c>
      <c r="AI94" s="41" t="e">
        <f t="shared" si="12"/>
        <v>#VALUE!</v>
      </c>
      <c r="AJ94" s="41" t="e">
        <f t="shared" si="34"/>
        <v>#VALUE!</v>
      </c>
      <c r="AK94" s="8" t="e">
        <f t="shared" si="36"/>
        <v>#VALUE!</v>
      </c>
      <c r="AL94" s="42" t="e">
        <f t="shared" si="37"/>
        <v>#VALUE!</v>
      </c>
      <c r="AZ94" s="8"/>
    </row>
    <row r="95" spans="1:52" ht="15" x14ac:dyDescent="0.15">
      <c r="A95" s="40"/>
      <c r="B95" s="41" t="e">
        <f t="shared" si="39"/>
        <v>#VALUE!</v>
      </c>
      <c r="C95" s="41" t="e">
        <f t="shared" si="39"/>
        <v>#VALUE!</v>
      </c>
      <c r="D95" s="41" t="e">
        <f t="shared" si="39"/>
        <v>#VALUE!</v>
      </c>
      <c r="E95" s="41" t="e">
        <f t="shared" si="35"/>
        <v>#VALUE!</v>
      </c>
      <c r="F95" s="41" t="e">
        <f t="shared" si="14"/>
        <v>#VALUE!</v>
      </c>
      <c r="G95" s="41" t="e">
        <f t="shared" si="15"/>
        <v>#VALUE!</v>
      </c>
      <c r="H95" s="25" t="e">
        <f t="shared" ref="H95:H126" si="41">dv(S94)</f>
        <v>#VALUE!</v>
      </c>
      <c r="I95" s="227" t="e">
        <f t="shared" si="17"/>
        <v>#VALUE!</v>
      </c>
      <c r="J95" s="228" t="e">
        <f t="shared" si="38"/>
        <v>#VALUE!</v>
      </c>
      <c r="K95" s="41" t="e">
        <f t="shared" si="18"/>
        <v>#VALUE!</v>
      </c>
      <c r="L95" s="216" t="e">
        <f t="shared" si="19"/>
        <v>#VALUE!</v>
      </c>
      <c r="M95" s="216" t="e">
        <f t="shared" si="4"/>
        <v>#VALUE!</v>
      </c>
      <c r="N95" s="41" t="e">
        <f t="shared" si="20"/>
        <v>#VALUE!</v>
      </c>
      <c r="O95" s="41" t="e">
        <f t="shared" si="21"/>
        <v>#VALUE!</v>
      </c>
      <c r="P95" s="229" t="e">
        <f t="shared" si="22"/>
        <v>#VALUE!</v>
      </c>
      <c r="Q95" s="41" t="e">
        <f t="shared" si="23"/>
        <v>#VALUE!</v>
      </c>
      <c r="R95" s="41" t="e">
        <f t="shared" si="24"/>
        <v>#VALUE!</v>
      </c>
      <c r="S95" s="216" t="e">
        <f t="shared" si="5"/>
        <v>#VALUE!</v>
      </c>
      <c r="T95" s="216" t="e">
        <f t="shared" si="6"/>
        <v>#VALUE!</v>
      </c>
      <c r="U95" s="231" t="e">
        <f t="shared" si="25"/>
        <v>#VALUE!</v>
      </c>
      <c r="V95" s="231" t="e">
        <f t="shared" si="7"/>
        <v>#VALUE!</v>
      </c>
      <c r="W95" s="41" t="e">
        <f t="shared" si="26"/>
        <v>#VALUE!</v>
      </c>
      <c r="X95" s="41" t="e">
        <f t="shared" si="27"/>
        <v>#VALUE!</v>
      </c>
      <c r="Y95" s="41" t="e">
        <f t="shared" si="28"/>
        <v>#VALUE!</v>
      </c>
      <c r="Z95" s="41" t="e">
        <f t="shared" si="29"/>
        <v>#VALUE!</v>
      </c>
      <c r="AA95" s="231" t="e">
        <f t="shared" si="8"/>
        <v>#VALUE!</v>
      </c>
      <c r="AB95" s="231" t="e">
        <f t="shared" si="30"/>
        <v>#VALUE!</v>
      </c>
      <c r="AC95" s="41" t="e">
        <f t="shared" si="40"/>
        <v>#VALUE!</v>
      </c>
      <c r="AD95" s="41" t="e">
        <f t="shared" si="9"/>
        <v>#VALUE!</v>
      </c>
      <c r="AE95" s="41" t="e">
        <f t="shared" si="32"/>
        <v>#VALUE!</v>
      </c>
      <c r="AF95" s="41" t="e">
        <f t="shared" si="10"/>
        <v>#VALUE!</v>
      </c>
      <c r="AG95" s="41" t="e">
        <f t="shared" si="11"/>
        <v>#VALUE!</v>
      </c>
      <c r="AH95" s="41" t="e">
        <f t="shared" si="33"/>
        <v>#VALUE!</v>
      </c>
      <c r="AI95" s="41" t="e">
        <f t="shared" si="12"/>
        <v>#VALUE!</v>
      </c>
      <c r="AJ95" s="41" t="e">
        <f t="shared" si="34"/>
        <v>#VALUE!</v>
      </c>
      <c r="AK95" s="8" t="e">
        <f t="shared" si="36"/>
        <v>#VALUE!</v>
      </c>
      <c r="AL95" s="42" t="e">
        <f t="shared" si="37"/>
        <v>#VALUE!</v>
      </c>
      <c r="AZ95" s="8"/>
    </row>
    <row r="96" spans="1:52" ht="15" x14ac:dyDescent="0.15">
      <c r="A96" s="40"/>
      <c r="B96" s="41" t="e">
        <f t="shared" si="39"/>
        <v>#VALUE!</v>
      </c>
      <c r="C96" s="41" t="e">
        <f t="shared" si="39"/>
        <v>#VALUE!</v>
      </c>
      <c r="D96" s="41" t="e">
        <f t="shared" si="39"/>
        <v>#VALUE!</v>
      </c>
      <c r="E96" s="41" t="e">
        <f t="shared" si="35"/>
        <v>#VALUE!</v>
      </c>
      <c r="F96" s="41" t="e">
        <f t="shared" si="14"/>
        <v>#VALUE!</v>
      </c>
      <c r="G96" s="41" t="e">
        <f t="shared" si="15"/>
        <v>#VALUE!</v>
      </c>
      <c r="H96" s="25" t="e">
        <f t="shared" si="41"/>
        <v>#VALUE!</v>
      </c>
      <c r="I96" s="227" t="e">
        <f t="shared" si="17"/>
        <v>#VALUE!</v>
      </c>
      <c r="J96" s="228" t="e">
        <f t="shared" si="38"/>
        <v>#VALUE!</v>
      </c>
      <c r="K96" s="41" t="e">
        <f t="shared" si="18"/>
        <v>#VALUE!</v>
      </c>
      <c r="L96" s="216" t="e">
        <f t="shared" si="19"/>
        <v>#VALUE!</v>
      </c>
      <c r="M96" s="216" t="e">
        <f t="shared" si="4"/>
        <v>#VALUE!</v>
      </c>
      <c r="N96" s="41" t="e">
        <f t="shared" si="20"/>
        <v>#VALUE!</v>
      </c>
      <c r="O96" s="41" t="e">
        <f t="shared" si="21"/>
        <v>#VALUE!</v>
      </c>
      <c r="P96" s="229" t="e">
        <f t="shared" si="22"/>
        <v>#VALUE!</v>
      </c>
      <c r="Q96" s="41" t="e">
        <f t="shared" si="23"/>
        <v>#VALUE!</v>
      </c>
      <c r="R96" s="41" t="e">
        <f t="shared" si="24"/>
        <v>#VALUE!</v>
      </c>
      <c r="S96" s="216" t="e">
        <f t="shared" si="5"/>
        <v>#VALUE!</v>
      </c>
      <c r="T96" s="216" t="e">
        <f t="shared" si="6"/>
        <v>#VALUE!</v>
      </c>
      <c r="U96" s="231" t="e">
        <f t="shared" si="25"/>
        <v>#VALUE!</v>
      </c>
      <c r="V96" s="231" t="e">
        <f t="shared" si="7"/>
        <v>#VALUE!</v>
      </c>
      <c r="W96" s="41" t="e">
        <f t="shared" si="26"/>
        <v>#VALUE!</v>
      </c>
      <c r="X96" s="41" t="e">
        <f t="shared" si="27"/>
        <v>#VALUE!</v>
      </c>
      <c r="Y96" s="41" t="e">
        <f t="shared" si="28"/>
        <v>#VALUE!</v>
      </c>
      <c r="Z96" s="41" t="e">
        <f t="shared" si="29"/>
        <v>#VALUE!</v>
      </c>
      <c r="AA96" s="231" t="e">
        <f t="shared" si="8"/>
        <v>#VALUE!</v>
      </c>
      <c r="AB96" s="231" t="e">
        <f t="shared" si="30"/>
        <v>#VALUE!</v>
      </c>
      <c r="AC96" s="41" t="e">
        <f t="shared" si="40"/>
        <v>#VALUE!</v>
      </c>
      <c r="AD96" s="41" t="e">
        <f t="shared" si="9"/>
        <v>#VALUE!</v>
      </c>
      <c r="AE96" s="41" t="e">
        <f t="shared" si="32"/>
        <v>#VALUE!</v>
      </c>
      <c r="AF96" s="41" t="e">
        <f t="shared" si="10"/>
        <v>#VALUE!</v>
      </c>
      <c r="AG96" s="41" t="e">
        <f t="shared" si="11"/>
        <v>#VALUE!</v>
      </c>
      <c r="AH96" s="41" t="e">
        <f t="shared" si="33"/>
        <v>#VALUE!</v>
      </c>
      <c r="AI96" s="41" t="e">
        <f t="shared" si="12"/>
        <v>#VALUE!</v>
      </c>
      <c r="AJ96" s="41" t="e">
        <f t="shared" si="34"/>
        <v>#VALUE!</v>
      </c>
      <c r="AK96" s="8" t="e">
        <f t="shared" si="36"/>
        <v>#VALUE!</v>
      </c>
      <c r="AL96" s="42" t="e">
        <f t="shared" si="37"/>
        <v>#VALUE!</v>
      </c>
      <c r="AZ96" s="8"/>
    </row>
    <row r="97" spans="1:52" ht="15" x14ac:dyDescent="0.15">
      <c r="A97" s="40"/>
      <c r="B97" s="41" t="e">
        <f t="shared" si="39"/>
        <v>#VALUE!</v>
      </c>
      <c r="C97" s="41" t="e">
        <f t="shared" si="39"/>
        <v>#VALUE!</v>
      </c>
      <c r="D97" s="41" t="e">
        <f t="shared" si="39"/>
        <v>#VALUE!</v>
      </c>
      <c r="E97" s="41" t="e">
        <f t="shared" si="35"/>
        <v>#VALUE!</v>
      </c>
      <c r="F97" s="41" t="e">
        <f t="shared" si="14"/>
        <v>#VALUE!</v>
      </c>
      <c r="G97" s="41" t="e">
        <f t="shared" si="15"/>
        <v>#VALUE!</v>
      </c>
      <c r="H97" s="25" t="e">
        <f t="shared" si="41"/>
        <v>#VALUE!</v>
      </c>
      <c r="I97" s="227" t="e">
        <f t="shared" si="17"/>
        <v>#VALUE!</v>
      </c>
      <c r="J97" s="228" t="e">
        <f t="shared" si="38"/>
        <v>#VALUE!</v>
      </c>
      <c r="K97" s="41" t="e">
        <f t="shared" si="18"/>
        <v>#VALUE!</v>
      </c>
      <c r="L97" s="216" t="e">
        <f t="shared" si="19"/>
        <v>#VALUE!</v>
      </c>
      <c r="M97" s="216" t="e">
        <f t="shared" si="4"/>
        <v>#VALUE!</v>
      </c>
      <c r="N97" s="41" t="e">
        <f t="shared" si="20"/>
        <v>#VALUE!</v>
      </c>
      <c r="O97" s="41" t="e">
        <f t="shared" si="21"/>
        <v>#VALUE!</v>
      </c>
      <c r="P97" s="229" t="e">
        <f t="shared" si="22"/>
        <v>#VALUE!</v>
      </c>
      <c r="Q97" s="41" t="e">
        <f t="shared" si="23"/>
        <v>#VALUE!</v>
      </c>
      <c r="R97" s="41" t="e">
        <f t="shared" si="24"/>
        <v>#VALUE!</v>
      </c>
      <c r="S97" s="216" t="e">
        <f t="shared" si="5"/>
        <v>#VALUE!</v>
      </c>
      <c r="T97" s="216" t="e">
        <f t="shared" si="6"/>
        <v>#VALUE!</v>
      </c>
      <c r="U97" s="231" t="e">
        <f t="shared" si="25"/>
        <v>#VALUE!</v>
      </c>
      <c r="V97" s="231" t="e">
        <f t="shared" si="7"/>
        <v>#VALUE!</v>
      </c>
      <c r="W97" s="41" t="e">
        <f t="shared" si="26"/>
        <v>#VALUE!</v>
      </c>
      <c r="X97" s="41" t="e">
        <f t="shared" si="27"/>
        <v>#VALUE!</v>
      </c>
      <c r="Y97" s="41" t="e">
        <f t="shared" si="28"/>
        <v>#VALUE!</v>
      </c>
      <c r="Z97" s="41" t="e">
        <f t="shared" si="29"/>
        <v>#VALUE!</v>
      </c>
      <c r="AA97" s="231" t="e">
        <f t="shared" si="8"/>
        <v>#VALUE!</v>
      </c>
      <c r="AB97" s="231" t="e">
        <f t="shared" si="30"/>
        <v>#VALUE!</v>
      </c>
      <c r="AC97" s="41" t="e">
        <f t="shared" si="40"/>
        <v>#VALUE!</v>
      </c>
      <c r="AD97" s="41" t="e">
        <f t="shared" si="9"/>
        <v>#VALUE!</v>
      </c>
      <c r="AE97" s="41" t="e">
        <f t="shared" si="32"/>
        <v>#VALUE!</v>
      </c>
      <c r="AF97" s="41" t="e">
        <f t="shared" si="10"/>
        <v>#VALUE!</v>
      </c>
      <c r="AG97" s="41" t="e">
        <f t="shared" si="11"/>
        <v>#VALUE!</v>
      </c>
      <c r="AH97" s="41" t="e">
        <f t="shared" si="33"/>
        <v>#VALUE!</v>
      </c>
      <c r="AI97" s="41" t="e">
        <f t="shared" si="12"/>
        <v>#VALUE!</v>
      </c>
      <c r="AJ97" s="41" t="e">
        <f t="shared" si="34"/>
        <v>#VALUE!</v>
      </c>
      <c r="AK97" s="8" t="e">
        <f t="shared" si="36"/>
        <v>#VALUE!</v>
      </c>
      <c r="AL97" s="42" t="e">
        <f t="shared" si="37"/>
        <v>#VALUE!</v>
      </c>
      <c r="AZ97" s="8"/>
    </row>
    <row r="98" spans="1:52" ht="15" x14ac:dyDescent="0.15">
      <c r="A98" s="40"/>
      <c r="B98" s="41" t="e">
        <f t="shared" si="39"/>
        <v>#VALUE!</v>
      </c>
      <c r="C98" s="41" t="e">
        <f t="shared" si="39"/>
        <v>#VALUE!</v>
      </c>
      <c r="D98" s="41" t="e">
        <f t="shared" si="39"/>
        <v>#VALUE!</v>
      </c>
      <c r="E98" s="41" t="e">
        <f t="shared" si="35"/>
        <v>#VALUE!</v>
      </c>
      <c r="F98" s="41" t="e">
        <f t="shared" si="14"/>
        <v>#VALUE!</v>
      </c>
      <c r="G98" s="41" t="e">
        <f t="shared" si="15"/>
        <v>#VALUE!</v>
      </c>
      <c r="H98" s="25" t="e">
        <f t="shared" si="41"/>
        <v>#VALUE!</v>
      </c>
      <c r="I98" s="227" t="e">
        <f t="shared" si="17"/>
        <v>#VALUE!</v>
      </c>
      <c r="J98" s="228" t="e">
        <f t="shared" si="38"/>
        <v>#VALUE!</v>
      </c>
      <c r="K98" s="41" t="e">
        <f t="shared" si="18"/>
        <v>#VALUE!</v>
      </c>
      <c r="L98" s="216" t="e">
        <f t="shared" si="19"/>
        <v>#VALUE!</v>
      </c>
      <c r="M98" s="216" t="e">
        <f t="shared" si="4"/>
        <v>#VALUE!</v>
      </c>
      <c r="N98" s="41" t="e">
        <f t="shared" si="20"/>
        <v>#VALUE!</v>
      </c>
      <c r="O98" s="41" t="e">
        <f t="shared" si="21"/>
        <v>#VALUE!</v>
      </c>
      <c r="P98" s="229" t="e">
        <f t="shared" si="22"/>
        <v>#VALUE!</v>
      </c>
      <c r="Q98" s="41" t="e">
        <f t="shared" si="23"/>
        <v>#VALUE!</v>
      </c>
      <c r="R98" s="41" t="e">
        <f t="shared" si="24"/>
        <v>#VALUE!</v>
      </c>
      <c r="S98" s="216" t="e">
        <f t="shared" si="5"/>
        <v>#VALUE!</v>
      </c>
      <c r="T98" s="216" t="e">
        <f t="shared" si="6"/>
        <v>#VALUE!</v>
      </c>
      <c r="U98" s="231" t="e">
        <f t="shared" si="25"/>
        <v>#VALUE!</v>
      </c>
      <c r="V98" s="231" t="e">
        <f t="shared" si="7"/>
        <v>#VALUE!</v>
      </c>
      <c r="W98" s="41" t="e">
        <f t="shared" si="26"/>
        <v>#VALUE!</v>
      </c>
      <c r="X98" s="41" t="e">
        <f t="shared" si="27"/>
        <v>#VALUE!</v>
      </c>
      <c r="Y98" s="41" t="e">
        <f t="shared" si="28"/>
        <v>#VALUE!</v>
      </c>
      <c r="Z98" s="41" t="e">
        <f t="shared" si="29"/>
        <v>#VALUE!</v>
      </c>
      <c r="AA98" s="231" t="e">
        <f t="shared" si="8"/>
        <v>#VALUE!</v>
      </c>
      <c r="AB98" s="231" t="e">
        <f t="shared" si="30"/>
        <v>#VALUE!</v>
      </c>
      <c r="AC98" s="41" t="e">
        <f t="shared" si="40"/>
        <v>#VALUE!</v>
      </c>
      <c r="AD98" s="41" t="e">
        <f t="shared" si="9"/>
        <v>#VALUE!</v>
      </c>
      <c r="AE98" s="41" t="e">
        <f t="shared" si="32"/>
        <v>#VALUE!</v>
      </c>
      <c r="AF98" s="41" t="e">
        <f t="shared" si="10"/>
        <v>#VALUE!</v>
      </c>
      <c r="AG98" s="41" t="e">
        <f t="shared" si="11"/>
        <v>#VALUE!</v>
      </c>
      <c r="AH98" s="41" t="e">
        <f t="shared" si="33"/>
        <v>#VALUE!</v>
      </c>
      <c r="AI98" s="41" t="e">
        <f t="shared" si="12"/>
        <v>#VALUE!</v>
      </c>
      <c r="AJ98" s="41" t="e">
        <f t="shared" si="34"/>
        <v>#VALUE!</v>
      </c>
      <c r="AK98" s="8" t="e">
        <f t="shared" si="36"/>
        <v>#VALUE!</v>
      </c>
      <c r="AL98" s="42" t="e">
        <f t="shared" si="37"/>
        <v>#VALUE!</v>
      </c>
      <c r="AZ98" s="8"/>
    </row>
    <row r="99" spans="1:52" ht="15" x14ac:dyDescent="0.15">
      <c r="A99" s="40"/>
      <c r="B99" s="41" t="e">
        <f t="shared" si="39"/>
        <v>#VALUE!</v>
      </c>
      <c r="C99" s="41" t="e">
        <f t="shared" si="39"/>
        <v>#VALUE!</v>
      </c>
      <c r="D99" s="41" t="e">
        <f t="shared" si="39"/>
        <v>#VALUE!</v>
      </c>
      <c r="E99" s="41" t="e">
        <f t="shared" si="35"/>
        <v>#VALUE!</v>
      </c>
      <c r="F99" s="41" t="e">
        <f t="shared" si="14"/>
        <v>#VALUE!</v>
      </c>
      <c r="G99" s="41" t="e">
        <f t="shared" si="15"/>
        <v>#VALUE!</v>
      </c>
      <c r="H99" s="25" t="e">
        <f t="shared" si="41"/>
        <v>#VALUE!</v>
      </c>
      <c r="I99" s="227" t="e">
        <f t="shared" si="17"/>
        <v>#VALUE!</v>
      </c>
      <c r="J99" s="228" t="e">
        <f t="shared" si="38"/>
        <v>#VALUE!</v>
      </c>
      <c r="K99" s="41" t="e">
        <f t="shared" si="18"/>
        <v>#VALUE!</v>
      </c>
      <c r="L99" s="216" t="e">
        <f t="shared" si="19"/>
        <v>#VALUE!</v>
      </c>
      <c r="M99" s="216" t="e">
        <f t="shared" si="4"/>
        <v>#VALUE!</v>
      </c>
      <c r="N99" s="41" t="e">
        <f t="shared" si="20"/>
        <v>#VALUE!</v>
      </c>
      <c r="O99" s="41" t="e">
        <f t="shared" si="21"/>
        <v>#VALUE!</v>
      </c>
      <c r="P99" s="229" t="e">
        <f t="shared" si="22"/>
        <v>#VALUE!</v>
      </c>
      <c r="Q99" s="41" t="e">
        <f t="shared" si="23"/>
        <v>#VALUE!</v>
      </c>
      <c r="R99" s="41" t="e">
        <f t="shared" si="24"/>
        <v>#VALUE!</v>
      </c>
      <c r="S99" s="216" t="e">
        <f t="shared" si="5"/>
        <v>#VALUE!</v>
      </c>
      <c r="T99" s="216" t="e">
        <f t="shared" si="6"/>
        <v>#VALUE!</v>
      </c>
      <c r="U99" s="231" t="e">
        <f t="shared" si="25"/>
        <v>#VALUE!</v>
      </c>
      <c r="V99" s="231" t="e">
        <f t="shared" si="7"/>
        <v>#VALUE!</v>
      </c>
      <c r="W99" s="41" t="e">
        <f t="shared" si="26"/>
        <v>#VALUE!</v>
      </c>
      <c r="X99" s="41" t="e">
        <f t="shared" si="27"/>
        <v>#VALUE!</v>
      </c>
      <c r="Y99" s="41" t="e">
        <f t="shared" si="28"/>
        <v>#VALUE!</v>
      </c>
      <c r="Z99" s="41" t="e">
        <f t="shared" si="29"/>
        <v>#VALUE!</v>
      </c>
      <c r="AA99" s="231" t="e">
        <f t="shared" si="8"/>
        <v>#VALUE!</v>
      </c>
      <c r="AB99" s="231" t="e">
        <f t="shared" si="30"/>
        <v>#VALUE!</v>
      </c>
      <c r="AC99" s="41" t="e">
        <f t="shared" si="40"/>
        <v>#VALUE!</v>
      </c>
      <c r="AD99" s="41" t="e">
        <f t="shared" si="9"/>
        <v>#VALUE!</v>
      </c>
      <c r="AE99" s="41" t="e">
        <f t="shared" si="32"/>
        <v>#VALUE!</v>
      </c>
      <c r="AF99" s="41" t="e">
        <f t="shared" si="10"/>
        <v>#VALUE!</v>
      </c>
      <c r="AG99" s="41" t="e">
        <f t="shared" si="11"/>
        <v>#VALUE!</v>
      </c>
      <c r="AH99" s="41" t="e">
        <f t="shared" si="33"/>
        <v>#VALUE!</v>
      </c>
      <c r="AI99" s="41" t="e">
        <f t="shared" si="12"/>
        <v>#VALUE!</v>
      </c>
      <c r="AJ99" s="41" t="e">
        <f t="shared" si="34"/>
        <v>#VALUE!</v>
      </c>
      <c r="AK99" s="8" t="e">
        <f t="shared" si="36"/>
        <v>#VALUE!</v>
      </c>
      <c r="AL99" s="42" t="e">
        <f t="shared" si="37"/>
        <v>#VALUE!</v>
      </c>
      <c r="AZ99" s="8"/>
    </row>
    <row r="100" spans="1:52" ht="15" x14ac:dyDescent="0.15">
      <c r="A100" s="40"/>
      <c r="B100" s="41" t="e">
        <f t="shared" si="39"/>
        <v>#VALUE!</v>
      </c>
      <c r="C100" s="41" t="e">
        <f t="shared" si="39"/>
        <v>#VALUE!</v>
      </c>
      <c r="D100" s="41" t="e">
        <f t="shared" si="39"/>
        <v>#VALUE!</v>
      </c>
      <c r="E100" s="41" t="e">
        <f t="shared" si="35"/>
        <v>#VALUE!</v>
      </c>
      <c r="F100" s="41" t="e">
        <f t="shared" si="14"/>
        <v>#VALUE!</v>
      </c>
      <c r="G100" s="41" t="e">
        <f t="shared" si="15"/>
        <v>#VALUE!</v>
      </c>
      <c r="H100" s="25" t="e">
        <f t="shared" si="41"/>
        <v>#VALUE!</v>
      </c>
      <c r="I100" s="227" t="e">
        <f t="shared" si="17"/>
        <v>#VALUE!</v>
      </c>
      <c r="J100" s="228" t="e">
        <f t="shared" si="38"/>
        <v>#VALUE!</v>
      </c>
      <c r="K100" s="41" t="e">
        <f t="shared" si="18"/>
        <v>#VALUE!</v>
      </c>
      <c r="L100" s="216" t="e">
        <f t="shared" si="19"/>
        <v>#VALUE!</v>
      </c>
      <c r="M100" s="216" t="e">
        <f t="shared" si="4"/>
        <v>#VALUE!</v>
      </c>
      <c r="N100" s="41" t="e">
        <f t="shared" si="20"/>
        <v>#VALUE!</v>
      </c>
      <c r="O100" s="41" t="e">
        <f t="shared" si="21"/>
        <v>#VALUE!</v>
      </c>
      <c r="P100" s="229" t="e">
        <f t="shared" si="22"/>
        <v>#VALUE!</v>
      </c>
      <c r="Q100" s="41" t="e">
        <f t="shared" si="23"/>
        <v>#VALUE!</v>
      </c>
      <c r="R100" s="41" t="e">
        <f t="shared" si="24"/>
        <v>#VALUE!</v>
      </c>
      <c r="S100" s="216" t="e">
        <f t="shared" si="5"/>
        <v>#VALUE!</v>
      </c>
      <c r="T100" s="216" t="e">
        <f t="shared" si="6"/>
        <v>#VALUE!</v>
      </c>
      <c r="U100" s="231" t="e">
        <f t="shared" si="25"/>
        <v>#VALUE!</v>
      </c>
      <c r="V100" s="231" t="e">
        <f t="shared" si="7"/>
        <v>#VALUE!</v>
      </c>
      <c r="W100" s="41" t="e">
        <f t="shared" si="26"/>
        <v>#VALUE!</v>
      </c>
      <c r="X100" s="41" t="e">
        <f t="shared" si="27"/>
        <v>#VALUE!</v>
      </c>
      <c r="Y100" s="41" t="e">
        <f t="shared" si="28"/>
        <v>#VALUE!</v>
      </c>
      <c r="Z100" s="41" t="e">
        <f t="shared" si="29"/>
        <v>#VALUE!</v>
      </c>
      <c r="AA100" s="231" t="e">
        <f t="shared" si="8"/>
        <v>#VALUE!</v>
      </c>
      <c r="AB100" s="231" t="e">
        <f t="shared" si="30"/>
        <v>#VALUE!</v>
      </c>
      <c r="AC100" s="41" t="e">
        <f t="shared" si="40"/>
        <v>#VALUE!</v>
      </c>
      <c r="AD100" s="41" t="e">
        <f t="shared" si="9"/>
        <v>#VALUE!</v>
      </c>
      <c r="AE100" s="41" t="e">
        <f t="shared" si="32"/>
        <v>#VALUE!</v>
      </c>
      <c r="AF100" s="41" t="e">
        <f t="shared" si="10"/>
        <v>#VALUE!</v>
      </c>
      <c r="AG100" s="41" t="e">
        <f t="shared" si="11"/>
        <v>#VALUE!</v>
      </c>
      <c r="AH100" s="41" t="e">
        <f t="shared" si="33"/>
        <v>#VALUE!</v>
      </c>
      <c r="AI100" s="41" t="e">
        <f t="shared" si="12"/>
        <v>#VALUE!</v>
      </c>
      <c r="AJ100" s="41" t="e">
        <f t="shared" si="34"/>
        <v>#VALUE!</v>
      </c>
      <c r="AK100" s="8" t="e">
        <f t="shared" si="36"/>
        <v>#VALUE!</v>
      </c>
      <c r="AL100" s="42" t="e">
        <f t="shared" si="37"/>
        <v>#VALUE!</v>
      </c>
      <c r="AZ100" s="8"/>
    </row>
    <row r="101" spans="1:52" ht="15" x14ac:dyDescent="0.15">
      <c r="A101" s="40"/>
      <c r="B101" s="41" t="e">
        <f t="shared" si="39"/>
        <v>#VALUE!</v>
      </c>
      <c r="C101" s="41" t="e">
        <f t="shared" si="39"/>
        <v>#VALUE!</v>
      </c>
      <c r="D101" s="41" t="e">
        <f t="shared" si="39"/>
        <v>#VALUE!</v>
      </c>
      <c r="E101" s="41" t="e">
        <f t="shared" si="35"/>
        <v>#VALUE!</v>
      </c>
      <c r="F101" s="41" t="e">
        <f t="shared" si="14"/>
        <v>#VALUE!</v>
      </c>
      <c r="G101" s="41" t="e">
        <f t="shared" si="15"/>
        <v>#VALUE!</v>
      </c>
      <c r="H101" s="25" t="e">
        <f t="shared" si="41"/>
        <v>#VALUE!</v>
      </c>
      <c r="I101" s="227" t="e">
        <f t="shared" si="17"/>
        <v>#VALUE!</v>
      </c>
      <c r="J101" s="228" t="e">
        <f t="shared" si="38"/>
        <v>#VALUE!</v>
      </c>
      <c r="K101" s="41" t="e">
        <f t="shared" si="18"/>
        <v>#VALUE!</v>
      </c>
      <c r="L101" s="216" t="e">
        <f t="shared" si="19"/>
        <v>#VALUE!</v>
      </c>
      <c r="M101" s="216" t="e">
        <f t="shared" si="4"/>
        <v>#VALUE!</v>
      </c>
      <c r="N101" s="41" t="e">
        <f t="shared" si="20"/>
        <v>#VALUE!</v>
      </c>
      <c r="O101" s="41" t="e">
        <f t="shared" si="21"/>
        <v>#VALUE!</v>
      </c>
      <c r="P101" s="229" t="e">
        <f t="shared" si="22"/>
        <v>#VALUE!</v>
      </c>
      <c r="Q101" s="41" t="e">
        <f t="shared" si="23"/>
        <v>#VALUE!</v>
      </c>
      <c r="R101" s="41" t="e">
        <f t="shared" si="24"/>
        <v>#VALUE!</v>
      </c>
      <c r="S101" s="216" t="e">
        <f t="shared" si="5"/>
        <v>#VALUE!</v>
      </c>
      <c r="T101" s="216" t="e">
        <f t="shared" si="6"/>
        <v>#VALUE!</v>
      </c>
      <c r="U101" s="231" t="e">
        <f t="shared" si="25"/>
        <v>#VALUE!</v>
      </c>
      <c r="V101" s="231" t="e">
        <f t="shared" si="7"/>
        <v>#VALUE!</v>
      </c>
      <c r="W101" s="41" t="e">
        <f t="shared" si="26"/>
        <v>#VALUE!</v>
      </c>
      <c r="X101" s="41" t="e">
        <f t="shared" si="27"/>
        <v>#VALUE!</v>
      </c>
      <c r="Y101" s="41" t="e">
        <f t="shared" si="28"/>
        <v>#VALUE!</v>
      </c>
      <c r="Z101" s="41" t="e">
        <f t="shared" si="29"/>
        <v>#VALUE!</v>
      </c>
      <c r="AA101" s="231" t="e">
        <f t="shared" si="8"/>
        <v>#VALUE!</v>
      </c>
      <c r="AB101" s="231" t="e">
        <f t="shared" si="30"/>
        <v>#VALUE!</v>
      </c>
      <c r="AC101" s="41" t="e">
        <f t="shared" si="40"/>
        <v>#VALUE!</v>
      </c>
      <c r="AD101" s="41" t="e">
        <f t="shared" si="9"/>
        <v>#VALUE!</v>
      </c>
      <c r="AE101" s="41" t="e">
        <f t="shared" si="32"/>
        <v>#VALUE!</v>
      </c>
      <c r="AF101" s="41" t="e">
        <f t="shared" si="10"/>
        <v>#VALUE!</v>
      </c>
      <c r="AG101" s="41" t="e">
        <f t="shared" si="11"/>
        <v>#VALUE!</v>
      </c>
      <c r="AH101" s="41" t="e">
        <f t="shared" si="33"/>
        <v>#VALUE!</v>
      </c>
      <c r="AI101" s="41" t="e">
        <f t="shared" si="12"/>
        <v>#VALUE!</v>
      </c>
      <c r="AJ101" s="41" t="e">
        <f t="shared" si="34"/>
        <v>#VALUE!</v>
      </c>
      <c r="AK101" s="8" t="e">
        <f t="shared" si="36"/>
        <v>#VALUE!</v>
      </c>
      <c r="AL101" s="42" t="e">
        <f t="shared" si="37"/>
        <v>#VALUE!</v>
      </c>
      <c r="AZ101" s="8"/>
    </row>
    <row r="102" spans="1:52" ht="15" x14ac:dyDescent="0.15">
      <c r="A102" s="40"/>
      <c r="B102" s="41" t="e">
        <f t="shared" si="39"/>
        <v>#VALUE!</v>
      </c>
      <c r="C102" s="41" t="e">
        <f t="shared" si="39"/>
        <v>#VALUE!</v>
      </c>
      <c r="D102" s="41" t="e">
        <f t="shared" si="39"/>
        <v>#VALUE!</v>
      </c>
      <c r="E102" s="41" t="e">
        <f t="shared" si="35"/>
        <v>#VALUE!</v>
      </c>
      <c r="F102" s="41" t="e">
        <f t="shared" si="14"/>
        <v>#VALUE!</v>
      </c>
      <c r="G102" s="41" t="e">
        <f t="shared" si="15"/>
        <v>#VALUE!</v>
      </c>
      <c r="H102" s="25" t="e">
        <f t="shared" si="41"/>
        <v>#VALUE!</v>
      </c>
      <c r="I102" s="227" t="e">
        <f t="shared" si="17"/>
        <v>#VALUE!</v>
      </c>
      <c r="J102" s="228" t="e">
        <f t="shared" si="38"/>
        <v>#VALUE!</v>
      </c>
      <c r="K102" s="41" t="e">
        <f t="shared" si="18"/>
        <v>#VALUE!</v>
      </c>
      <c r="L102" s="216" t="e">
        <f t="shared" si="19"/>
        <v>#VALUE!</v>
      </c>
      <c r="M102" s="216" t="e">
        <f t="shared" si="4"/>
        <v>#VALUE!</v>
      </c>
      <c r="N102" s="41" t="e">
        <f t="shared" si="20"/>
        <v>#VALUE!</v>
      </c>
      <c r="O102" s="41" t="e">
        <f t="shared" si="21"/>
        <v>#VALUE!</v>
      </c>
      <c r="P102" s="229" t="e">
        <f t="shared" si="22"/>
        <v>#VALUE!</v>
      </c>
      <c r="Q102" s="41" t="e">
        <f t="shared" si="23"/>
        <v>#VALUE!</v>
      </c>
      <c r="R102" s="41" t="e">
        <f t="shared" si="24"/>
        <v>#VALUE!</v>
      </c>
      <c r="S102" s="216" t="e">
        <f t="shared" si="5"/>
        <v>#VALUE!</v>
      </c>
      <c r="T102" s="216" t="e">
        <f t="shared" si="6"/>
        <v>#VALUE!</v>
      </c>
      <c r="U102" s="231" t="e">
        <f t="shared" si="25"/>
        <v>#VALUE!</v>
      </c>
      <c r="V102" s="231" t="e">
        <f t="shared" si="7"/>
        <v>#VALUE!</v>
      </c>
      <c r="W102" s="41" t="e">
        <f t="shared" si="26"/>
        <v>#VALUE!</v>
      </c>
      <c r="X102" s="41" t="e">
        <f t="shared" si="27"/>
        <v>#VALUE!</v>
      </c>
      <c r="Y102" s="41" t="e">
        <f t="shared" si="28"/>
        <v>#VALUE!</v>
      </c>
      <c r="Z102" s="41" t="e">
        <f t="shared" si="29"/>
        <v>#VALUE!</v>
      </c>
      <c r="AA102" s="231" t="e">
        <f t="shared" si="8"/>
        <v>#VALUE!</v>
      </c>
      <c r="AB102" s="231" t="e">
        <f t="shared" si="30"/>
        <v>#VALUE!</v>
      </c>
      <c r="AC102" s="41" t="e">
        <f t="shared" si="40"/>
        <v>#VALUE!</v>
      </c>
      <c r="AD102" s="41" t="e">
        <f t="shared" si="9"/>
        <v>#VALUE!</v>
      </c>
      <c r="AE102" s="41" t="e">
        <f t="shared" si="32"/>
        <v>#VALUE!</v>
      </c>
      <c r="AF102" s="41" t="e">
        <f t="shared" si="10"/>
        <v>#VALUE!</v>
      </c>
      <c r="AG102" s="41" t="e">
        <f t="shared" si="11"/>
        <v>#VALUE!</v>
      </c>
      <c r="AH102" s="41" t="e">
        <f t="shared" si="33"/>
        <v>#VALUE!</v>
      </c>
      <c r="AI102" s="41" t="e">
        <f t="shared" si="12"/>
        <v>#VALUE!</v>
      </c>
      <c r="AJ102" s="41" t="e">
        <f t="shared" si="34"/>
        <v>#VALUE!</v>
      </c>
      <c r="AK102" s="8" t="e">
        <f t="shared" si="36"/>
        <v>#VALUE!</v>
      </c>
      <c r="AL102" s="42" t="e">
        <f t="shared" si="37"/>
        <v>#VALUE!</v>
      </c>
      <c r="AZ102" s="8"/>
    </row>
    <row r="103" spans="1:52" ht="15" x14ac:dyDescent="0.15">
      <c r="A103" s="40"/>
      <c r="B103" s="41" t="e">
        <f t="shared" si="39"/>
        <v>#VALUE!</v>
      </c>
      <c r="C103" s="41" t="e">
        <f t="shared" si="39"/>
        <v>#VALUE!</v>
      </c>
      <c r="D103" s="41" t="e">
        <f t="shared" si="39"/>
        <v>#VALUE!</v>
      </c>
      <c r="E103" s="41" t="e">
        <f t="shared" si="35"/>
        <v>#VALUE!</v>
      </c>
      <c r="F103" s="41" t="e">
        <f t="shared" si="14"/>
        <v>#VALUE!</v>
      </c>
      <c r="G103" s="41" t="e">
        <f t="shared" si="15"/>
        <v>#VALUE!</v>
      </c>
      <c r="H103" s="25" t="e">
        <f t="shared" si="41"/>
        <v>#VALUE!</v>
      </c>
      <c r="I103" s="227" t="e">
        <f t="shared" si="17"/>
        <v>#VALUE!</v>
      </c>
      <c r="J103" s="228" t="e">
        <f t="shared" si="38"/>
        <v>#VALUE!</v>
      </c>
      <c r="K103" s="41" t="e">
        <f t="shared" si="18"/>
        <v>#VALUE!</v>
      </c>
      <c r="L103" s="216" t="e">
        <f t="shared" si="19"/>
        <v>#VALUE!</v>
      </c>
      <c r="M103" s="216" t="e">
        <f t="shared" si="4"/>
        <v>#VALUE!</v>
      </c>
      <c r="N103" s="41" t="e">
        <f t="shared" si="20"/>
        <v>#VALUE!</v>
      </c>
      <c r="O103" s="41" t="e">
        <f t="shared" si="21"/>
        <v>#VALUE!</v>
      </c>
      <c r="P103" s="229" t="e">
        <f t="shared" si="22"/>
        <v>#VALUE!</v>
      </c>
      <c r="Q103" s="41" t="e">
        <f t="shared" si="23"/>
        <v>#VALUE!</v>
      </c>
      <c r="R103" s="41" t="e">
        <f t="shared" si="24"/>
        <v>#VALUE!</v>
      </c>
      <c r="S103" s="216" t="e">
        <f t="shared" si="5"/>
        <v>#VALUE!</v>
      </c>
      <c r="T103" s="216" t="e">
        <f t="shared" si="6"/>
        <v>#VALUE!</v>
      </c>
      <c r="U103" s="231" t="e">
        <f t="shared" si="25"/>
        <v>#VALUE!</v>
      </c>
      <c r="V103" s="231" t="e">
        <f t="shared" si="7"/>
        <v>#VALUE!</v>
      </c>
      <c r="W103" s="41" t="e">
        <f t="shared" si="26"/>
        <v>#VALUE!</v>
      </c>
      <c r="X103" s="41" t="e">
        <f t="shared" si="27"/>
        <v>#VALUE!</v>
      </c>
      <c r="Y103" s="41" t="e">
        <f t="shared" si="28"/>
        <v>#VALUE!</v>
      </c>
      <c r="Z103" s="41" t="e">
        <f t="shared" si="29"/>
        <v>#VALUE!</v>
      </c>
      <c r="AA103" s="231" t="e">
        <f t="shared" si="8"/>
        <v>#VALUE!</v>
      </c>
      <c r="AB103" s="231" t="e">
        <f t="shared" si="30"/>
        <v>#VALUE!</v>
      </c>
      <c r="AC103" s="41" t="e">
        <f t="shared" si="40"/>
        <v>#VALUE!</v>
      </c>
      <c r="AD103" s="41" t="e">
        <f t="shared" si="9"/>
        <v>#VALUE!</v>
      </c>
      <c r="AE103" s="41" t="e">
        <f t="shared" si="32"/>
        <v>#VALUE!</v>
      </c>
      <c r="AF103" s="41" t="e">
        <f t="shared" si="10"/>
        <v>#VALUE!</v>
      </c>
      <c r="AG103" s="41" t="e">
        <f t="shared" si="11"/>
        <v>#VALUE!</v>
      </c>
      <c r="AH103" s="41" t="e">
        <f t="shared" si="33"/>
        <v>#VALUE!</v>
      </c>
      <c r="AI103" s="41" t="e">
        <f t="shared" si="12"/>
        <v>#VALUE!</v>
      </c>
      <c r="AJ103" s="41" t="e">
        <f t="shared" si="34"/>
        <v>#VALUE!</v>
      </c>
      <c r="AK103" s="8" t="e">
        <f t="shared" si="36"/>
        <v>#VALUE!</v>
      </c>
      <c r="AL103" s="42" t="e">
        <f t="shared" si="37"/>
        <v>#VALUE!</v>
      </c>
      <c r="AZ103" s="8"/>
    </row>
    <row r="104" spans="1:52" ht="15" x14ac:dyDescent="0.15">
      <c r="A104" s="40"/>
      <c r="B104" s="41" t="e">
        <f t="shared" si="39"/>
        <v>#VALUE!</v>
      </c>
      <c r="C104" s="41" t="e">
        <f t="shared" si="39"/>
        <v>#VALUE!</v>
      </c>
      <c r="D104" s="41" t="e">
        <f t="shared" si="39"/>
        <v>#VALUE!</v>
      </c>
      <c r="E104" s="41" t="e">
        <f t="shared" si="35"/>
        <v>#VALUE!</v>
      </c>
      <c r="F104" s="41" t="e">
        <f t="shared" si="14"/>
        <v>#VALUE!</v>
      </c>
      <c r="G104" s="41" t="e">
        <f t="shared" si="15"/>
        <v>#VALUE!</v>
      </c>
      <c r="H104" s="25" t="e">
        <f t="shared" si="41"/>
        <v>#VALUE!</v>
      </c>
      <c r="I104" s="227" t="e">
        <f t="shared" si="17"/>
        <v>#VALUE!</v>
      </c>
      <c r="J104" s="228" t="e">
        <f t="shared" si="38"/>
        <v>#VALUE!</v>
      </c>
      <c r="K104" s="41" t="e">
        <f t="shared" si="18"/>
        <v>#VALUE!</v>
      </c>
      <c r="L104" s="216" t="e">
        <f t="shared" si="19"/>
        <v>#VALUE!</v>
      </c>
      <c r="M104" s="216" t="e">
        <f t="shared" si="4"/>
        <v>#VALUE!</v>
      </c>
      <c r="N104" s="41" t="e">
        <f t="shared" si="20"/>
        <v>#VALUE!</v>
      </c>
      <c r="O104" s="41" t="e">
        <f t="shared" si="21"/>
        <v>#VALUE!</v>
      </c>
      <c r="P104" s="229" t="e">
        <f t="shared" si="22"/>
        <v>#VALUE!</v>
      </c>
      <c r="Q104" s="41" t="e">
        <f t="shared" si="23"/>
        <v>#VALUE!</v>
      </c>
      <c r="R104" s="41" t="e">
        <f t="shared" si="24"/>
        <v>#VALUE!</v>
      </c>
      <c r="S104" s="216" t="e">
        <f t="shared" si="5"/>
        <v>#VALUE!</v>
      </c>
      <c r="T104" s="216" t="e">
        <f t="shared" si="6"/>
        <v>#VALUE!</v>
      </c>
      <c r="U104" s="231" t="e">
        <f t="shared" si="25"/>
        <v>#VALUE!</v>
      </c>
      <c r="V104" s="231" t="e">
        <f t="shared" si="7"/>
        <v>#VALUE!</v>
      </c>
      <c r="W104" s="41" t="e">
        <f t="shared" si="26"/>
        <v>#VALUE!</v>
      </c>
      <c r="X104" s="41" t="e">
        <f t="shared" si="27"/>
        <v>#VALUE!</v>
      </c>
      <c r="Y104" s="41" t="e">
        <f t="shared" si="28"/>
        <v>#VALUE!</v>
      </c>
      <c r="Z104" s="41" t="e">
        <f t="shared" si="29"/>
        <v>#VALUE!</v>
      </c>
      <c r="AA104" s="231" t="e">
        <f t="shared" si="8"/>
        <v>#VALUE!</v>
      </c>
      <c r="AB104" s="231" t="e">
        <f t="shared" si="30"/>
        <v>#VALUE!</v>
      </c>
      <c r="AC104" s="41" t="e">
        <f t="shared" si="40"/>
        <v>#VALUE!</v>
      </c>
      <c r="AD104" s="41" t="e">
        <f t="shared" si="9"/>
        <v>#VALUE!</v>
      </c>
      <c r="AE104" s="41" t="e">
        <f t="shared" si="32"/>
        <v>#VALUE!</v>
      </c>
      <c r="AF104" s="41" t="e">
        <f t="shared" si="10"/>
        <v>#VALUE!</v>
      </c>
      <c r="AG104" s="41" t="e">
        <f t="shared" si="11"/>
        <v>#VALUE!</v>
      </c>
      <c r="AH104" s="41" t="e">
        <f t="shared" si="33"/>
        <v>#VALUE!</v>
      </c>
      <c r="AI104" s="41" t="e">
        <f t="shared" si="12"/>
        <v>#VALUE!</v>
      </c>
      <c r="AJ104" s="41" t="e">
        <f t="shared" si="34"/>
        <v>#VALUE!</v>
      </c>
      <c r="AK104" s="8" t="e">
        <f t="shared" si="36"/>
        <v>#VALUE!</v>
      </c>
      <c r="AL104" s="42" t="e">
        <f t="shared" si="37"/>
        <v>#VALUE!</v>
      </c>
      <c r="AZ104" s="8"/>
    </row>
    <row r="105" spans="1:52" ht="15" x14ac:dyDescent="0.15">
      <c r="A105" s="40"/>
      <c r="B105" s="41" t="e">
        <f t="shared" si="39"/>
        <v>#VALUE!</v>
      </c>
      <c r="C105" s="41" t="e">
        <f t="shared" si="39"/>
        <v>#VALUE!</v>
      </c>
      <c r="D105" s="41" t="e">
        <f t="shared" si="39"/>
        <v>#VALUE!</v>
      </c>
      <c r="E105" s="41" t="e">
        <f t="shared" si="35"/>
        <v>#VALUE!</v>
      </c>
      <c r="F105" s="41" t="e">
        <f t="shared" si="14"/>
        <v>#VALUE!</v>
      </c>
      <c r="G105" s="41" t="e">
        <f t="shared" si="15"/>
        <v>#VALUE!</v>
      </c>
      <c r="H105" s="25" t="e">
        <f t="shared" si="41"/>
        <v>#VALUE!</v>
      </c>
      <c r="I105" s="227" t="e">
        <f t="shared" si="17"/>
        <v>#VALUE!</v>
      </c>
      <c r="J105" s="228" t="e">
        <f t="shared" si="38"/>
        <v>#VALUE!</v>
      </c>
      <c r="K105" s="41" t="e">
        <f t="shared" si="18"/>
        <v>#VALUE!</v>
      </c>
      <c r="L105" s="216" t="e">
        <f t="shared" si="19"/>
        <v>#VALUE!</v>
      </c>
      <c r="M105" s="216" t="e">
        <f t="shared" si="4"/>
        <v>#VALUE!</v>
      </c>
      <c r="N105" s="41" t="e">
        <f t="shared" si="20"/>
        <v>#VALUE!</v>
      </c>
      <c r="O105" s="41" t="e">
        <f t="shared" si="21"/>
        <v>#VALUE!</v>
      </c>
      <c r="P105" s="229" t="e">
        <f t="shared" si="22"/>
        <v>#VALUE!</v>
      </c>
      <c r="Q105" s="41" t="e">
        <f t="shared" si="23"/>
        <v>#VALUE!</v>
      </c>
      <c r="R105" s="41" t="e">
        <f t="shared" si="24"/>
        <v>#VALUE!</v>
      </c>
      <c r="S105" s="216" t="e">
        <f t="shared" si="5"/>
        <v>#VALUE!</v>
      </c>
      <c r="T105" s="216" t="e">
        <f t="shared" si="6"/>
        <v>#VALUE!</v>
      </c>
      <c r="U105" s="231" t="e">
        <f t="shared" si="25"/>
        <v>#VALUE!</v>
      </c>
      <c r="V105" s="231" t="e">
        <f t="shared" si="7"/>
        <v>#VALUE!</v>
      </c>
      <c r="W105" s="41" t="e">
        <f t="shared" si="26"/>
        <v>#VALUE!</v>
      </c>
      <c r="X105" s="41" t="e">
        <f t="shared" si="27"/>
        <v>#VALUE!</v>
      </c>
      <c r="Y105" s="41" t="e">
        <f t="shared" si="28"/>
        <v>#VALUE!</v>
      </c>
      <c r="Z105" s="41" t="e">
        <f t="shared" si="29"/>
        <v>#VALUE!</v>
      </c>
      <c r="AA105" s="231" t="e">
        <f t="shared" si="8"/>
        <v>#VALUE!</v>
      </c>
      <c r="AB105" s="231" t="e">
        <f t="shared" si="30"/>
        <v>#VALUE!</v>
      </c>
      <c r="AC105" s="41" t="e">
        <f t="shared" si="40"/>
        <v>#VALUE!</v>
      </c>
      <c r="AD105" s="41" t="e">
        <f t="shared" si="9"/>
        <v>#VALUE!</v>
      </c>
      <c r="AE105" s="41" t="e">
        <f t="shared" si="32"/>
        <v>#VALUE!</v>
      </c>
      <c r="AF105" s="41" t="e">
        <f t="shared" si="10"/>
        <v>#VALUE!</v>
      </c>
      <c r="AG105" s="41" t="e">
        <f t="shared" si="11"/>
        <v>#VALUE!</v>
      </c>
      <c r="AH105" s="41" t="e">
        <f t="shared" si="33"/>
        <v>#VALUE!</v>
      </c>
      <c r="AI105" s="41" t="e">
        <f t="shared" si="12"/>
        <v>#VALUE!</v>
      </c>
      <c r="AJ105" s="41" t="e">
        <f t="shared" si="34"/>
        <v>#VALUE!</v>
      </c>
      <c r="AK105" s="8" t="e">
        <f t="shared" si="36"/>
        <v>#VALUE!</v>
      </c>
      <c r="AL105" s="42" t="e">
        <f t="shared" si="37"/>
        <v>#VALUE!</v>
      </c>
      <c r="AZ105" s="8"/>
    </row>
    <row r="106" spans="1:52" ht="15" x14ac:dyDescent="0.15">
      <c r="A106" s="40"/>
      <c r="B106" s="41" t="e">
        <f t="shared" si="39"/>
        <v>#VALUE!</v>
      </c>
      <c r="C106" s="41" t="e">
        <f t="shared" si="39"/>
        <v>#VALUE!</v>
      </c>
      <c r="D106" s="41" t="e">
        <f t="shared" si="39"/>
        <v>#VALUE!</v>
      </c>
      <c r="E106" s="41" t="e">
        <f t="shared" si="35"/>
        <v>#VALUE!</v>
      </c>
      <c r="F106" s="41" t="e">
        <f t="shared" si="14"/>
        <v>#VALUE!</v>
      </c>
      <c r="G106" s="41" t="e">
        <f t="shared" si="15"/>
        <v>#VALUE!</v>
      </c>
      <c r="H106" s="25" t="e">
        <f t="shared" si="41"/>
        <v>#VALUE!</v>
      </c>
      <c r="I106" s="227" t="e">
        <f t="shared" si="17"/>
        <v>#VALUE!</v>
      </c>
      <c r="J106" s="228" t="e">
        <f t="shared" si="38"/>
        <v>#VALUE!</v>
      </c>
      <c r="K106" s="41" t="e">
        <f t="shared" si="18"/>
        <v>#VALUE!</v>
      </c>
      <c r="L106" s="216" t="e">
        <f t="shared" si="19"/>
        <v>#VALUE!</v>
      </c>
      <c r="M106" s="216" t="e">
        <f t="shared" si="4"/>
        <v>#VALUE!</v>
      </c>
      <c r="N106" s="41" t="e">
        <f t="shared" si="20"/>
        <v>#VALUE!</v>
      </c>
      <c r="O106" s="41" t="e">
        <f t="shared" si="21"/>
        <v>#VALUE!</v>
      </c>
      <c r="P106" s="229" t="e">
        <f t="shared" si="22"/>
        <v>#VALUE!</v>
      </c>
      <c r="Q106" s="41" t="e">
        <f t="shared" si="23"/>
        <v>#VALUE!</v>
      </c>
      <c r="R106" s="41" t="e">
        <f t="shared" si="24"/>
        <v>#VALUE!</v>
      </c>
      <c r="S106" s="216" t="e">
        <f t="shared" si="5"/>
        <v>#VALUE!</v>
      </c>
      <c r="T106" s="216" t="e">
        <f t="shared" si="6"/>
        <v>#VALUE!</v>
      </c>
      <c r="U106" s="231" t="e">
        <f t="shared" si="25"/>
        <v>#VALUE!</v>
      </c>
      <c r="V106" s="231" t="e">
        <f t="shared" si="7"/>
        <v>#VALUE!</v>
      </c>
      <c r="W106" s="41" t="e">
        <f t="shared" si="26"/>
        <v>#VALUE!</v>
      </c>
      <c r="X106" s="41" t="e">
        <f t="shared" si="27"/>
        <v>#VALUE!</v>
      </c>
      <c r="Y106" s="41" t="e">
        <f t="shared" si="28"/>
        <v>#VALUE!</v>
      </c>
      <c r="Z106" s="41" t="e">
        <f t="shared" si="29"/>
        <v>#VALUE!</v>
      </c>
      <c r="AA106" s="231" t="e">
        <f t="shared" si="8"/>
        <v>#VALUE!</v>
      </c>
      <c r="AB106" s="231" t="e">
        <f t="shared" si="30"/>
        <v>#VALUE!</v>
      </c>
      <c r="AC106" s="41" t="e">
        <f t="shared" si="40"/>
        <v>#VALUE!</v>
      </c>
      <c r="AD106" s="41" t="e">
        <f t="shared" si="9"/>
        <v>#VALUE!</v>
      </c>
      <c r="AE106" s="41" t="e">
        <f t="shared" si="32"/>
        <v>#VALUE!</v>
      </c>
      <c r="AF106" s="41" t="e">
        <f t="shared" si="10"/>
        <v>#VALUE!</v>
      </c>
      <c r="AG106" s="41" t="e">
        <f t="shared" si="11"/>
        <v>#VALUE!</v>
      </c>
      <c r="AH106" s="41" t="e">
        <f t="shared" si="33"/>
        <v>#VALUE!</v>
      </c>
      <c r="AI106" s="41" t="e">
        <f t="shared" si="12"/>
        <v>#VALUE!</v>
      </c>
      <c r="AJ106" s="41" t="e">
        <f t="shared" si="34"/>
        <v>#VALUE!</v>
      </c>
      <c r="AK106" s="8" t="e">
        <f t="shared" si="36"/>
        <v>#VALUE!</v>
      </c>
      <c r="AL106" s="42" t="e">
        <f t="shared" si="37"/>
        <v>#VALUE!</v>
      </c>
      <c r="AZ106" s="8"/>
    </row>
    <row r="107" spans="1:52" ht="15" x14ac:dyDescent="0.15">
      <c r="A107" s="40"/>
      <c r="B107" s="41" t="e">
        <f t="shared" si="39"/>
        <v>#VALUE!</v>
      </c>
      <c r="C107" s="41" t="e">
        <f t="shared" si="39"/>
        <v>#VALUE!</v>
      </c>
      <c r="D107" s="41" t="e">
        <f t="shared" si="39"/>
        <v>#VALUE!</v>
      </c>
      <c r="E107" s="41" t="e">
        <f t="shared" si="35"/>
        <v>#VALUE!</v>
      </c>
      <c r="F107" s="41" t="e">
        <f t="shared" si="14"/>
        <v>#VALUE!</v>
      </c>
      <c r="G107" s="41" t="e">
        <f t="shared" si="15"/>
        <v>#VALUE!</v>
      </c>
      <c r="H107" s="25" t="e">
        <f t="shared" si="41"/>
        <v>#VALUE!</v>
      </c>
      <c r="I107" s="227" t="e">
        <f t="shared" si="17"/>
        <v>#VALUE!</v>
      </c>
      <c r="J107" s="228" t="e">
        <f t="shared" si="38"/>
        <v>#VALUE!</v>
      </c>
      <c r="K107" s="41" t="e">
        <f t="shared" si="18"/>
        <v>#VALUE!</v>
      </c>
      <c r="L107" s="216" t="e">
        <f t="shared" si="19"/>
        <v>#VALUE!</v>
      </c>
      <c r="M107" s="216" t="e">
        <f t="shared" si="4"/>
        <v>#VALUE!</v>
      </c>
      <c r="N107" s="41" t="e">
        <f t="shared" si="20"/>
        <v>#VALUE!</v>
      </c>
      <c r="O107" s="41" t="e">
        <f t="shared" si="21"/>
        <v>#VALUE!</v>
      </c>
      <c r="P107" s="229" t="e">
        <f t="shared" si="22"/>
        <v>#VALUE!</v>
      </c>
      <c r="Q107" s="41" t="e">
        <f t="shared" si="23"/>
        <v>#VALUE!</v>
      </c>
      <c r="R107" s="41" t="e">
        <f t="shared" si="24"/>
        <v>#VALUE!</v>
      </c>
      <c r="S107" s="216" t="e">
        <f t="shared" si="5"/>
        <v>#VALUE!</v>
      </c>
      <c r="T107" s="216" t="e">
        <f t="shared" si="6"/>
        <v>#VALUE!</v>
      </c>
      <c r="U107" s="231" t="e">
        <f t="shared" si="25"/>
        <v>#VALUE!</v>
      </c>
      <c r="V107" s="231" t="e">
        <f t="shared" si="7"/>
        <v>#VALUE!</v>
      </c>
      <c r="W107" s="41" t="e">
        <f t="shared" si="26"/>
        <v>#VALUE!</v>
      </c>
      <c r="X107" s="41" t="e">
        <f t="shared" si="27"/>
        <v>#VALUE!</v>
      </c>
      <c r="Y107" s="41" t="e">
        <f t="shared" si="28"/>
        <v>#VALUE!</v>
      </c>
      <c r="Z107" s="41" t="e">
        <f t="shared" si="29"/>
        <v>#VALUE!</v>
      </c>
      <c r="AA107" s="231" t="e">
        <f t="shared" si="8"/>
        <v>#VALUE!</v>
      </c>
      <c r="AB107" s="231" t="e">
        <f t="shared" si="30"/>
        <v>#VALUE!</v>
      </c>
      <c r="AC107" s="41" t="e">
        <f t="shared" si="40"/>
        <v>#VALUE!</v>
      </c>
      <c r="AD107" s="41" t="e">
        <f t="shared" si="9"/>
        <v>#VALUE!</v>
      </c>
      <c r="AE107" s="41" t="e">
        <f t="shared" si="32"/>
        <v>#VALUE!</v>
      </c>
      <c r="AF107" s="41" t="e">
        <f t="shared" si="10"/>
        <v>#VALUE!</v>
      </c>
      <c r="AG107" s="41" t="e">
        <f t="shared" si="11"/>
        <v>#VALUE!</v>
      </c>
      <c r="AH107" s="41" t="e">
        <f t="shared" si="33"/>
        <v>#VALUE!</v>
      </c>
      <c r="AI107" s="41" t="e">
        <f t="shared" si="12"/>
        <v>#VALUE!</v>
      </c>
      <c r="AJ107" s="41" t="e">
        <f t="shared" si="34"/>
        <v>#VALUE!</v>
      </c>
      <c r="AK107" s="8" t="e">
        <f t="shared" si="36"/>
        <v>#VALUE!</v>
      </c>
      <c r="AL107" s="42" t="e">
        <f t="shared" si="37"/>
        <v>#VALUE!</v>
      </c>
      <c r="AZ107" s="8"/>
    </row>
    <row r="108" spans="1:52" ht="15" x14ac:dyDescent="0.15">
      <c r="A108" s="40"/>
      <c r="B108" s="41" t="e">
        <f t="shared" si="39"/>
        <v>#VALUE!</v>
      </c>
      <c r="C108" s="41" t="e">
        <f t="shared" si="39"/>
        <v>#VALUE!</v>
      </c>
      <c r="D108" s="41" t="e">
        <f t="shared" si="39"/>
        <v>#VALUE!</v>
      </c>
      <c r="E108" s="41" t="e">
        <f t="shared" si="35"/>
        <v>#VALUE!</v>
      </c>
      <c r="F108" s="41" t="e">
        <f t="shared" si="14"/>
        <v>#VALUE!</v>
      </c>
      <c r="G108" s="41" t="e">
        <f t="shared" si="15"/>
        <v>#VALUE!</v>
      </c>
      <c r="H108" s="25" t="e">
        <f t="shared" si="41"/>
        <v>#VALUE!</v>
      </c>
      <c r="I108" s="227" t="e">
        <f t="shared" si="17"/>
        <v>#VALUE!</v>
      </c>
      <c r="J108" s="228" t="e">
        <f t="shared" si="38"/>
        <v>#VALUE!</v>
      </c>
      <c r="K108" s="41" t="e">
        <f t="shared" si="18"/>
        <v>#VALUE!</v>
      </c>
      <c r="L108" s="216" t="e">
        <f t="shared" si="19"/>
        <v>#VALUE!</v>
      </c>
      <c r="M108" s="216" t="e">
        <f t="shared" si="4"/>
        <v>#VALUE!</v>
      </c>
      <c r="N108" s="41" t="e">
        <f t="shared" si="20"/>
        <v>#VALUE!</v>
      </c>
      <c r="O108" s="41" t="e">
        <f t="shared" si="21"/>
        <v>#VALUE!</v>
      </c>
      <c r="P108" s="229" t="e">
        <f t="shared" si="22"/>
        <v>#VALUE!</v>
      </c>
      <c r="Q108" s="41" t="e">
        <f t="shared" si="23"/>
        <v>#VALUE!</v>
      </c>
      <c r="R108" s="41" t="e">
        <f t="shared" si="24"/>
        <v>#VALUE!</v>
      </c>
      <c r="S108" s="216" t="e">
        <f t="shared" si="5"/>
        <v>#VALUE!</v>
      </c>
      <c r="T108" s="216" t="e">
        <f t="shared" si="6"/>
        <v>#VALUE!</v>
      </c>
      <c r="U108" s="231" t="e">
        <f t="shared" si="25"/>
        <v>#VALUE!</v>
      </c>
      <c r="V108" s="231" t="e">
        <f t="shared" si="7"/>
        <v>#VALUE!</v>
      </c>
      <c r="W108" s="41" t="e">
        <f t="shared" si="26"/>
        <v>#VALUE!</v>
      </c>
      <c r="X108" s="41" t="e">
        <f t="shared" si="27"/>
        <v>#VALUE!</v>
      </c>
      <c r="Y108" s="41" t="e">
        <f t="shared" si="28"/>
        <v>#VALUE!</v>
      </c>
      <c r="Z108" s="41" t="e">
        <f t="shared" si="29"/>
        <v>#VALUE!</v>
      </c>
      <c r="AA108" s="231" t="e">
        <f t="shared" si="8"/>
        <v>#VALUE!</v>
      </c>
      <c r="AB108" s="231" t="e">
        <f t="shared" si="30"/>
        <v>#VALUE!</v>
      </c>
      <c r="AC108" s="41" t="e">
        <f t="shared" si="40"/>
        <v>#VALUE!</v>
      </c>
      <c r="AD108" s="41" t="e">
        <f t="shared" si="9"/>
        <v>#VALUE!</v>
      </c>
      <c r="AE108" s="41" t="e">
        <f t="shared" si="32"/>
        <v>#VALUE!</v>
      </c>
      <c r="AF108" s="41" t="e">
        <f t="shared" si="10"/>
        <v>#VALUE!</v>
      </c>
      <c r="AG108" s="41" t="e">
        <f t="shared" si="11"/>
        <v>#VALUE!</v>
      </c>
      <c r="AH108" s="41" t="e">
        <f t="shared" si="33"/>
        <v>#VALUE!</v>
      </c>
      <c r="AI108" s="41" t="e">
        <f t="shared" si="12"/>
        <v>#VALUE!</v>
      </c>
      <c r="AJ108" s="41" t="e">
        <f t="shared" si="34"/>
        <v>#VALUE!</v>
      </c>
      <c r="AK108" s="8" t="e">
        <f t="shared" si="36"/>
        <v>#VALUE!</v>
      </c>
      <c r="AL108" s="42" t="e">
        <f t="shared" si="37"/>
        <v>#VALUE!</v>
      </c>
      <c r="AZ108" s="8"/>
    </row>
    <row r="109" spans="1:52" ht="15" x14ac:dyDescent="0.15">
      <c r="A109" s="40"/>
      <c r="B109" s="41" t="e">
        <f t="shared" si="39"/>
        <v>#VALUE!</v>
      </c>
      <c r="C109" s="41" t="e">
        <f t="shared" si="39"/>
        <v>#VALUE!</v>
      </c>
      <c r="D109" s="41" t="e">
        <f t="shared" si="39"/>
        <v>#VALUE!</v>
      </c>
      <c r="E109" s="41" t="e">
        <f t="shared" si="35"/>
        <v>#VALUE!</v>
      </c>
      <c r="F109" s="41" t="e">
        <f t="shared" si="14"/>
        <v>#VALUE!</v>
      </c>
      <c r="G109" s="41" t="e">
        <f t="shared" si="15"/>
        <v>#VALUE!</v>
      </c>
      <c r="H109" s="25" t="e">
        <f t="shared" si="41"/>
        <v>#VALUE!</v>
      </c>
      <c r="I109" s="227" t="e">
        <f t="shared" si="17"/>
        <v>#VALUE!</v>
      </c>
      <c r="J109" s="228" t="e">
        <f t="shared" si="38"/>
        <v>#VALUE!</v>
      </c>
      <c r="K109" s="41" t="e">
        <f t="shared" si="18"/>
        <v>#VALUE!</v>
      </c>
      <c r="L109" s="216" t="e">
        <f t="shared" si="19"/>
        <v>#VALUE!</v>
      </c>
      <c r="M109" s="216" t="e">
        <f t="shared" si="4"/>
        <v>#VALUE!</v>
      </c>
      <c r="N109" s="41" t="e">
        <f t="shared" si="20"/>
        <v>#VALUE!</v>
      </c>
      <c r="O109" s="41" t="e">
        <f t="shared" si="21"/>
        <v>#VALUE!</v>
      </c>
      <c r="P109" s="229" t="e">
        <f t="shared" si="22"/>
        <v>#VALUE!</v>
      </c>
      <c r="Q109" s="41" t="e">
        <f t="shared" si="23"/>
        <v>#VALUE!</v>
      </c>
      <c r="R109" s="41" t="e">
        <f t="shared" si="24"/>
        <v>#VALUE!</v>
      </c>
      <c r="S109" s="216" t="e">
        <f t="shared" si="5"/>
        <v>#VALUE!</v>
      </c>
      <c r="T109" s="216" t="e">
        <f t="shared" si="6"/>
        <v>#VALUE!</v>
      </c>
      <c r="U109" s="231" t="e">
        <f t="shared" si="25"/>
        <v>#VALUE!</v>
      </c>
      <c r="V109" s="231" t="e">
        <f t="shared" si="7"/>
        <v>#VALUE!</v>
      </c>
      <c r="W109" s="41" t="e">
        <f t="shared" si="26"/>
        <v>#VALUE!</v>
      </c>
      <c r="X109" s="41" t="e">
        <f t="shared" si="27"/>
        <v>#VALUE!</v>
      </c>
      <c r="Y109" s="41" t="e">
        <f t="shared" si="28"/>
        <v>#VALUE!</v>
      </c>
      <c r="Z109" s="41" t="e">
        <f t="shared" si="29"/>
        <v>#VALUE!</v>
      </c>
      <c r="AA109" s="231" t="e">
        <f t="shared" si="8"/>
        <v>#VALUE!</v>
      </c>
      <c r="AB109" s="231" t="e">
        <f t="shared" si="30"/>
        <v>#VALUE!</v>
      </c>
      <c r="AC109" s="41" t="e">
        <f t="shared" si="40"/>
        <v>#VALUE!</v>
      </c>
      <c r="AD109" s="41" t="e">
        <f t="shared" si="9"/>
        <v>#VALUE!</v>
      </c>
      <c r="AE109" s="41" t="e">
        <f t="shared" si="32"/>
        <v>#VALUE!</v>
      </c>
      <c r="AF109" s="41" t="e">
        <f t="shared" si="10"/>
        <v>#VALUE!</v>
      </c>
      <c r="AG109" s="41" t="e">
        <f t="shared" si="11"/>
        <v>#VALUE!</v>
      </c>
      <c r="AH109" s="41" t="e">
        <f t="shared" si="33"/>
        <v>#VALUE!</v>
      </c>
      <c r="AI109" s="41" t="e">
        <f t="shared" si="12"/>
        <v>#VALUE!</v>
      </c>
      <c r="AJ109" s="41" t="e">
        <f t="shared" si="34"/>
        <v>#VALUE!</v>
      </c>
      <c r="AK109" s="8" t="e">
        <f t="shared" si="36"/>
        <v>#VALUE!</v>
      </c>
      <c r="AL109" s="42" t="e">
        <f t="shared" si="37"/>
        <v>#VALUE!</v>
      </c>
      <c r="AZ109" s="8"/>
    </row>
    <row r="110" spans="1:52" ht="15" x14ac:dyDescent="0.15">
      <c r="A110" s="40"/>
      <c r="B110" s="41" t="e">
        <f t="shared" si="39"/>
        <v>#VALUE!</v>
      </c>
      <c r="C110" s="41" t="e">
        <f t="shared" si="39"/>
        <v>#VALUE!</v>
      </c>
      <c r="D110" s="41" t="e">
        <f t="shared" si="39"/>
        <v>#VALUE!</v>
      </c>
      <c r="E110" s="41" t="e">
        <f t="shared" si="35"/>
        <v>#VALUE!</v>
      </c>
      <c r="F110" s="41" t="e">
        <f t="shared" si="14"/>
        <v>#VALUE!</v>
      </c>
      <c r="G110" s="41" t="e">
        <f t="shared" si="15"/>
        <v>#VALUE!</v>
      </c>
      <c r="H110" s="25" t="e">
        <f t="shared" si="41"/>
        <v>#VALUE!</v>
      </c>
      <c r="I110" s="227" t="e">
        <f t="shared" si="17"/>
        <v>#VALUE!</v>
      </c>
      <c r="J110" s="228" t="e">
        <f t="shared" si="38"/>
        <v>#VALUE!</v>
      </c>
      <c r="K110" s="41" t="e">
        <f t="shared" si="18"/>
        <v>#VALUE!</v>
      </c>
      <c r="L110" s="216" t="e">
        <f t="shared" si="19"/>
        <v>#VALUE!</v>
      </c>
      <c r="M110" s="216" t="e">
        <f t="shared" si="4"/>
        <v>#VALUE!</v>
      </c>
      <c r="N110" s="41" t="e">
        <f t="shared" si="20"/>
        <v>#VALUE!</v>
      </c>
      <c r="O110" s="41" t="e">
        <f t="shared" si="21"/>
        <v>#VALUE!</v>
      </c>
      <c r="P110" s="229" t="e">
        <f t="shared" si="22"/>
        <v>#VALUE!</v>
      </c>
      <c r="Q110" s="41" t="e">
        <f t="shared" si="23"/>
        <v>#VALUE!</v>
      </c>
      <c r="R110" s="41" t="e">
        <f t="shared" si="24"/>
        <v>#VALUE!</v>
      </c>
      <c r="S110" s="216" t="e">
        <f t="shared" si="5"/>
        <v>#VALUE!</v>
      </c>
      <c r="T110" s="216" t="e">
        <f t="shared" si="6"/>
        <v>#VALUE!</v>
      </c>
      <c r="U110" s="231" t="e">
        <f t="shared" si="25"/>
        <v>#VALUE!</v>
      </c>
      <c r="V110" s="231" t="e">
        <f t="shared" si="7"/>
        <v>#VALUE!</v>
      </c>
      <c r="W110" s="41" t="e">
        <f t="shared" si="26"/>
        <v>#VALUE!</v>
      </c>
      <c r="X110" s="41" t="e">
        <f t="shared" si="27"/>
        <v>#VALUE!</v>
      </c>
      <c r="Y110" s="41" t="e">
        <f t="shared" si="28"/>
        <v>#VALUE!</v>
      </c>
      <c r="Z110" s="41" t="e">
        <f t="shared" si="29"/>
        <v>#VALUE!</v>
      </c>
      <c r="AA110" s="231" t="e">
        <f t="shared" si="8"/>
        <v>#VALUE!</v>
      </c>
      <c r="AB110" s="231" t="e">
        <f t="shared" si="30"/>
        <v>#VALUE!</v>
      </c>
      <c r="AC110" s="41" t="e">
        <f t="shared" si="40"/>
        <v>#VALUE!</v>
      </c>
      <c r="AD110" s="41" t="e">
        <f t="shared" si="9"/>
        <v>#VALUE!</v>
      </c>
      <c r="AE110" s="41" t="e">
        <f t="shared" si="32"/>
        <v>#VALUE!</v>
      </c>
      <c r="AF110" s="41" t="e">
        <f t="shared" si="10"/>
        <v>#VALUE!</v>
      </c>
      <c r="AG110" s="41" t="e">
        <f t="shared" si="11"/>
        <v>#VALUE!</v>
      </c>
      <c r="AH110" s="41" t="e">
        <f t="shared" si="33"/>
        <v>#VALUE!</v>
      </c>
      <c r="AI110" s="41" t="e">
        <f t="shared" si="12"/>
        <v>#VALUE!</v>
      </c>
      <c r="AJ110" s="41" t="e">
        <f t="shared" si="34"/>
        <v>#VALUE!</v>
      </c>
      <c r="AK110" s="8" t="e">
        <f t="shared" si="36"/>
        <v>#VALUE!</v>
      </c>
      <c r="AL110" s="42" t="e">
        <f t="shared" si="37"/>
        <v>#VALUE!</v>
      </c>
      <c r="AZ110" s="8"/>
    </row>
    <row r="111" spans="1:52" ht="15" x14ac:dyDescent="0.15">
      <c r="A111" s="40"/>
      <c r="B111" s="41" t="e">
        <f t="shared" si="39"/>
        <v>#VALUE!</v>
      </c>
      <c r="C111" s="41" t="e">
        <f t="shared" si="39"/>
        <v>#VALUE!</v>
      </c>
      <c r="D111" s="41" t="e">
        <f t="shared" si="39"/>
        <v>#VALUE!</v>
      </c>
      <c r="E111" s="41" t="e">
        <f t="shared" si="35"/>
        <v>#VALUE!</v>
      </c>
      <c r="F111" s="41" t="e">
        <f t="shared" si="14"/>
        <v>#VALUE!</v>
      </c>
      <c r="G111" s="41" t="e">
        <f t="shared" si="15"/>
        <v>#VALUE!</v>
      </c>
      <c r="H111" s="25" t="e">
        <f t="shared" si="41"/>
        <v>#VALUE!</v>
      </c>
      <c r="I111" s="227" t="e">
        <f t="shared" si="17"/>
        <v>#VALUE!</v>
      </c>
      <c r="J111" s="228" t="e">
        <f t="shared" si="38"/>
        <v>#VALUE!</v>
      </c>
      <c r="K111" s="41" t="e">
        <f t="shared" si="18"/>
        <v>#VALUE!</v>
      </c>
      <c r="L111" s="216" t="e">
        <f t="shared" si="19"/>
        <v>#VALUE!</v>
      </c>
      <c r="M111" s="216" t="e">
        <f t="shared" si="4"/>
        <v>#VALUE!</v>
      </c>
      <c r="N111" s="41" t="e">
        <f t="shared" si="20"/>
        <v>#VALUE!</v>
      </c>
      <c r="O111" s="41" t="e">
        <f t="shared" si="21"/>
        <v>#VALUE!</v>
      </c>
      <c r="P111" s="229" t="e">
        <f t="shared" si="22"/>
        <v>#VALUE!</v>
      </c>
      <c r="Q111" s="41" t="e">
        <f t="shared" si="23"/>
        <v>#VALUE!</v>
      </c>
      <c r="R111" s="41" t="e">
        <f t="shared" si="24"/>
        <v>#VALUE!</v>
      </c>
      <c r="S111" s="216" t="e">
        <f t="shared" si="5"/>
        <v>#VALUE!</v>
      </c>
      <c r="T111" s="216" t="e">
        <f t="shared" si="6"/>
        <v>#VALUE!</v>
      </c>
      <c r="U111" s="231" t="e">
        <f t="shared" si="25"/>
        <v>#VALUE!</v>
      </c>
      <c r="V111" s="231" t="e">
        <f t="shared" si="7"/>
        <v>#VALUE!</v>
      </c>
      <c r="W111" s="41" t="e">
        <f t="shared" si="26"/>
        <v>#VALUE!</v>
      </c>
      <c r="X111" s="41" t="e">
        <f t="shared" si="27"/>
        <v>#VALUE!</v>
      </c>
      <c r="Y111" s="41" t="e">
        <f t="shared" si="28"/>
        <v>#VALUE!</v>
      </c>
      <c r="Z111" s="41" t="e">
        <f t="shared" si="29"/>
        <v>#VALUE!</v>
      </c>
      <c r="AA111" s="231" t="e">
        <f t="shared" si="8"/>
        <v>#VALUE!</v>
      </c>
      <c r="AB111" s="231" t="e">
        <f t="shared" si="30"/>
        <v>#VALUE!</v>
      </c>
      <c r="AC111" s="41" t="e">
        <f t="shared" si="40"/>
        <v>#VALUE!</v>
      </c>
      <c r="AD111" s="41" t="e">
        <f t="shared" si="9"/>
        <v>#VALUE!</v>
      </c>
      <c r="AE111" s="41" t="e">
        <f t="shared" si="32"/>
        <v>#VALUE!</v>
      </c>
      <c r="AF111" s="41" t="e">
        <f t="shared" si="10"/>
        <v>#VALUE!</v>
      </c>
      <c r="AG111" s="41" t="e">
        <f t="shared" si="11"/>
        <v>#VALUE!</v>
      </c>
      <c r="AH111" s="41" t="e">
        <f t="shared" si="33"/>
        <v>#VALUE!</v>
      </c>
      <c r="AI111" s="41" t="e">
        <f t="shared" si="12"/>
        <v>#VALUE!</v>
      </c>
      <c r="AJ111" s="41" t="e">
        <f t="shared" si="34"/>
        <v>#VALUE!</v>
      </c>
      <c r="AK111" s="8" t="e">
        <f t="shared" si="36"/>
        <v>#VALUE!</v>
      </c>
      <c r="AL111" s="42" t="e">
        <f t="shared" si="37"/>
        <v>#VALUE!</v>
      </c>
      <c r="AZ111" s="8"/>
    </row>
    <row r="112" spans="1:52" ht="15" x14ac:dyDescent="0.15">
      <c r="A112" s="40"/>
      <c r="B112" s="41" t="e">
        <f t="shared" si="39"/>
        <v>#VALUE!</v>
      </c>
      <c r="C112" s="41" t="e">
        <f t="shared" si="39"/>
        <v>#VALUE!</v>
      </c>
      <c r="D112" s="41" t="e">
        <f t="shared" si="39"/>
        <v>#VALUE!</v>
      </c>
      <c r="E112" s="41" t="e">
        <f t="shared" si="35"/>
        <v>#VALUE!</v>
      </c>
      <c r="F112" s="41" t="e">
        <f t="shared" si="14"/>
        <v>#VALUE!</v>
      </c>
      <c r="G112" s="41" t="e">
        <f t="shared" si="15"/>
        <v>#VALUE!</v>
      </c>
      <c r="H112" s="25" t="e">
        <f t="shared" si="41"/>
        <v>#VALUE!</v>
      </c>
      <c r="I112" s="227" t="e">
        <f t="shared" si="17"/>
        <v>#VALUE!</v>
      </c>
      <c r="J112" s="228" t="e">
        <f t="shared" si="38"/>
        <v>#VALUE!</v>
      </c>
      <c r="K112" s="41" t="e">
        <f t="shared" si="18"/>
        <v>#VALUE!</v>
      </c>
      <c r="L112" s="216" t="e">
        <f t="shared" si="19"/>
        <v>#VALUE!</v>
      </c>
      <c r="M112" s="216" t="e">
        <f t="shared" si="4"/>
        <v>#VALUE!</v>
      </c>
      <c r="N112" s="41" t="e">
        <f t="shared" si="20"/>
        <v>#VALUE!</v>
      </c>
      <c r="O112" s="41" t="e">
        <f t="shared" si="21"/>
        <v>#VALUE!</v>
      </c>
      <c r="P112" s="229" t="e">
        <f t="shared" si="22"/>
        <v>#VALUE!</v>
      </c>
      <c r="Q112" s="41" t="e">
        <f t="shared" si="23"/>
        <v>#VALUE!</v>
      </c>
      <c r="R112" s="41" t="e">
        <f t="shared" si="24"/>
        <v>#VALUE!</v>
      </c>
      <c r="S112" s="216" t="e">
        <f t="shared" si="5"/>
        <v>#VALUE!</v>
      </c>
      <c r="T112" s="216" t="e">
        <f t="shared" si="6"/>
        <v>#VALUE!</v>
      </c>
      <c r="U112" s="231" t="e">
        <f t="shared" si="25"/>
        <v>#VALUE!</v>
      </c>
      <c r="V112" s="231" t="e">
        <f t="shared" si="7"/>
        <v>#VALUE!</v>
      </c>
      <c r="W112" s="41" t="e">
        <f t="shared" si="26"/>
        <v>#VALUE!</v>
      </c>
      <c r="X112" s="41" t="e">
        <f t="shared" si="27"/>
        <v>#VALUE!</v>
      </c>
      <c r="Y112" s="41" t="e">
        <f t="shared" si="28"/>
        <v>#VALUE!</v>
      </c>
      <c r="Z112" s="41" t="e">
        <f t="shared" si="29"/>
        <v>#VALUE!</v>
      </c>
      <c r="AA112" s="231" t="e">
        <f t="shared" si="8"/>
        <v>#VALUE!</v>
      </c>
      <c r="AB112" s="231" t="e">
        <f t="shared" si="30"/>
        <v>#VALUE!</v>
      </c>
      <c r="AC112" s="41" t="e">
        <f t="shared" si="40"/>
        <v>#VALUE!</v>
      </c>
      <c r="AD112" s="41" t="e">
        <f t="shared" si="9"/>
        <v>#VALUE!</v>
      </c>
      <c r="AE112" s="41" t="e">
        <f t="shared" si="32"/>
        <v>#VALUE!</v>
      </c>
      <c r="AF112" s="41" t="e">
        <f t="shared" si="10"/>
        <v>#VALUE!</v>
      </c>
      <c r="AG112" s="41" t="e">
        <f t="shared" si="11"/>
        <v>#VALUE!</v>
      </c>
      <c r="AH112" s="41" t="e">
        <f t="shared" si="33"/>
        <v>#VALUE!</v>
      </c>
      <c r="AI112" s="41" t="e">
        <f t="shared" si="12"/>
        <v>#VALUE!</v>
      </c>
      <c r="AJ112" s="41" t="e">
        <f t="shared" si="34"/>
        <v>#VALUE!</v>
      </c>
      <c r="AK112" s="8" t="e">
        <f t="shared" si="36"/>
        <v>#VALUE!</v>
      </c>
      <c r="AL112" s="42" t="e">
        <f t="shared" si="37"/>
        <v>#VALUE!</v>
      </c>
      <c r="AZ112" s="8"/>
    </row>
    <row r="113" spans="1:52" ht="15" x14ac:dyDescent="0.15">
      <c r="A113" s="40"/>
      <c r="B113" s="41" t="e">
        <f t="shared" si="39"/>
        <v>#VALUE!</v>
      </c>
      <c r="C113" s="41" t="e">
        <f t="shared" si="39"/>
        <v>#VALUE!</v>
      </c>
      <c r="D113" s="41" t="e">
        <f t="shared" si="39"/>
        <v>#VALUE!</v>
      </c>
      <c r="E113" s="41" t="e">
        <f t="shared" si="35"/>
        <v>#VALUE!</v>
      </c>
      <c r="F113" s="41" t="e">
        <f t="shared" si="14"/>
        <v>#VALUE!</v>
      </c>
      <c r="G113" s="41" t="e">
        <f t="shared" si="15"/>
        <v>#VALUE!</v>
      </c>
      <c r="H113" s="25" t="e">
        <f t="shared" si="41"/>
        <v>#VALUE!</v>
      </c>
      <c r="I113" s="227" t="e">
        <f t="shared" si="17"/>
        <v>#VALUE!</v>
      </c>
      <c r="J113" s="228" t="e">
        <f t="shared" si="38"/>
        <v>#VALUE!</v>
      </c>
      <c r="K113" s="41" t="e">
        <f t="shared" si="18"/>
        <v>#VALUE!</v>
      </c>
      <c r="L113" s="216" t="e">
        <f t="shared" si="19"/>
        <v>#VALUE!</v>
      </c>
      <c r="M113" s="216" t="e">
        <f t="shared" si="4"/>
        <v>#VALUE!</v>
      </c>
      <c r="N113" s="41" t="e">
        <f t="shared" si="20"/>
        <v>#VALUE!</v>
      </c>
      <c r="O113" s="41" t="e">
        <f t="shared" si="21"/>
        <v>#VALUE!</v>
      </c>
      <c r="P113" s="229" t="e">
        <f t="shared" si="22"/>
        <v>#VALUE!</v>
      </c>
      <c r="Q113" s="41" t="e">
        <f t="shared" si="23"/>
        <v>#VALUE!</v>
      </c>
      <c r="R113" s="41" t="e">
        <f t="shared" si="24"/>
        <v>#VALUE!</v>
      </c>
      <c r="S113" s="216" t="e">
        <f t="shared" si="5"/>
        <v>#VALUE!</v>
      </c>
      <c r="T113" s="216" t="e">
        <f t="shared" si="6"/>
        <v>#VALUE!</v>
      </c>
      <c r="U113" s="231" t="e">
        <f t="shared" si="25"/>
        <v>#VALUE!</v>
      </c>
      <c r="V113" s="231" t="e">
        <f t="shared" si="7"/>
        <v>#VALUE!</v>
      </c>
      <c r="W113" s="41" t="e">
        <f t="shared" si="26"/>
        <v>#VALUE!</v>
      </c>
      <c r="X113" s="41" t="e">
        <f t="shared" si="27"/>
        <v>#VALUE!</v>
      </c>
      <c r="Y113" s="41" t="e">
        <f t="shared" si="28"/>
        <v>#VALUE!</v>
      </c>
      <c r="Z113" s="41" t="e">
        <f t="shared" si="29"/>
        <v>#VALUE!</v>
      </c>
      <c r="AA113" s="231" t="e">
        <f t="shared" si="8"/>
        <v>#VALUE!</v>
      </c>
      <c r="AB113" s="231" t="e">
        <f t="shared" si="30"/>
        <v>#VALUE!</v>
      </c>
      <c r="AC113" s="41" t="e">
        <f t="shared" si="40"/>
        <v>#VALUE!</v>
      </c>
      <c r="AD113" s="41" t="e">
        <f t="shared" si="9"/>
        <v>#VALUE!</v>
      </c>
      <c r="AE113" s="41" t="e">
        <f t="shared" si="32"/>
        <v>#VALUE!</v>
      </c>
      <c r="AF113" s="41" t="e">
        <f t="shared" si="10"/>
        <v>#VALUE!</v>
      </c>
      <c r="AG113" s="41" t="e">
        <f t="shared" si="11"/>
        <v>#VALUE!</v>
      </c>
      <c r="AH113" s="41" t="e">
        <f t="shared" si="33"/>
        <v>#VALUE!</v>
      </c>
      <c r="AI113" s="41" t="e">
        <f t="shared" si="12"/>
        <v>#VALUE!</v>
      </c>
      <c r="AJ113" s="41" t="e">
        <f t="shared" si="34"/>
        <v>#VALUE!</v>
      </c>
      <c r="AK113" s="8" t="e">
        <f t="shared" si="36"/>
        <v>#VALUE!</v>
      </c>
      <c r="AL113" s="42" t="e">
        <f t="shared" si="37"/>
        <v>#VALUE!</v>
      </c>
      <c r="AZ113" s="8"/>
    </row>
    <row r="114" spans="1:52" ht="15" x14ac:dyDescent="0.15">
      <c r="A114" s="40"/>
      <c r="B114" s="41" t="e">
        <f t="shared" si="39"/>
        <v>#VALUE!</v>
      </c>
      <c r="C114" s="41" t="e">
        <f t="shared" si="39"/>
        <v>#VALUE!</v>
      </c>
      <c r="D114" s="41" t="e">
        <f t="shared" si="39"/>
        <v>#VALUE!</v>
      </c>
      <c r="E114" s="41" t="e">
        <f t="shared" si="35"/>
        <v>#VALUE!</v>
      </c>
      <c r="F114" s="41" t="e">
        <f t="shared" si="14"/>
        <v>#VALUE!</v>
      </c>
      <c r="G114" s="41" t="e">
        <f t="shared" si="15"/>
        <v>#VALUE!</v>
      </c>
      <c r="H114" s="25" t="e">
        <f t="shared" si="41"/>
        <v>#VALUE!</v>
      </c>
      <c r="I114" s="227" t="e">
        <f t="shared" si="17"/>
        <v>#VALUE!</v>
      </c>
      <c r="J114" s="228" t="e">
        <f t="shared" si="38"/>
        <v>#VALUE!</v>
      </c>
      <c r="K114" s="41" t="e">
        <f t="shared" si="18"/>
        <v>#VALUE!</v>
      </c>
      <c r="L114" s="216" t="e">
        <f t="shared" si="19"/>
        <v>#VALUE!</v>
      </c>
      <c r="M114" s="216" t="e">
        <f t="shared" si="4"/>
        <v>#VALUE!</v>
      </c>
      <c r="N114" s="41" t="e">
        <f t="shared" si="20"/>
        <v>#VALUE!</v>
      </c>
      <c r="O114" s="41" t="e">
        <f t="shared" si="21"/>
        <v>#VALUE!</v>
      </c>
      <c r="P114" s="229" t="e">
        <f t="shared" si="22"/>
        <v>#VALUE!</v>
      </c>
      <c r="Q114" s="41" t="e">
        <f t="shared" si="23"/>
        <v>#VALUE!</v>
      </c>
      <c r="R114" s="41" t="e">
        <f t="shared" si="24"/>
        <v>#VALUE!</v>
      </c>
      <c r="S114" s="216" t="e">
        <f t="shared" si="5"/>
        <v>#VALUE!</v>
      </c>
      <c r="T114" s="216" t="e">
        <f t="shared" si="6"/>
        <v>#VALUE!</v>
      </c>
      <c r="U114" s="231" t="e">
        <f t="shared" si="25"/>
        <v>#VALUE!</v>
      </c>
      <c r="V114" s="231" t="e">
        <f t="shared" si="7"/>
        <v>#VALUE!</v>
      </c>
      <c r="W114" s="41" t="e">
        <f t="shared" si="26"/>
        <v>#VALUE!</v>
      </c>
      <c r="X114" s="41" t="e">
        <f t="shared" si="27"/>
        <v>#VALUE!</v>
      </c>
      <c r="Y114" s="41" t="e">
        <f t="shared" si="28"/>
        <v>#VALUE!</v>
      </c>
      <c r="Z114" s="41" t="e">
        <f t="shared" si="29"/>
        <v>#VALUE!</v>
      </c>
      <c r="AA114" s="231" t="e">
        <f t="shared" si="8"/>
        <v>#VALUE!</v>
      </c>
      <c r="AB114" s="231" t="e">
        <f t="shared" si="30"/>
        <v>#VALUE!</v>
      </c>
      <c r="AC114" s="41" t="e">
        <f t="shared" si="40"/>
        <v>#VALUE!</v>
      </c>
      <c r="AD114" s="41" t="e">
        <f t="shared" si="9"/>
        <v>#VALUE!</v>
      </c>
      <c r="AE114" s="41" t="e">
        <f t="shared" si="32"/>
        <v>#VALUE!</v>
      </c>
      <c r="AF114" s="41" t="e">
        <f t="shared" si="10"/>
        <v>#VALUE!</v>
      </c>
      <c r="AG114" s="41" t="e">
        <f t="shared" si="11"/>
        <v>#VALUE!</v>
      </c>
      <c r="AH114" s="41" t="e">
        <f t="shared" si="33"/>
        <v>#VALUE!</v>
      </c>
      <c r="AI114" s="41" t="e">
        <f t="shared" si="12"/>
        <v>#VALUE!</v>
      </c>
      <c r="AJ114" s="41" t="e">
        <f t="shared" si="34"/>
        <v>#VALUE!</v>
      </c>
      <c r="AK114" s="8" t="e">
        <f t="shared" si="36"/>
        <v>#VALUE!</v>
      </c>
      <c r="AL114" s="42" t="e">
        <f t="shared" si="37"/>
        <v>#VALUE!</v>
      </c>
      <c r="AZ114" s="8"/>
    </row>
    <row r="115" spans="1:52" ht="15" x14ac:dyDescent="0.15">
      <c r="A115" s="40"/>
      <c r="B115" s="41" t="e">
        <f t="shared" si="39"/>
        <v>#VALUE!</v>
      </c>
      <c r="C115" s="41" t="e">
        <f t="shared" si="39"/>
        <v>#VALUE!</v>
      </c>
      <c r="D115" s="41" t="e">
        <f t="shared" si="39"/>
        <v>#VALUE!</v>
      </c>
      <c r="E115" s="41" t="e">
        <f t="shared" si="35"/>
        <v>#VALUE!</v>
      </c>
      <c r="F115" s="41" t="e">
        <f t="shared" si="14"/>
        <v>#VALUE!</v>
      </c>
      <c r="G115" s="41" t="e">
        <f t="shared" si="15"/>
        <v>#VALUE!</v>
      </c>
      <c r="H115" s="25" t="e">
        <f t="shared" si="41"/>
        <v>#VALUE!</v>
      </c>
      <c r="I115" s="227" t="e">
        <f t="shared" si="17"/>
        <v>#VALUE!</v>
      </c>
      <c r="J115" s="228" t="e">
        <f t="shared" si="38"/>
        <v>#VALUE!</v>
      </c>
      <c r="K115" s="41" t="e">
        <f t="shared" si="18"/>
        <v>#VALUE!</v>
      </c>
      <c r="L115" s="216" t="e">
        <f t="shared" si="19"/>
        <v>#VALUE!</v>
      </c>
      <c r="M115" s="216" t="e">
        <f t="shared" si="4"/>
        <v>#VALUE!</v>
      </c>
      <c r="N115" s="41" t="e">
        <f t="shared" si="20"/>
        <v>#VALUE!</v>
      </c>
      <c r="O115" s="41" t="e">
        <f t="shared" si="21"/>
        <v>#VALUE!</v>
      </c>
      <c r="P115" s="229" t="e">
        <f t="shared" si="22"/>
        <v>#VALUE!</v>
      </c>
      <c r="Q115" s="41" t="e">
        <f t="shared" si="23"/>
        <v>#VALUE!</v>
      </c>
      <c r="R115" s="41" t="e">
        <f t="shared" si="24"/>
        <v>#VALUE!</v>
      </c>
      <c r="S115" s="216" t="e">
        <f t="shared" si="5"/>
        <v>#VALUE!</v>
      </c>
      <c r="T115" s="216" t="e">
        <f t="shared" si="6"/>
        <v>#VALUE!</v>
      </c>
      <c r="U115" s="231" t="e">
        <f t="shared" si="25"/>
        <v>#VALUE!</v>
      </c>
      <c r="V115" s="231" t="e">
        <f t="shared" si="7"/>
        <v>#VALUE!</v>
      </c>
      <c r="W115" s="41" t="e">
        <f t="shared" si="26"/>
        <v>#VALUE!</v>
      </c>
      <c r="X115" s="41" t="e">
        <f t="shared" si="27"/>
        <v>#VALUE!</v>
      </c>
      <c r="Y115" s="41" t="e">
        <f t="shared" si="28"/>
        <v>#VALUE!</v>
      </c>
      <c r="Z115" s="41" t="e">
        <f t="shared" si="29"/>
        <v>#VALUE!</v>
      </c>
      <c r="AA115" s="231" t="e">
        <f t="shared" si="8"/>
        <v>#VALUE!</v>
      </c>
      <c r="AB115" s="231" t="e">
        <f t="shared" si="30"/>
        <v>#VALUE!</v>
      </c>
      <c r="AC115" s="41" t="e">
        <f t="shared" si="40"/>
        <v>#VALUE!</v>
      </c>
      <c r="AD115" s="41" t="e">
        <f t="shared" si="9"/>
        <v>#VALUE!</v>
      </c>
      <c r="AE115" s="41" t="e">
        <f t="shared" si="32"/>
        <v>#VALUE!</v>
      </c>
      <c r="AF115" s="41" t="e">
        <f t="shared" si="10"/>
        <v>#VALUE!</v>
      </c>
      <c r="AG115" s="41" t="e">
        <f t="shared" si="11"/>
        <v>#VALUE!</v>
      </c>
      <c r="AH115" s="41" t="e">
        <f t="shared" si="33"/>
        <v>#VALUE!</v>
      </c>
      <c r="AI115" s="41" t="e">
        <f t="shared" si="12"/>
        <v>#VALUE!</v>
      </c>
      <c r="AJ115" s="41" t="e">
        <f t="shared" si="34"/>
        <v>#VALUE!</v>
      </c>
      <c r="AK115" s="8" t="e">
        <f t="shared" si="36"/>
        <v>#VALUE!</v>
      </c>
      <c r="AL115" s="42" t="e">
        <f t="shared" si="37"/>
        <v>#VALUE!</v>
      </c>
      <c r="AZ115" s="8"/>
    </row>
    <row r="116" spans="1:52" ht="15" x14ac:dyDescent="0.15">
      <c r="A116" s="40"/>
      <c r="B116" s="41" t="e">
        <f t="shared" si="39"/>
        <v>#VALUE!</v>
      </c>
      <c r="C116" s="41" t="e">
        <f t="shared" si="39"/>
        <v>#VALUE!</v>
      </c>
      <c r="D116" s="41" t="e">
        <f t="shared" si="39"/>
        <v>#VALUE!</v>
      </c>
      <c r="E116" s="41" t="e">
        <f t="shared" si="35"/>
        <v>#VALUE!</v>
      </c>
      <c r="F116" s="41" t="e">
        <f t="shared" si="14"/>
        <v>#VALUE!</v>
      </c>
      <c r="G116" s="41" t="e">
        <f t="shared" si="15"/>
        <v>#VALUE!</v>
      </c>
      <c r="H116" s="25" t="e">
        <f t="shared" si="41"/>
        <v>#VALUE!</v>
      </c>
      <c r="I116" s="227" t="e">
        <f t="shared" si="17"/>
        <v>#VALUE!</v>
      </c>
      <c r="J116" s="228" t="e">
        <f t="shared" si="38"/>
        <v>#VALUE!</v>
      </c>
      <c r="K116" s="41" t="e">
        <f t="shared" si="18"/>
        <v>#VALUE!</v>
      </c>
      <c r="L116" s="216" t="e">
        <f t="shared" si="19"/>
        <v>#VALUE!</v>
      </c>
      <c r="M116" s="216" t="e">
        <f t="shared" si="4"/>
        <v>#VALUE!</v>
      </c>
      <c r="N116" s="41" t="e">
        <f t="shared" si="20"/>
        <v>#VALUE!</v>
      </c>
      <c r="O116" s="41" t="e">
        <f t="shared" si="21"/>
        <v>#VALUE!</v>
      </c>
      <c r="P116" s="229" t="e">
        <f t="shared" si="22"/>
        <v>#VALUE!</v>
      </c>
      <c r="Q116" s="41" t="e">
        <f t="shared" si="23"/>
        <v>#VALUE!</v>
      </c>
      <c r="R116" s="41" t="e">
        <f t="shared" si="24"/>
        <v>#VALUE!</v>
      </c>
      <c r="S116" s="233" t="e">
        <f t="shared" si="5"/>
        <v>#VALUE!</v>
      </c>
      <c r="T116" s="216" t="e">
        <f t="shared" si="6"/>
        <v>#VALUE!</v>
      </c>
      <c r="U116" s="231" t="e">
        <f t="shared" si="25"/>
        <v>#VALUE!</v>
      </c>
      <c r="V116" s="231" t="e">
        <f t="shared" si="7"/>
        <v>#VALUE!</v>
      </c>
      <c r="W116" s="41" t="e">
        <f t="shared" si="26"/>
        <v>#VALUE!</v>
      </c>
      <c r="X116" s="41" t="e">
        <f t="shared" si="27"/>
        <v>#VALUE!</v>
      </c>
      <c r="Y116" s="41" t="e">
        <f t="shared" si="28"/>
        <v>#VALUE!</v>
      </c>
      <c r="Z116" s="41" t="e">
        <f t="shared" si="29"/>
        <v>#VALUE!</v>
      </c>
      <c r="AA116" s="231" t="e">
        <f t="shared" si="8"/>
        <v>#VALUE!</v>
      </c>
      <c r="AB116" s="231" t="e">
        <f t="shared" si="30"/>
        <v>#VALUE!</v>
      </c>
      <c r="AC116" s="41" t="e">
        <f t="shared" si="40"/>
        <v>#VALUE!</v>
      </c>
      <c r="AD116" s="41" t="e">
        <f t="shared" si="9"/>
        <v>#VALUE!</v>
      </c>
      <c r="AE116" s="41" t="e">
        <f t="shared" si="32"/>
        <v>#VALUE!</v>
      </c>
      <c r="AF116" s="41" t="e">
        <f t="shared" si="10"/>
        <v>#VALUE!</v>
      </c>
      <c r="AG116" s="41" t="e">
        <f t="shared" si="11"/>
        <v>#VALUE!</v>
      </c>
      <c r="AH116" s="41" t="e">
        <f t="shared" si="33"/>
        <v>#VALUE!</v>
      </c>
      <c r="AI116" s="41" t="e">
        <f t="shared" si="12"/>
        <v>#VALUE!</v>
      </c>
      <c r="AJ116" s="41" t="e">
        <f t="shared" si="34"/>
        <v>#VALUE!</v>
      </c>
      <c r="AK116" s="8" t="e">
        <f t="shared" si="36"/>
        <v>#VALUE!</v>
      </c>
      <c r="AL116" s="42" t="e">
        <f t="shared" si="37"/>
        <v>#VALUE!</v>
      </c>
      <c r="AZ116" s="8"/>
    </row>
    <row r="117" spans="1:52" ht="15" x14ac:dyDescent="0.15">
      <c r="A117" s="40"/>
      <c r="B117" s="41" t="e">
        <f t="shared" si="39"/>
        <v>#VALUE!</v>
      </c>
      <c r="C117" s="41" t="e">
        <f t="shared" si="39"/>
        <v>#VALUE!</v>
      </c>
      <c r="D117" s="41" t="e">
        <f t="shared" si="39"/>
        <v>#VALUE!</v>
      </c>
      <c r="E117" s="41" t="e">
        <f t="shared" si="35"/>
        <v>#VALUE!</v>
      </c>
      <c r="F117" s="41" t="e">
        <f t="shared" si="14"/>
        <v>#VALUE!</v>
      </c>
      <c r="G117" s="41" t="e">
        <f t="shared" si="15"/>
        <v>#VALUE!</v>
      </c>
      <c r="H117" s="25" t="e">
        <f t="shared" si="41"/>
        <v>#VALUE!</v>
      </c>
      <c r="I117" s="227" t="e">
        <f t="shared" si="17"/>
        <v>#VALUE!</v>
      </c>
      <c r="J117" s="228" t="e">
        <f t="shared" si="38"/>
        <v>#VALUE!</v>
      </c>
      <c r="K117" s="41" t="e">
        <f t="shared" si="18"/>
        <v>#VALUE!</v>
      </c>
      <c r="L117" s="216" t="e">
        <f t="shared" si="19"/>
        <v>#VALUE!</v>
      </c>
      <c r="M117" s="216" t="e">
        <f t="shared" si="4"/>
        <v>#VALUE!</v>
      </c>
      <c r="N117" s="41" t="e">
        <f t="shared" si="20"/>
        <v>#VALUE!</v>
      </c>
      <c r="O117" s="41" t="e">
        <f t="shared" si="21"/>
        <v>#VALUE!</v>
      </c>
      <c r="P117" s="229" t="e">
        <f t="shared" si="22"/>
        <v>#VALUE!</v>
      </c>
      <c r="Q117" s="41" t="e">
        <f t="shared" si="23"/>
        <v>#VALUE!</v>
      </c>
      <c r="R117" s="41" t="e">
        <f t="shared" si="24"/>
        <v>#VALUE!</v>
      </c>
      <c r="S117" s="216" t="e">
        <f t="shared" si="5"/>
        <v>#VALUE!</v>
      </c>
      <c r="T117" s="216" t="e">
        <f t="shared" si="6"/>
        <v>#VALUE!</v>
      </c>
      <c r="U117" s="231" t="e">
        <f t="shared" si="25"/>
        <v>#VALUE!</v>
      </c>
      <c r="V117" s="231" t="e">
        <f t="shared" si="7"/>
        <v>#VALUE!</v>
      </c>
      <c r="W117" s="41" t="e">
        <f t="shared" si="26"/>
        <v>#VALUE!</v>
      </c>
      <c r="X117" s="41" t="e">
        <f t="shared" si="27"/>
        <v>#VALUE!</v>
      </c>
      <c r="Y117" s="41" t="e">
        <f t="shared" si="28"/>
        <v>#VALUE!</v>
      </c>
      <c r="Z117" s="41" t="e">
        <f t="shared" si="29"/>
        <v>#VALUE!</v>
      </c>
      <c r="AA117" s="231" t="e">
        <f t="shared" si="8"/>
        <v>#VALUE!</v>
      </c>
      <c r="AB117" s="231" t="e">
        <f t="shared" si="30"/>
        <v>#VALUE!</v>
      </c>
      <c r="AC117" s="41" t="e">
        <f t="shared" si="40"/>
        <v>#VALUE!</v>
      </c>
      <c r="AD117" s="41" t="e">
        <f t="shared" si="9"/>
        <v>#VALUE!</v>
      </c>
      <c r="AE117" s="41" t="e">
        <f t="shared" si="32"/>
        <v>#VALUE!</v>
      </c>
      <c r="AF117" s="41" t="e">
        <f t="shared" si="10"/>
        <v>#VALUE!</v>
      </c>
      <c r="AG117" s="41" t="e">
        <f t="shared" si="11"/>
        <v>#VALUE!</v>
      </c>
      <c r="AH117" s="41" t="e">
        <f t="shared" si="33"/>
        <v>#VALUE!</v>
      </c>
      <c r="AI117" s="41" t="e">
        <f t="shared" si="12"/>
        <v>#VALUE!</v>
      </c>
      <c r="AJ117" s="41" t="e">
        <f t="shared" si="34"/>
        <v>#VALUE!</v>
      </c>
      <c r="AK117" s="8" t="e">
        <f t="shared" si="36"/>
        <v>#VALUE!</v>
      </c>
      <c r="AL117" s="42" t="e">
        <f t="shared" si="37"/>
        <v>#VALUE!</v>
      </c>
      <c r="AZ117" s="8"/>
    </row>
    <row r="118" spans="1:52" ht="15" x14ac:dyDescent="0.15">
      <c r="A118" s="40"/>
      <c r="B118" s="41" t="e">
        <f t="shared" si="39"/>
        <v>#VALUE!</v>
      </c>
      <c r="C118" s="41" t="e">
        <f t="shared" si="39"/>
        <v>#VALUE!</v>
      </c>
      <c r="D118" s="41" t="e">
        <f t="shared" si="39"/>
        <v>#VALUE!</v>
      </c>
      <c r="E118" s="41" t="e">
        <f t="shared" si="35"/>
        <v>#VALUE!</v>
      </c>
      <c r="F118" s="41" t="e">
        <f t="shared" si="14"/>
        <v>#VALUE!</v>
      </c>
      <c r="G118" s="41" t="e">
        <f t="shared" si="15"/>
        <v>#VALUE!</v>
      </c>
      <c r="H118" s="25" t="e">
        <f t="shared" si="41"/>
        <v>#VALUE!</v>
      </c>
      <c r="I118" s="227" t="e">
        <f t="shared" si="17"/>
        <v>#VALUE!</v>
      </c>
      <c r="J118" s="228" t="e">
        <f t="shared" si="38"/>
        <v>#VALUE!</v>
      </c>
      <c r="K118" s="41" t="e">
        <f t="shared" si="18"/>
        <v>#VALUE!</v>
      </c>
      <c r="L118" s="216" t="e">
        <f t="shared" si="19"/>
        <v>#VALUE!</v>
      </c>
      <c r="M118" s="216" t="e">
        <f t="shared" si="4"/>
        <v>#VALUE!</v>
      </c>
      <c r="N118" s="41" t="e">
        <f t="shared" si="20"/>
        <v>#VALUE!</v>
      </c>
      <c r="O118" s="41" t="e">
        <f t="shared" si="21"/>
        <v>#VALUE!</v>
      </c>
      <c r="P118" s="229" t="e">
        <f t="shared" si="22"/>
        <v>#VALUE!</v>
      </c>
      <c r="Q118" s="41" t="e">
        <f t="shared" si="23"/>
        <v>#VALUE!</v>
      </c>
      <c r="R118" s="41" t="e">
        <f t="shared" si="24"/>
        <v>#VALUE!</v>
      </c>
      <c r="S118" s="216" t="e">
        <f t="shared" si="5"/>
        <v>#VALUE!</v>
      </c>
      <c r="T118" s="216" t="e">
        <f t="shared" si="6"/>
        <v>#VALUE!</v>
      </c>
      <c r="U118" s="231" t="e">
        <f t="shared" si="25"/>
        <v>#VALUE!</v>
      </c>
      <c r="V118" s="231" t="e">
        <f t="shared" si="7"/>
        <v>#VALUE!</v>
      </c>
      <c r="W118" s="41" t="e">
        <f t="shared" si="26"/>
        <v>#VALUE!</v>
      </c>
      <c r="X118" s="41" t="e">
        <f t="shared" si="27"/>
        <v>#VALUE!</v>
      </c>
      <c r="Y118" s="41" t="e">
        <f t="shared" si="28"/>
        <v>#VALUE!</v>
      </c>
      <c r="Z118" s="41" t="e">
        <f t="shared" si="29"/>
        <v>#VALUE!</v>
      </c>
      <c r="AA118" s="231" t="e">
        <f t="shared" si="8"/>
        <v>#VALUE!</v>
      </c>
      <c r="AB118" s="231" t="e">
        <f t="shared" si="30"/>
        <v>#VALUE!</v>
      </c>
      <c r="AC118" s="41" t="e">
        <f t="shared" si="40"/>
        <v>#VALUE!</v>
      </c>
      <c r="AD118" s="41" t="e">
        <f t="shared" si="9"/>
        <v>#VALUE!</v>
      </c>
      <c r="AE118" s="41" t="e">
        <f t="shared" si="32"/>
        <v>#VALUE!</v>
      </c>
      <c r="AF118" s="41" t="e">
        <f t="shared" si="10"/>
        <v>#VALUE!</v>
      </c>
      <c r="AG118" s="41" t="e">
        <f t="shared" si="11"/>
        <v>#VALUE!</v>
      </c>
      <c r="AH118" s="41" t="e">
        <f t="shared" si="33"/>
        <v>#VALUE!</v>
      </c>
      <c r="AI118" s="41" t="e">
        <f t="shared" si="12"/>
        <v>#VALUE!</v>
      </c>
      <c r="AJ118" s="41" t="e">
        <f t="shared" si="34"/>
        <v>#VALUE!</v>
      </c>
      <c r="AK118" s="8" t="e">
        <f t="shared" si="36"/>
        <v>#VALUE!</v>
      </c>
      <c r="AL118" s="42" t="e">
        <f t="shared" si="37"/>
        <v>#VALUE!</v>
      </c>
      <c r="AZ118" s="8"/>
    </row>
    <row r="119" spans="1:52" ht="15" x14ac:dyDescent="0.15">
      <c r="A119" s="40"/>
      <c r="B119" s="41" t="e">
        <f t="shared" si="39"/>
        <v>#VALUE!</v>
      </c>
      <c r="C119" s="41" t="e">
        <f t="shared" si="39"/>
        <v>#VALUE!</v>
      </c>
      <c r="D119" s="41" t="e">
        <f t="shared" si="39"/>
        <v>#VALUE!</v>
      </c>
      <c r="E119" s="41" t="e">
        <f t="shared" si="35"/>
        <v>#VALUE!</v>
      </c>
      <c r="F119" s="41" t="e">
        <f t="shared" si="14"/>
        <v>#VALUE!</v>
      </c>
      <c r="G119" s="41" t="e">
        <f t="shared" si="15"/>
        <v>#VALUE!</v>
      </c>
      <c r="H119" s="25" t="e">
        <f t="shared" si="41"/>
        <v>#VALUE!</v>
      </c>
      <c r="I119" s="227" t="e">
        <f t="shared" si="17"/>
        <v>#VALUE!</v>
      </c>
      <c r="J119" s="228" t="e">
        <f t="shared" si="38"/>
        <v>#VALUE!</v>
      </c>
      <c r="K119" s="41" t="e">
        <f t="shared" si="18"/>
        <v>#VALUE!</v>
      </c>
      <c r="L119" s="216" t="e">
        <f t="shared" si="19"/>
        <v>#VALUE!</v>
      </c>
      <c r="M119" s="216" t="e">
        <f t="shared" si="4"/>
        <v>#VALUE!</v>
      </c>
      <c r="N119" s="41" t="e">
        <f t="shared" si="20"/>
        <v>#VALUE!</v>
      </c>
      <c r="O119" s="41" t="e">
        <f t="shared" si="21"/>
        <v>#VALUE!</v>
      </c>
      <c r="P119" s="229" t="e">
        <f t="shared" si="22"/>
        <v>#VALUE!</v>
      </c>
      <c r="Q119" s="41" t="e">
        <f t="shared" si="23"/>
        <v>#VALUE!</v>
      </c>
      <c r="R119" s="41" t="e">
        <f t="shared" si="24"/>
        <v>#VALUE!</v>
      </c>
      <c r="S119" s="216" t="e">
        <f t="shared" si="5"/>
        <v>#VALUE!</v>
      </c>
      <c r="T119" s="216" t="e">
        <f t="shared" si="6"/>
        <v>#VALUE!</v>
      </c>
      <c r="U119" s="231" t="e">
        <f t="shared" si="25"/>
        <v>#VALUE!</v>
      </c>
      <c r="V119" s="231" t="e">
        <f t="shared" si="7"/>
        <v>#VALUE!</v>
      </c>
      <c r="W119" s="41" t="e">
        <f t="shared" si="26"/>
        <v>#VALUE!</v>
      </c>
      <c r="X119" s="41" t="e">
        <f t="shared" si="27"/>
        <v>#VALUE!</v>
      </c>
      <c r="Y119" s="41" t="e">
        <f t="shared" si="28"/>
        <v>#VALUE!</v>
      </c>
      <c r="Z119" s="41" t="e">
        <f t="shared" si="29"/>
        <v>#VALUE!</v>
      </c>
      <c r="AA119" s="231" t="e">
        <f t="shared" si="8"/>
        <v>#VALUE!</v>
      </c>
      <c r="AB119" s="231" t="e">
        <f t="shared" si="30"/>
        <v>#VALUE!</v>
      </c>
      <c r="AC119" s="41" t="e">
        <f t="shared" si="40"/>
        <v>#VALUE!</v>
      </c>
      <c r="AD119" s="41" t="e">
        <f t="shared" si="9"/>
        <v>#VALUE!</v>
      </c>
      <c r="AE119" s="41" t="e">
        <f t="shared" si="32"/>
        <v>#VALUE!</v>
      </c>
      <c r="AF119" s="41" t="e">
        <f t="shared" si="10"/>
        <v>#VALUE!</v>
      </c>
      <c r="AG119" s="41" t="e">
        <f t="shared" si="11"/>
        <v>#VALUE!</v>
      </c>
      <c r="AH119" s="41" t="e">
        <f t="shared" si="33"/>
        <v>#VALUE!</v>
      </c>
      <c r="AI119" s="41" t="e">
        <f t="shared" si="12"/>
        <v>#VALUE!</v>
      </c>
      <c r="AJ119" s="41" t="e">
        <f t="shared" si="34"/>
        <v>#VALUE!</v>
      </c>
      <c r="AK119" s="8" t="e">
        <f t="shared" si="36"/>
        <v>#VALUE!</v>
      </c>
      <c r="AL119" s="42" t="e">
        <f t="shared" si="37"/>
        <v>#VALUE!</v>
      </c>
      <c r="AZ119" s="8"/>
    </row>
    <row r="120" spans="1:52" ht="15" x14ac:dyDescent="0.15">
      <c r="A120" s="40"/>
      <c r="B120" s="41" t="e">
        <f t="shared" si="39"/>
        <v>#VALUE!</v>
      </c>
      <c r="C120" s="41" t="e">
        <f t="shared" si="39"/>
        <v>#VALUE!</v>
      </c>
      <c r="D120" s="41" t="e">
        <f t="shared" si="39"/>
        <v>#VALUE!</v>
      </c>
      <c r="E120" s="41" t="e">
        <f t="shared" si="35"/>
        <v>#VALUE!</v>
      </c>
      <c r="F120" s="41" t="e">
        <f t="shared" si="14"/>
        <v>#VALUE!</v>
      </c>
      <c r="G120" s="41" t="e">
        <f t="shared" si="15"/>
        <v>#VALUE!</v>
      </c>
      <c r="H120" s="25" t="e">
        <f t="shared" si="41"/>
        <v>#VALUE!</v>
      </c>
      <c r="I120" s="227" t="e">
        <f t="shared" si="17"/>
        <v>#VALUE!</v>
      </c>
      <c r="J120" s="228" t="e">
        <f t="shared" si="38"/>
        <v>#VALUE!</v>
      </c>
      <c r="K120" s="41" t="e">
        <f t="shared" si="18"/>
        <v>#VALUE!</v>
      </c>
      <c r="L120" s="216" t="e">
        <f t="shared" si="19"/>
        <v>#VALUE!</v>
      </c>
      <c r="M120" s="216" t="e">
        <f t="shared" si="4"/>
        <v>#VALUE!</v>
      </c>
      <c r="N120" s="41" t="e">
        <f t="shared" si="20"/>
        <v>#VALUE!</v>
      </c>
      <c r="O120" s="41" t="e">
        <f t="shared" si="21"/>
        <v>#VALUE!</v>
      </c>
      <c r="P120" s="229" t="e">
        <f t="shared" si="22"/>
        <v>#VALUE!</v>
      </c>
      <c r="Q120" s="41" t="e">
        <f t="shared" si="23"/>
        <v>#VALUE!</v>
      </c>
      <c r="R120" s="41" t="e">
        <f t="shared" si="24"/>
        <v>#VALUE!</v>
      </c>
      <c r="S120" s="216" t="e">
        <f t="shared" si="5"/>
        <v>#VALUE!</v>
      </c>
      <c r="T120" s="216" t="e">
        <f t="shared" si="6"/>
        <v>#VALUE!</v>
      </c>
      <c r="U120" s="231" t="e">
        <f t="shared" si="25"/>
        <v>#VALUE!</v>
      </c>
      <c r="V120" s="231" t="e">
        <f t="shared" si="7"/>
        <v>#VALUE!</v>
      </c>
      <c r="W120" s="41" t="e">
        <f t="shared" si="26"/>
        <v>#VALUE!</v>
      </c>
      <c r="X120" s="41" t="e">
        <f t="shared" si="27"/>
        <v>#VALUE!</v>
      </c>
      <c r="Y120" s="41" t="e">
        <f t="shared" si="28"/>
        <v>#VALUE!</v>
      </c>
      <c r="Z120" s="41" t="e">
        <f t="shared" si="29"/>
        <v>#VALUE!</v>
      </c>
      <c r="AA120" s="231" t="e">
        <f t="shared" si="8"/>
        <v>#VALUE!</v>
      </c>
      <c r="AB120" s="231" t="e">
        <f t="shared" si="30"/>
        <v>#VALUE!</v>
      </c>
      <c r="AC120" s="41" t="e">
        <f t="shared" si="40"/>
        <v>#VALUE!</v>
      </c>
      <c r="AD120" s="41" t="e">
        <f t="shared" si="9"/>
        <v>#VALUE!</v>
      </c>
      <c r="AE120" s="41" t="e">
        <f t="shared" si="32"/>
        <v>#VALUE!</v>
      </c>
      <c r="AF120" s="41" t="e">
        <f t="shared" si="10"/>
        <v>#VALUE!</v>
      </c>
      <c r="AG120" s="41" t="e">
        <f t="shared" si="11"/>
        <v>#VALUE!</v>
      </c>
      <c r="AH120" s="41" t="e">
        <f t="shared" si="33"/>
        <v>#VALUE!</v>
      </c>
      <c r="AI120" s="41" t="e">
        <f t="shared" si="12"/>
        <v>#VALUE!</v>
      </c>
      <c r="AJ120" s="41" t="e">
        <f t="shared" si="34"/>
        <v>#VALUE!</v>
      </c>
      <c r="AK120" s="8" t="e">
        <f t="shared" si="36"/>
        <v>#VALUE!</v>
      </c>
      <c r="AL120" s="42" t="e">
        <f t="shared" si="37"/>
        <v>#VALUE!</v>
      </c>
      <c r="AZ120" s="8"/>
    </row>
    <row r="121" spans="1:52" ht="15" x14ac:dyDescent="0.15">
      <c r="A121" s="40"/>
      <c r="B121" s="41" t="e">
        <f t="shared" si="39"/>
        <v>#VALUE!</v>
      </c>
      <c r="C121" s="41" t="e">
        <f t="shared" si="39"/>
        <v>#VALUE!</v>
      </c>
      <c r="D121" s="41" t="e">
        <f t="shared" si="39"/>
        <v>#VALUE!</v>
      </c>
      <c r="E121" s="41" t="e">
        <f t="shared" si="35"/>
        <v>#VALUE!</v>
      </c>
      <c r="F121" s="41" t="e">
        <f t="shared" si="14"/>
        <v>#VALUE!</v>
      </c>
      <c r="G121" s="41" t="e">
        <f t="shared" si="15"/>
        <v>#VALUE!</v>
      </c>
      <c r="H121" s="25" t="e">
        <f t="shared" si="41"/>
        <v>#VALUE!</v>
      </c>
      <c r="I121" s="227" t="e">
        <f t="shared" si="17"/>
        <v>#VALUE!</v>
      </c>
      <c r="J121" s="228" t="e">
        <f t="shared" si="38"/>
        <v>#VALUE!</v>
      </c>
      <c r="K121" s="41" t="e">
        <f t="shared" si="18"/>
        <v>#VALUE!</v>
      </c>
      <c r="L121" s="216" t="e">
        <f t="shared" si="19"/>
        <v>#VALUE!</v>
      </c>
      <c r="M121" s="216" t="e">
        <f t="shared" si="4"/>
        <v>#VALUE!</v>
      </c>
      <c r="N121" s="41" t="e">
        <f t="shared" si="20"/>
        <v>#VALUE!</v>
      </c>
      <c r="O121" s="41" t="e">
        <f t="shared" si="21"/>
        <v>#VALUE!</v>
      </c>
      <c r="P121" s="229" t="e">
        <f t="shared" si="22"/>
        <v>#VALUE!</v>
      </c>
      <c r="Q121" s="41" t="e">
        <f t="shared" si="23"/>
        <v>#VALUE!</v>
      </c>
      <c r="R121" s="41" t="e">
        <f t="shared" si="24"/>
        <v>#VALUE!</v>
      </c>
      <c r="S121" s="216" t="e">
        <f t="shared" si="5"/>
        <v>#VALUE!</v>
      </c>
      <c r="T121" s="216" t="e">
        <f t="shared" si="6"/>
        <v>#VALUE!</v>
      </c>
      <c r="U121" s="231" t="e">
        <f t="shared" si="25"/>
        <v>#VALUE!</v>
      </c>
      <c r="V121" s="231" t="e">
        <f t="shared" si="7"/>
        <v>#VALUE!</v>
      </c>
      <c r="W121" s="41" t="e">
        <f t="shared" si="26"/>
        <v>#VALUE!</v>
      </c>
      <c r="X121" s="41" t="e">
        <f t="shared" si="27"/>
        <v>#VALUE!</v>
      </c>
      <c r="Y121" s="41" t="e">
        <f t="shared" si="28"/>
        <v>#VALUE!</v>
      </c>
      <c r="Z121" s="41" t="e">
        <f t="shared" si="29"/>
        <v>#VALUE!</v>
      </c>
      <c r="AA121" s="231" t="e">
        <f t="shared" si="8"/>
        <v>#VALUE!</v>
      </c>
      <c r="AB121" s="231" t="e">
        <f t="shared" si="30"/>
        <v>#VALUE!</v>
      </c>
      <c r="AC121" s="41" t="e">
        <f t="shared" si="40"/>
        <v>#VALUE!</v>
      </c>
      <c r="AD121" s="41" t="e">
        <f t="shared" si="9"/>
        <v>#VALUE!</v>
      </c>
      <c r="AE121" s="41" t="e">
        <f t="shared" si="32"/>
        <v>#VALUE!</v>
      </c>
      <c r="AF121" s="41" t="e">
        <f t="shared" si="10"/>
        <v>#VALUE!</v>
      </c>
      <c r="AG121" s="41" t="e">
        <f t="shared" si="11"/>
        <v>#VALUE!</v>
      </c>
      <c r="AH121" s="41" t="e">
        <f t="shared" si="33"/>
        <v>#VALUE!</v>
      </c>
      <c r="AI121" s="41" t="e">
        <f t="shared" si="12"/>
        <v>#VALUE!</v>
      </c>
      <c r="AJ121" s="41" t="e">
        <f t="shared" si="34"/>
        <v>#VALUE!</v>
      </c>
      <c r="AK121" s="8" t="e">
        <f t="shared" si="36"/>
        <v>#VALUE!</v>
      </c>
      <c r="AL121" s="42" t="e">
        <f t="shared" si="37"/>
        <v>#VALUE!</v>
      </c>
      <c r="AZ121" s="8"/>
    </row>
    <row r="122" spans="1:52" ht="15" x14ac:dyDescent="0.15">
      <c r="A122" s="40"/>
      <c r="B122" s="41" t="e">
        <f t="shared" si="39"/>
        <v>#VALUE!</v>
      </c>
      <c r="C122" s="41" t="e">
        <f t="shared" si="39"/>
        <v>#VALUE!</v>
      </c>
      <c r="D122" s="41" t="e">
        <f t="shared" si="39"/>
        <v>#VALUE!</v>
      </c>
      <c r="E122" s="41" t="e">
        <f t="shared" si="35"/>
        <v>#VALUE!</v>
      </c>
      <c r="F122" s="41" t="e">
        <f t="shared" si="14"/>
        <v>#VALUE!</v>
      </c>
      <c r="G122" s="41" t="e">
        <f t="shared" si="15"/>
        <v>#VALUE!</v>
      </c>
      <c r="H122" s="25" t="e">
        <f t="shared" si="41"/>
        <v>#VALUE!</v>
      </c>
      <c r="I122" s="227" t="e">
        <f t="shared" si="17"/>
        <v>#VALUE!</v>
      </c>
      <c r="J122" s="228" t="e">
        <f t="shared" si="38"/>
        <v>#VALUE!</v>
      </c>
      <c r="K122" s="41" t="e">
        <f t="shared" si="18"/>
        <v>#VALUE!</v>
      </c>
      <c r="L122" s="216" t="e">
        <f t="shared" si="19"/>
        <v>#VALUE!</v>
      </c>
      <c r="M122" s="216" t="e">
        <f t="shared" si="4"/>
        <v>#VALUE!</v>
      </c>
      <c r="N122" s="41" t="e">
        <f t="shared" si="20"/>
        <v>#VALUE!</v>
      </c>
      <c r="O122" s="41" t="e">
        <f t="shared" si="21"/>
        <v>#VALUE!</v>
      </c>
      <c r="P122" s="229" t="e">
        <f t="shared" si="22"/>
        <v>#VALUE!</v>
      </c>
      <c r="Q122" s="41" t="e">
        <f t="shared" si="23"/>
        <v>#VALUE!</v>
      </c>
      <c r="R122" s="41" t="e">
        <f t="shared" si="24"/>
        <v>#VALUE!</v>
      </c>
      <c r="S122" s="216" t="e">
        <f t="shared" si="5"/>
        <v>#VALUE!</v>
      </c>
      <c r="T122" s="216" t="e">
        <f t="shared" si="6"/>
        <v>#VALUE!</v>
      </c>
      <c r="U122" s="231" t="e">
        <f t="shared" si="25"/>
        <v>#VALUE!</v>
      </c>
      <c r="V122" s="231" t="e">
        <f t="shared" si="7"/>
        <v>#VALUE!</v>
      </c>
      <c r="W122" s="41" t="e">
        <f t="shared" si="26"/>
        <v>#VALUE!</v>
      </c>
      <c r="X122" s="41" t="e">
        <f t="shared" si="27"/>
        <v>#VALUE!</v>
      </c>
      <c r="Y122" s="41" t="e">
        <f t="shared" si="28"/>
        <v>#VALUE!</v>
      </c>
      <c r="Z122" s="41" t="e">
        <f t="shared" si="29"/>
        <v>#VALUE!</v>
      </c>
      <c r="AA122" s="231" t="e">
        <f t="shared" si="8"/>
        <v>#VALUE!</v>
      </c>
      <c r="AB122" s="231" t="e">
        <f t="shared" si="30"/>
        <v>#VALUE!</v>
      </c>
      <c r="AC122" s="41" t="e">
        <f t="shared" si="40"/>
        <v>#VALUE!</v>
      </c>
      <c r="AD122" s="41" t="e">
        <f t="shared" si="9"/>
        <v>#VALUE!</v>
      </c>
      <c r="AE122" s="41" t="e">
        <f t="shared" si="32"/>
        <v>#VALUE!</v>
      </c>
      <c r="AF122" s="41" t="e">
        <f t="shared" si="10"/>
        <v>#VALUE!</v>
      </c>
      <c r="AG122" s="41" t="e">
        <f t="shared" si="11"/>
        <v>#VALUE!</v>
      </c>
      <c r="AH122" s="41" t="e">
        <f t="shared" si="33"/>
        <v>#VALUE!</v>
      </c>
      <c r="AI122" s="41" t="e">
        <f t="shared" si="12"/>
        <v>#VALUE!</v>
      </c>
      <c r="AJ122" s="41" t="e">
        <f t="shared" si="34"/>
        <v>#VALUE!</v>
      </c>
      <c r="AK122" s="8" t="e">
        <f t="shared" si="36"/>
        <v>#VALUE!</v>
      </c>
      <c r="AL122" s="42" t="e">
        <f t="shared" si="37"/>
        <v>#VALUE!</v>
      </c>
      <c r="AZ122" s="8"/>
    </row>
    <row r="123" spans="1:52" ht="15" x14ac:dyDescent="0.15">
      <c r="A123" s="40"/>
      <c r="B123" s="41" t="e">
        <f t="shared" si="39"/>
        <v>#VALUE!</v>
      </c>
      <c r="C123" s="41" t="e">
        <f t="shared" si="39"/>
        <v>#VALUE!</v>
      </c>
      <c r="D123" s="41" t="e">
        <f t="shared" si="39"/>
        <v>#VALUE!</v>
      </c>
      <c r="E123" s="41" t="e">
        <f t="shared" si="35"/>
        <v>#VALUE!</v>
      </c>
      <c r="F123" s="41" t="e">
        <f t="shared" si="14"/>
        <v>#VALUE!</v>
      </c>
      <c r="G123" s="41" t="e">
        <f t="shared" si="15"/>
        <v>#VALUE!</v>
      </c>
      <c r="H123" s="25" t="e">
        <f t="shared" si="41"/>
        <v>#VALUE!</v>
      </c>
      <c r="I123" s="227" t="e">
        <f t="shared" si="17"/>
        <v>#VALUE!</v>
      </c>
      <c r="J123" s="228" t="e">
        <f t="shared" si="38"/>
        <v>#VALUE!</v>
      </c>
      <c r="K123" s="41" t="e">
        <f t="shared" si="18"/>
        <v>#VALUE!</v>
      </c>
      <c r="L123" s="216" t="e">
        <f t="shared" si="19"/>
        <v>#VALUE!</v>
      </c>
      <c r="M123" s="216" t="e">
        <f t="shared" si="4"/>
        <v>#VALUE!</v>
      </c>
      <c r="N123" s="41" t="e">
        <f t="shared" si="20"/>
        <v>#VALUE!</v>
      </c>
      <c r="O123" s="41" t="e">
        <f t="shared" si="21"/>
        <v>#VALUE!</v>
      </c>
      <c r="P123" s="229" t="e">
        <f t="shared" si="22"/>
        <v>#VALUE!</v>
      </c>
      <c r="Q123" s="41" t="e">
        <f t="shared" si="23"/>
        <v>#VALUE!</v>
      </c>
      <c r="R123" s="41" t="e">
        <f t="shared" si="24"/>
        <v>#VALUE!</v>
      </c>
      <c r="S123" s="216" t="e">
        <f t="shared" si="5"/>
        <v>#VALUE!</v>
      </c>
      <c r="T123" s="216" t="e">
        <f t="shared" si="6"/>
        <v>#VALUE!</v>
      </c>
      <c r="U123" s="231" t="e">
        <f t="shared" si="25"/>
        <v>#VALUE!</v>
      </c>
      <c r="V123" s="231" t="e">
        <f t="shared" si="7"/>
        <v>#VALUE!</v>
      </c>
      <c r="W123" s="41" t="e">
        <f t="shared" si="26"/>
        <v>#VALUE!</v>
      </c>
      <c r="X123" s="41" t="e">
        <f t="shared" si="27"/>
        <v>#VALUE!</v>
      </c>
      <c r="Y123" s="41" t="e">
        <f t="shared" si="28"/>
        <v>#VALUE!</v>
      </c>
      <c r="Z123" s="41" t="e">
        <f t="shared" si="29"/>
        <v>#VALUE!</v>
      </c>
      <c r="AA123" s="231" t="e">
        <f t="shared" si="8"/>
        <v>#VALUE!</v>
      </c>
      <c r="AB123" s="231" t="e">
        <f t="shared" si="30"/>
        <v>#VALUE!</v>
      </c>
      <c r="AC123" s="41" t="e">
        <f t="shared" si="40"/>
        <v>#VALUE!</v>
      </c>
      <c r="AD123" s="41" t="e">
        <f t="shared" si="9"/>
        <v>#VALUE!</v>
      </c>
      <c r="AE123" s="41" t="e">
        <f t="shared" si="32"/>
        <v>#VALUE!</v>
      </c>
      <c r="AF123" s="41" t="e">
        <f t="shared" si="10"/>
        <v>#VALUE!</v>
      </c>
      <c r="AG123" s="41" t="e">
        <f t="shared" si="11"/>
        <v>#VALUE!</v>
      </c>
      <c r="AH123" s="41" t="e">
        <f t="shared" si="33"/>
        <v>#VALUE!</v>
      </c>
      <c r="AI123" s="41" t="e">
        <f t="shared" si="12"/>
        <v>#VALUE!</v>
      </c>
      <c r="AJ123" s="41" t="e">
        <f t="shared" si="34"/>
        <v>#VALUE!</v>
      </c>
      <c r="AK123" s="8" t="e">
        <f t="shared" si="36"/>
        <v>#VALUE!</v>
      </c>
      <c r="AL123" s="42" t="e">
        <f t="shared" si="37"/>
        <v>#VALUE!</v>
      </c>
      <c r="AZ123" s="8"/>
    </row>
    <row r="124" spans="1:52" ht="15" x14ac:dyDescent="0.15">
      <c r="A124" s="40"/>
      <c r="B124" s="41" t="e">
        <f t="shared" si="39"/>
        <v>#VALUE!</v>
      </c>
      <c r="C124" s="41" t="e">
        <f t="shared" si="39"/>
        <v>#VALUE!</v>
      </c>
      <c r="D124" s="41" t="e">
        <f t="shared" si="39"/>
        <v>#VALUE!</v>
      </c>
      <c r="E124" s="41" t="e">
        <f t="shared" si="35"/>
        <v>#VALUE!</v>
      </c>
      <c r="F124" s="41" t="e">
        <f t="shared" si="14"/>
        <v>#VALUE!</v>
      </c>
      <c r="G124" s="41" t="e">
        <f t="shared" si="15"/>
        <v>#VALUE!</v>
      </c>
      <c r="H124" s="25" t="e">
        <f t="shared" si="41"/>
        <v>#VALUE!</v>
      </c>
      <c r="I124" s="227" t="e">
        <f t="shared" si="17"/>
        <v>#VALUE!</v>
      </c>
      <c r="J124" s="228" t="e">
        <f t="shared" si="38"/>
        <v>#VALUE!</v>
      </c>
      <c r="K124" s="41" t="e">
        <f t="shared" si="18"/>
        <v>#VALUE!</v>
      </c>
      <c r="L124" s="216" t="e">
        <f t="shared" si="19"/>
        <v>#VALUE!</v>
      </c>
      <c r="M124" s="216" t="e">
        <f t="shared" si="4"/>
        <v>#VALUE!</v>
      </c>
      <c r="N124" s="41" t="e">
        <f t="shared" si="20"/>
        <v>#VALUE!</v>
      </c>
      <c r="O124" s="41" t="e">
        <f t="shared" si="21"/>
        <v>#VALUE!</v>
      </c>
      <c r="P124" s="229" t="e">
        <f t="shared" si="22"/>
        <v>#VALUE!</v>
      </c>
      <c r="Q124" s="41" t="e">
        <f t="shared" si="23"/>
        <v>#VALUE!</v>
      </c>
      <c r="R124" s="41" t="e">
        <f t="shared" si="24"/>
        <v>#VALUE!</v>
      </c>
      <c r="S124" s="216" t="e">
        <f t="shared" si="5"/>
        <v>#VALUE!</v>
      </c>
      <c r="T124" s="216" t="e">
        <f t="shared" si="6"/>
        <v>#VALUE!</v>
      </c>
      <c r="U124" s="231" t="e">
        <f t="shared" si="25"/>
        <v>#VALUE!</v>
      </c>
      <c r="V124" s="231" t="e">
        <f t="shared" si="7"/>
        <v>#VALUE!</v>
      </c>
      <c r="W124" s="41" t="e">
        <f t="shared" si="26"/>
        <v>#VALUE!</v>
      </c>
      <c r="X124" s="41" t="e">
        <f t="shared" si="27"/>
        <v>#VALUE!</v>
      </c>
      <c r="Y124" s="41" t="e">
        <f t="shared" si="28"/>
        <v>#VALUE!</v>
      </c>
      <c r="Z124" s="41" t="e">
        <f t="shared" si="29"/>
        <v>#VALUE!</v>
      </c>
      <c r="AA124" s="231" t="e">
        <f t="shared" si="8"/>
        <v>#VALUE!</v>
      </c>
      <c r="AB124" s="231" t="e">
        <f t="shared" si="30"/>
        <v>#VALUE!</v>
      </c>
      <c r="AC124" s="41" t="e">
        <f t="shared" si="40"/>
        <v>#VALUE!</v>
      </c>
      <c r="AD124" s="41" t="e">
        <f t="shared" si="9"/>
        <v>#VALUE!</v>
      </c>
      <c r="AE124" s="41" t="e">
        <f t="shared" si="32"/>
        <v>#VALUE!</v>
      </c>
      <c r="AF124" s="41" t="e">
        <f t="shared" si="10"/>
        <v>#VALUE!</v>
      </c>
      <c r="AG124" s="41" t="e">
        <f t="shared" si="11"/>
        <v>#VALUE!</v>
      </c>
      <c r="AH124" s="41" t="e">
        <f t="shared" si="33"/>
        <v>#VALUE!</v>
      </c>
      <c r="AI124" s="41" t="e">
        <f t="shared" si="12"/>
        <v>#VALUE!</v>
      </c>
      <c r="AJ124" s="41" t="e">
        <f t="shared" si="34"/>
        <v>#VALUE!</v>
      </c>
      <c r="AK124" s="8" t="e">
        <f t="shared" si="36"/>
        <v>#VALUE!</v>
      </c>
      <c r="AL124" s="42" t="e">
        <f t="shared" si="37"/>
        <v>#VALUE!</v>
      </c>
      <c r="AZ124" s="8"/>
    </row>
    <row r="125" spans="1:52" ht="15" x14ac:dyDescent="0.15">
      <c r="A125" s="40"/>
      <c r="B125" s="41" t="e">
        <f t="shared" si="39"/>
        <v>#VALUE!</v>
      </c>
      <c r="C125" s="41" t="e">
        <f t="shared" si="39"/>
        <v>#VALUE!</v>
      </c>
      <c r="D125" s="41" t="e">
        <f t="shared" si="39"/>
        <v>#VALUE!</v>
      </c>
      <c r="E125" s="41" t="e">
        <f t="shared" si="35"/>
        <v>#VALUE!</v>
      </c>
      <c r="F125" s="41" t="e">
        <f t="shared" si="14"/>
        <v>#VALUE!</v>
      </c>
      <c r="G125" s="41" t="e">
        <f t="shared" si="15"/>
        <v>#VALUE!</v>
      </c>
      <c r="H125" s="25" t="e">
        <f t="shared" si="41"/>
        <v>#VALUE!</v>
      </c>
      <c r="I125" s="227" t="e">
        <f t="shared" si="17"/>
        <v>#VALUE!</v>
      </c>
      <c r="J125" s="228" t="e">
        <f t="shared" si="38"/>
        <v>#VALUE!</v>
      </c>
      <c r="K125" s="41" t="e">
        <f t="shared" si="18"/>
        <v>#VALUE!</v>
      </c>
      <c r="L125" s="216" t="e">
        <f t="shared" si="19"/>
        <v>#VALUE!</v>
      </c>
      <c r="M125" s="216" t="e">
        <f t="shared" ref="M125:M188" si="42">(D125+L125)/2</f>
        <v>#VALUE!</v>
      </c>
      <c r="N125" s="41" t="e">
        <f t="shared" si="20"/>
        <v>#VALUE!</v>
      </c>
      <c r="O125" s="41" t="e">
        <f t="shared" si="21"/>
        <v>#VALUE!</v>
      </c>
      <c r="P125" s="229" t="e">
        <f t="shared" si="22"/>
        <v>#VALUE!</v>
      </c>
      <c r="Q125" s="41" t="e">
        <f t="shared" si="23"/>
        <v>#VALUE!</v>
      </c>
      <c r="R125" s="41" t="e">
        <f t="shared" si="24"/>
        <v>#VALUE!</v>
      </c>
      <c r="S125" s="216" t="e">
        <f t="shared" ref="S125:S188" si="43">Q125/O125/R125</f>
        <v>#VALUE!</v>
      </c>
      <c r="T125" s="216" t="e">
        <f t="shared" ref="T125:T188" si="44">N125/(1-S125)</f>
        <v>#VALUE!</v>
      </c>
      <c r="U125" s="231" t="e">
        <f t="shared" si="25"/>
        <v>#VALUE!</v>
      </c>
      <c r="V125" s="231" t="e">
        <f t="shared" ref="V125:V188" si="45">(D125+U125)/2</f>
        <v>#VALUE!</v>
      </c>
      <c r="W125" s="41" t="e">
        <f t="shared" si="26"/>
        <v>#VALUE!</v>
      </c>
      <c r="X125" s="41" t="e">
        <f t="shared" si="27"/>
        <v>#VALUE!</v>
      </c>
      <c r="Y125" s="41" t="e">
        <f t="shared" si="28"/>
        <v>#VALUE!</v>
      </c>
      <c r="Z125" s="41" t="e">
        <f t="shared" si="29"/>
        <v>#VALUE!</v>
      </c>
      <c r="AA125" s="231" t="e">
        <f t="shared" ref="AA125:AA188" si="46">X125/O125/Z125</f>
        <v>#VALUE!</v>
      </c>
      <c r="AB125" s="231" t="e">
        <f t="shared" si="30"/>
        <v>#VALUE!</v>
      </c>
      <c r="AC125" s="41" t="e">
        <f t="shared" si="40"/>
        <v>#VALUE!</v>
      </c>
      <c r="AD125" s="41" t="e">
        <f t="shared" ref="AD125:AD188" si="47">H125/AC125*K125</f>
        <v>#VALUE!</v>
      </c>
      <c r="AE125" s="41" t="e">
        <f t="shared" si="32"/>
        <v>#VALUE!</v>
      </c>
      <c r="AF125" s="41" t="e">
        <f t="shared" ref="AF125:AF188" si="48">B125-(AC125-N125)</f>
        <v>#VALUE!</v>
      </c>
      <c r="AG125" s="41" t="e">
        <f t="shared" ref="AG125:AG188" si="49">C125-AC125</f>
        <v>#VALUE!</v>
      </c>
      <c r="AH125" s="41" t="e">
        <f t="shared" si="33"/>
        <v>#VALUE!</v>
      </c>
      <c r="AI125" s="41" t="e">
        <f t="shared" ref="AI125:AI188" si="50">AC125/R125*1000000</f>
        <v>#VALUE!</v>
      </c>
      <c r="AJ125" s="41" t="e">
        <f t="shared" si="34"/>
        <v>#VALUE!</v>
      </c>
      <c r="AK125" s="8" t="e">
        <f t="shared" si="36"/>
        <v>#VALUE!</v>
      </c>
      <c r="AL125" s="42" t="e">
        <f t="shared" si="37"/>
        <v>#VALUE!</v>
      </c>
      <c r="AZ125" s="8"/>
    </row>
    <row r="126" spans="1:52" ht="15" x14ac:dyDescent="0.15">
      <c r="A126" s="40"/>
      <c r="B126" s="41" t="e">
        <f t="shared" ref="B126:D157" si="51">AF125</f>
        <v>#VALUE!</v>
      </c>
      <c r="C126" s="41" t="e">
        <f t="shared" si="51"/>
        <v>#VALUE!</v>
      </c>
      <c r="D126" s="41" t="e">
        <f t="shared" si="51"/>
        <v>#VALUE!</v>
      </c>
      <c r="E126" s="41" t="e">
        <f t="shared" si="35"/>
        <v>#VALUE!</v>
      </c>
      <c r="F126" s="41" t="e">
        <f t="shared" ref="F126:F189" si="52">(E126+E125)/2</f>
        <v>#VALUE!</v>
      </c>
      <c r="G126" s="41" t="e">
        <f t="shared" ref="G126:G189" si="53">F126*$S$53*$C$55*(B126-C126+N126)^1.5</f>
        <v>#VALUE!</v>
      </c>
      <c r="H126" s="25" t="e">
        <f t="shared" si="41"/>
        <v>#VALUE!</v>
      </c>
      <c r="I126" s="227" t="e">
        <f t="shared" ref="I126:I189" si="54">(B126-C126)*B$19</f>
        <v>#VALUE!</v>
      </c>
      <c r="J126" s="228" t="e">
        <f t="shared" si="38"/>
        <v>#VALUE!</v>
      </c>
      <c r="K126" s="41" t="e">
        <f t="shared" ref="K126:K189" si="55">IF((1-S125-0.015)&gt;0,1,-1)</f>
        <v>#VALUE!</v>
      </c>
      <c r="L126" s="216" t="e">
        <f t="shared" ref="L126:L189" si="56">D126+K126*H126</f>
        <v>#VALUE!</v>
      </c>
      <c r="M126" s="216" t="e">
        <f t="shared" si="42"/>
        <v>#VALUE!</v>
      </c>
      <c r="N126" s="41" t="e">
        <f t="shared" ref="N126:N189" si="57">2*($P$53*M126/$S$52/$S$51)^2-(B126-C126)*2</f>
        <v>#VALUE!</v>
      </c>
      <c r="O126" s="41" t="e">
        <f t="shared" ref="O126:O189" si="58">wh(B126,$F$51,$F$52,$F$53)</f>
        <v>#VALUE!</v>
      </c>
      <c r="P126" s="229" t="e">
        <f t="shared" ref="P126:P189" si="59">$C$54*$L$55*$L$55*M126*M126/(($B$19*(B126-C126))^0.333)*1000</f>
        <v>#VALUE!</v>
      </c>
      <c r="Q126" s="41" t="e">
        <f t="shared" ref="Q126:Q189" si="60">M126/$S$54*(B126-C126+N126/2)*E126-$C$53</f>
        <v>#VALUE!</v>
      </c>
      <c r="R126" s="41" t="e">
        <f t="shared" ref="R126:R189" si="61">rate1(1,$L$52,$L$51,$L$54,L126,$L$53,$L$50,P126)</f>
        <v>#VALUE!</v>
      </c>
      <c r="S126" s="216" t="e">
        <f t="shared" si="43"/>
        <v>#VALUE!</v>
      </c>
      <c r="T126" s="216" t="e">
        <f t="shared" si="44"/>
        <v>#VALUE!</v>
      </c>
      <c r="U126" s="231" t="e">
        <f t="shared" ref="U126:U189" si="62">D126-K126*H126</f>
        <v>#VALUE!</v>
      </c>
      <c r="V126" s="231" t="e">
        <f t="shared" si="45"/>
        <v>#VALUE!</v>
      </c>
      <c r="W126" s="41" t="e">
        <f t="shared" ref="W126:W189" si="63">2*($P$53*V126/$S$52/$S$51)^2-(B126-C126)*2</f>
        <v>#VALUE!</v>
      </c>
      <c r="X126" s="41" t="e">
        <f t="shared" ref="X126:X189" si="64">V126/$S$54*(B126-C126+W126/2)*F126-$C$53</f>
        <v>#VALUE!</v>
      </c>
      <c r="Y126" s="41" t="e">
        <f t="shared" ref="Y126:Y189" si="65">$C$54*$L$55*$L$55*V126*V126/(($B$19*(B126-C126))^0.333)*1000</f>
        <v>#VALUE!</v>
      </c>
      <c r="Z126" s="41" t="e">
        <f t="shared" ref="Z126:Z189" si="66">rate1(1,$L$52,$L$51,$L$54,U126,$L$53,$L$50,Y126)</f>
        <v>#VALUE!</v>
      </c>
      <c r="AA126" s="231" t="e">
        <f t="shared" si="46"/>
        <v>#VALUE!</v>
      </c>
      <c r="AB126" s="231" t="e">
        <f t="shared" ref="AB126:AB189" si="67">W126/(1-AA126)</f>
        <v>#VALUE!</v>
      </c>
      <c r="AC126" s="41" t="e">
        <f t="shared" ref="AC126:AC157" si="68">delta_z(N126,S126,H126,AE125,AB126)</f>
        <v>#VALUE!</v>
      </c>
      <c r="AD126" s="41" t="e">
        <f t="shared" si="47"/>
        <v>#VALUE!</v>
      </c>
      <c r="AE126" s="41" t="e">
        <f t="shared" ref="AE126:AE189" si="69">(AD126-AD125)/(AC126+AC125)*2</f>
        <v>#VALUE!</v>
      </c>
      <c r="AF126" s="41" t="e">
        <f t="shared" si="48"/>
        <v>#VALUE!</v>
      </c>
      <c r="AG126" s="41" t="e">
        <f t="shared" si="49"/>
        <v>#VALUE!</v>
      </c>
      <c r="AH126" s="41" t="e">
        <f t="shared" ref="AH126:AH189" si="70">$S$54*$S$53*$C$55*SQRT(AF126-AG126)</f>
        <v>#VALUE!</v>
      </c>
      <c r="AI126" s="41" t="e">
        <f t="shared" si="50"/>
        <v>#VALUE!</v>
      </c>
      <c r="AJ126" s="41" t="e">
        <f t="shared" ref="AJ126:AJ189" si="71">AJ125+AI126/3600</f>
        <v>#VALUE!</v>
      </c>
      <c r="AK126" s="8" t="e">
        <f t="shared" si="36"/>
        <v>#VALUE!</v>
      </c>
      <c r="AL126" s="42" t="e">
        <f t="shared" si="37"/>
        <v>#VALUE!</v>
      </c>
      <c r="AZ126" s="8"/>
    </row>
    <row r="127" spans="1:52" ht="15" x14ac:dyDescent="0.15">
      <c r="A127" s="40"/>
      <c r="B127" s="41" t="e">
        <f t="shared" si="51"/>
        <v>#VALUE!</v>
      </c>
      <c r="C127" s="41" t="e">
        <f t="shared" si="51"/>
        <v>#VALUE!</v>
      </c>
      <c r="D127" s="41" t="e">
        <f t="shared" si="51"/>
        <v>#VALUE!</v>
      </c>
      <c r="E127" s="41" t="e">
        <f t="shared" ref="E127:E190" si="72">CalBreachWidth(C127,B127,I127,E126)</f>
        <v>#VALUE!</v>
      </c>
      <c r="F127" s="41" t="e">
        <f t="shared" si="52"/>
        <v>#VALUE!</v>
      </c>
      <c r="G127" s="41" t="e">
        <f t="shared" si="53"/>
        <v>#VALUE!</v>
      </c>
      <c r="H127" s="25" t="e">
        <f t="shared" ref="H127:H158" si="73">dv(S126)</f>
        <v>#VALUE!</v>
      </c>
      <c r="I127" s="227" t="e">
        <f t="shared" si="54"/>
        <v>#VALUE!</v>
      </c>
      <c r="J127" s="228" t="e">
        <f t="shared" si="38"/>
        <v>#VALUE!</v>
      </c>
      <c r="K127" s="41" t="e">
        <f t="shared" si="55"/>
        <v>#VALUE!</v>
      </c>
      <c r="L127" s="216" t="e">
        <f t="shared" si="56"/>
        <v>#VALUE!</v>
      </c>
      <c r="M127" s="216" t="e">
        <f t="shared" si="42"/>
        <v>#VALUE!</v>
      </c>
      <c r="N127" s="41" t="e">
        <f t="shared" si="57"/>
        <v>#VALUE!</v>
      </c>
      <c r="O127" s="41" t="e">
        <f t="shared" si="58"/>
        <v>#VALUE!</v>
      </c>
      <c r="P127" s="229" t="e">
        <f t="shared" si="59"/>
        <v>#VALUE!</v>
      </c>
      <c r="Q127" s="41" t="e">
        <f t="shared" si="60"/>
        <v>#VALUE!</v>
      </c>
      <c r="R127" s="41" t="e">
        <f t="shared" si="61"/>
        <v>#VALUE!</v>
      </c>
      <c r="S127" s="216" t="e">
        <f t="shared" si="43"/>
        <v>#VALUE!</v>
      </c>
      <c r="T127" s="216" t="e">
        <f t="shared" si="44"/>
        <v>#VALUE!</v>
      </c>
      <c r="U127" s="231" t="e">
        <f t="shared" si="62"/>
        <v>#VALUE!</v>
      </c>
      <c r="V127" s="231" t="e">
        <f t="shared" si="45"/>
        <v>#VALUE!</v>
      </c>
      <c r="W127" s="41" t="e">
        <f t="shared" si="63"/>
        <v>#VALUE!</v>
      </c>
      <c r="X127" s="41" t="e">
        <f t="shared" si="64"/>
        <v>#VALUE!</v>
      </c>
      <c r="Y127" s="41" t="e">
        <f t="shared" si="65"/>
        <v>#VALUE!</v>
      </c>
      <c r="Z127" s="41" t="e">
        <f t="shared" si="66"/>
        <v>#VALUE!</v>
      </c>
      <c r="AA127" s="231" t="e">
        <f t="shared" si="46"/>
        <v>#VALUE!</v>
      </c>
      <c r="AB127" s="231" t="e">
        <f t="shared" si="67"/>
        <v>#VALUE!</v>
      </c>
      <c r="AC127" s="41" t="e">
        <f t="shared" si="68"/>
        <v>#VALUE!</v>
      </c>
      <c r="AD127" s="41" t="e">
        <f t="shared" si="47"/>
        <v>#VALUE!</v>
      </c>
      <c r="AE127" s="41" t="e">
        <f t="shared" si="69"/>
        <v>#VALUE!</v>
      </c>
      <c r="AF127" s="41" t="e">
        <f t="shared" si="48"/>
        <v>#VALUE!</v>
      </c>
      <c r="AG127" s="41" t="e">
        <f t="shared" si="49"/>
        <v>#VALUE!</v>
      </c>
      <c r="AH127" s="41" t="e">
        <f t="shared" si="70"/>
        <v>#VALUE!</v>
      </c>
      <c r="AI127" s="41" t="e">
        <f t="shared" si="50"/>
        <v>#VALUE!</v>
      </c>
      <c r="AJ127" s="41" t="e">
        <f t="shared" si="71"/>
        <v>#VALUE!</v>
      </c>
      <c r="AK127" s="8" t="e">
        <f t="shared" ref="AK127:AK190" si="74">AK126+AI127*G126/1000000</f>
        <v>#VALUE!</v>
      </c>
      <c r="AL127" s="42" t="e">
        <f t="shared" ref="AL127:AL190" si="75">AL126+AI127*J127/1000000</f>
        <v>#VALUE!</v>
      </c>
      <c r="AZ127" s="8"/>
    </row>
    <row r="128" spans="1:52" ht="15" x14ac:dyDescent="0.15">
      <c r="A128" s="40"/>
      <c r="B128" s="41" t="e">
        <f t="shared" si="51"/>
        <v>#VALUE!</v>
      </c>
      <c r="C128" s="41" t="e">
        <f t="shared" si="51"/>
        <v>#VALUE!</v>
      </c>
      <c r="D128" s="41" t="e">
        <f t="shared" si="51"/>
        <v>#VALUE!</v>
      </c>
      <c r="E128" s="41" t="e">
        <f t="shared" si="72"/>
        <v>#VALUE!</v>
      </c>
      <c r="F128" s="41" t="e">
        <f t="shared" si="52"/>
        <v>#VALUE!</v>
      </c>
      <c r="G128" s="41" t="e">
        <f t="shared" si="53"/>
        <v>#VALUE!</v>
      </c>
      <c r="H128" s="25" t="e">
        <f t="shared" si="73"/>
        <v>#VALUE!</v>
      </c>
      <c r="I128" s="227" t="e">
        <f t="shared" si="54"/>
        <v>#VALUE!</v>
      </c>
      <c r="J128" s="228" t="e">
        <f t="shared" ref="J128:J191" si="76">IF(H128&gt;0, $B$7,"")</f>
        <v>#VALUE!</v>
      </c>
      <c r="K128" s="41" t="e">
        <f t="shared" si="55"/>
        <v>#VALUE!</v>
      </c>
      <c r="L128" s="216" t="e">
        <f t="shared" si="56"/>
        <v>#VALUE!</v>
      </c>
      <c r="M128" s="216" t="e">
        <f t="shared" si="42"/>
        <v>#VALUE!</v>
      </c>
      <c r="N128" s="41" t="e">
        <f t="shared" si="57"/>
        <v>#VALUE!</v>
      </c>
      <c r="O128" s="41" t="e">
        <f t="shared" si="58"/>
        <v>#VALUE!</v>
      </c>
      <c r="P128" s="229" t="e">
        <f t="shared" si="59"/>
        <v>#VALUE!</v>
      </c>
      <c r="Q128" s="41" t="e">
        <f t="shared" si="60"/>
        <v>#VALUE!</v>
      </c>
      <c r="R128" s="41" t="e">
        <f t="shared" si="61"/>
        <v>#VALUE!</v>
      </c>
      <c r="S128" s="216" t="e">
        <f t="shared" si="43"/>
        <v>#VALUE!</v>
      </c>
      <c r="T128" s="216" t="e">
        <f t="shared" si="44"/>
        <v>#VALUE!</v>
      </c>
      <c r="U128" s="231" t="e">
        <f t="shared" si="62"/>
        <v>#VALUE!</v>
      </c>
      <c r="V128" s="231" t="e">
        <f t="shared" si="45"/>
        <v>#VALUE!</v>
      </c>
      <c r="W128" s="41" t="e">
        <f t="shared" si="63"/>
        <v>#VALUE!</v>
      </c>
      <c r="X128" s="41" t="e">
        <f t="shared" si="64"/>
        <v>#VALUE!</v>
      </c>
      <c r="Y128" s="41" t="e">
        <f t="shared" si="65"/>
        <v>#VALUE!</v>
      </c>
      <c r="Z128" s="41" t="e">
        <f t="shared" si="66"/>
        <v>#VALUE!</v>
      </c>
      <c r="AA128" s="231" t="e">
        <f t="shared" si="46"/>
        <v>#VALUE!</v>
      </c>
      <c r="AB128" s="231" t="e">
        <f t="shared" si="67"/>
        <v>#VALUE!</v>
      </c>
      <c r="AC128" s="41" t="e">
        <f t="shared" si="68"/>
        <v>#VALUE!</v>
      </c>
      <c r="AD128" s="41" t="e">
        <f t="shared" si="47"/>
        <v>#VALUE!</v>
      </c>
      <c r="AE128" s="41" t="e">
        <f t="shared" si="69"/>
        <v>#VALUE!</v>
      </c>
      <c r="AF128" s="41" t="e">
        <f t="shared" si="48"/>
        <v>#VALUE!</v>
      </c>
      <c r="AG128" s="41" t="e">
        <f t="shared" si="49"/>
        <v>#VALUE!</v>
      </c>
      <c r="AH128" s="41" t="e">
        <f t="shared" si="70"/>
        <v>#VALUE!</v>
      </c>
      <c r="AI128" s="41" t="e">
        <f t="shared" si="50"/>
        <v>#VALUE!</v>
      </c>
      <c r="AJ128" s="41" t="e">
        <f t="shared" si="71"/>
        <v>#VALUE!</v>
      </c>
      <c r="AK128" s="8" t="e">
        <f t="shared" si="74"/>
        <v>#VALUE!</v>
      </c>
      <c r="AL128" s="42" t="e">
        <f t="shared" si="75"/>
        <v>#VALUE!</v>
      </c>
      <c r="AZ128" s="8"/>
    </row>
    <row r="129" spans="1:52" ht="15" x14ac:dyDescent="0.15">
      <c r="A129" s="40"/>
      <c r="B129" s="41" t="e">
        <f t="shared" si="51"/>
        <v>#VALUE!</v>
      </c>
      <c r="C129" s="41" t="e">
        <f t="shared" si="51"/>
        <v>#VALUE!</v>
      </c>
      <c r="D129" s="41" t="e">
        <f t="shared" si="51"/>
        <v>#VALUE!</v>
      </c>
      <c r="E129" s="41" t="e">
        <f t="shared" si="72"/>
        <v>#VALUE!</v>
      </c>
      <c r="F129" s="41" t="e">
        <f t="shared" si="52"/>
        <v>#VALUE!</v>
      </c>
      <c r="G129" s="41" t="e">
        <f t="shared" si="53"/>
        <v>#VALUE!</v>
      </c>
      <c r="H129" s="25" t="e">
        <f t="shared" si="73"/>
        <v>#VALUE!</v>
      </c>
      <c r="I129" s="227" t="e">
        <f t="shared" si="54"/>
        <v>#VALUE!</v>
      </c>
      <c r="J129" s="228" t="e">
        <f t="shared" si="76"/>
        <v>#VALUE!</v>
      </c>
      <c r="K129" s="41" t="e">
        <f t="shared" si="55"/>
        <v>#VALUE!</v>
      </c>
      <c r="L129" s="216" t="e">
        <f t="shared" si="56"/>
        <v>#VALUE!</v>
      </c>
      <c r="M129" s="216" t="e">
        <f t="shared" si="42"/>
        <v>#VALUE!</v>
      </c>
      <c r="N129" s="41" t="e">
        <f t="shared" si="57"/>
        <v>#VALUE!</v>
      </c>
      <c r="O129" s="41" t="e">
        <f t="shared" si="58"/>
        <v>#VALUE!</v>
      </c>
      <c r="P129" s="229" t="e">
        <f t="shared" si="59"/>
        <v>#VALUE!</v>
      </c>
      <c r="Q129" s="41" t="e">
        <f t="shared" si="60"/>
        <v>#VALUE!</v>
      </c>
      <c r="R129" s="41" t="e">
        <f t="shared" si="61"/>
        <v>#VALUE!</v>
      </c>
      <c r="S129" s="216" t="e">
        <f t="shared" si="43"/>
        <v>#VALUE!</v>
      </c>
      <c r="T129" s="216" t="e">
        <f t="shared" si="44"/>
        <v>#VALUE!</v>
      </c>
      <c r="U129" s="231" t="e">
        <f t="shared" si="62"/>
        <v>#VALUE!</v>
      </c>
      <c r="V129" s="231" t="e">
        <f t="shared" si="45"/>
        <v>#VALUE!</v>
      </c>
      <c r="W129" s="41" t="e">
        <f t="shared" si="63"/>
        <v>#VALUE!</v>
      </c>
      <c r="X129" s="41" t="e">
        <f t="shared" si="64"/>
        <v>#VALUE!</v>
      </c>
      <c r="Y129" s="41" t="e">
        <f t="shared" si="65"/>
        <v>#VALUE!</v>
      </c>
      <c r="Z129" s="41" t="e">
        <f t="shared" si="66"/>
        <v>#VALUE!</v>
      </c>
      <c r="AA129" s="231" t="e">
        <f t="shared" si="46"/>
        <v>#VALUE!</v>
      </c>
      <c r="AB129" s="231" t="e">
        <f t="shared" si="67"/>
        <v>#VALUE!</v>
      </c>
      <c r="AC129" s="41" t="e">
        <f t="shared" si="68"/>
        <v>#VALUE!</v>
      </c>
      <c r="AD129" s="41" t="e">
        <f t="shared" si="47"/>
        <v>#VALUE!</v>
      </c>
      <c r="AE129" s="41" t="e">
        <f t="shared" si="69"/>
        <v>#VALUE!</v>
      </c>
      <c r="AF129" s="41" t="e">
        <f t="shared" si="48"/>
        <v>#VALUE!</v>
      </c>
      <c r="AG129" s="41" t="e">
        <f t="shared" si="49"/>
        <v>#VALUE!</v>
      </c>
      <c r="AH129" s="41" t="e">
        <f t="shared" si="70"/>
        <v>#VALUE!</v>
      </c>
      <c r="AI129" s="41" t="e">
        <f t="shared" si="50"/>
        <v>#VALUE!</v>
      </c>
      <c r="AJ129" s="41" t="e">
        <f t="shared" si="71"/>
        <v>#VALUE!</v>
      </c>
      <c r="AK129" s="8" t="e">
        <f t="shared" si="74"/>
        <v>#VALUE!</v>
      </c>
      <c r="AL129" s="42" t="e">
        <f t="shared" si="75"/>
        <v>#VALUE!</v>
      </c>
      <c r="AZ129" s="8"/>
    </row>
    <row r="130" spans="1:52" ht="15" x14ac:dyDescent="0.15">
      <c r="A130" s="40"/>
      <c r="B130" s="41" t="e">
        <f t="shared" si="51"/>
        <v>#VALUE!</v>
      </c>
      <c r="C130" s="41" t="e">
        <f t="shared" si="51"/>
        <v>#VALUE!</v>
      </c>
      <c r="D130" s="41" t="e">
        <f t="shared" si="51"/>
        <v>#VALUE!</v>
      </c>
      <c r="E130" s="41" t="e">
        <f t="shared" si="72"/>
        <v>#VALUE!</v>
      </c>
      <c r="F130" s="41" t="e">
        <f t="shared" si="52"/>
        <v>#VALUE!</v>
      </c>
      <c r="G130" s="41" t="e">
        <f t="shared" si="53"/>
        <v>#VALUE!</v>
      </c>
      <c r="H130" s="25" t="e">
        <f t="shared" si="73"/>
        <v>#VALUE!</v>
      </c>
      <c r="I130" s="227" t="e">
        <f t="shared" si="54"/>
        <v>#VALUE!</v>
      </c>
      <c r="J130" s="228" t="e">
        <f t="shared" si="76"/>
        <v>#VALUE!</v>
      </c>
      <c r="K130" s="41" t="e">
        <f t="shared" si="55"/>
        <v>#VALUE!</v>
      </c>
      <c r="L130" s="216" t="e">
        <f t="shared" si="56"/>
        <v>#VALUE!</v>
      </c>
      <c r="M130" s="216" t="e">
        <f t="shared" si="42"/>
        <v>#VALUE!</v>
      </c>
      <c r="N130" s="41" t="e">
        <f t="shared" si="57"/>
        <v>#VALUE!</v>
      </c>
      <c r="O130" s="41" t="e">
        <f t="shared" si="58"/>
        <v>#VALUE!</v>
      </c>
      <c r="P130" s="229" t="e">
        <f t="shared" si="59"/>
        <v>#VALUE!</v>
      </c>
      <c r="Q130" s="41" t="e">
        <f t="shared" si="60"/>
        <v>#VALUE!</v>
      </c>
      <c r="R130" s="41" t="e">
        <f t="shared" si="61"/>
        <v>#VALUE!</v>
      </c>
      <c r="S130" s="216" t="e">
        <f t="shared" si="43"/>
        <v>#VALUE!</v>
      </c>
      <c r="T130" s="216" t="e">
        <f t="shared" si="44"/>
        <v>#VALUE!</v>
      </c>
      <c r="U130" s="231" t="e">
        <f t="shared" si="62"/>
        <v>#VALUE!</v>
      </c>
      <c r="V130" s="231" t="e">
        <f t="shared" si="45"/>
        <v>#VALUE!</v>
      </c>
      <c r="W130" s="41" t="e">
        <f t="shared" si="63"/>
        <v>#VALUE!</v>
      </c>
      <c r="X130" s="41" t="e">
        <f t="shared" si="64"/>
        <v>#VALUE!</v>
      </c>
      <c r="Y130" s="41" t="e">
        <f t="shared" si="65"/>
        <v>#VALUE!</v>
      </c>
      <c r="Z130" s="41" t="e">
        <f t="shared" si="66"/>
        <v>#VALUE!</v>
      </c>
      <c r="AA130" s="231" t="e">
        <f t="shared" si="46"/>
        <v>#VALUE!</v>
      </c>
      <c r="AB130" s="231" t="e">
        <f t="shared" si="67"/>
        <v>#VALUE!</v>
      </c>
      <c r="AC130" s="41" t="e">
        <f t="shared" si="68"/>
        <v>#VALUE!</v>
      </c>
      <c r="AD130" s="41" t="e">
        <f t="shared" si="47"/>
        <v>#VALUE!</v>
      </c>
      <c r="AE130" s="41" t="e">
        <f t="shared" si="69"/>
        <v>#VALUE!</v>
      </c>
      <c r="AF130" s="41" t="e">
        <f t="shared" si="48"/>
        <v>#VALUE!</v>
      </c>
      <c r="AG130" s="41" t="e">
        <f t="shared" si="49"/>
        <v>#VALUE!</v>
      </c>
      <c r="AH130" s="41" t="e">
        <f t="shared" si="70"/>
        <v>#VALUE!</v>
      </c>
      <c r="AI130" s="41" t="e">
        <f t="shared" si="50"/>
        <v>#VALUE!</v>
      </c>
      <c r="AJ130" s="41" t="e">
        <f t="shared" si="71"/>
        <v>#VALUE!</v>
      </c>
      <c r="AK130" s="8" t="e">
        <f t="shared" si="74"/>
        <v>#VALUE!</v>
      </c>
      <c r="AL130" s="42" t="e">
        <f t="shared" si="75"/>
        <v>#VALUE!</v>
      </c>
      <c r="AZ130" s="8"/>
    </row>
    <row r="131" spans="1:52" ht="15" x14ac:dyDescent="0.15">
      <c r="A131" s="40"/>
      <c r="B131" s="41" t="e">
        <f t="shared" si="51"/>
        <v>#VALUE!</v>
      </c>
      <c r="C131" s="41" t="e">
        <f t="shared" si="51"/>
        <v>#VALUE!</v>
      </c>
      <c r="D131" s="41" t="e">
        <f t="shared" si="51"/>
        <v>#VALUE!</v>
      </c>
      <c r="E131" s="41" t="e">
        <f t="shared" si="72"/>
        <v>#VALUE!</v>
      </c>
      <c r="F131" s="41" t="e">
        <f t="shared" si="52"/>
        <v>#VALUE!</v>
      </c>
      <c r="G131" s="41" t="e">
        <f t="shared" si="53"/>
        <v>#VALUE!</v>
      </c>
      <c r="H131" s="25" t="e">
        <f t="shared" si="73"/>
        <v>#VALUE!</v>
      </c>
      <c r="I131" s="227" t="e">
        <f t="shared" si="54"/>
        <v>#VALUE!</v>
      </c>
      <c r="J131" s="228" t="e">
        <f t="shared" si="76"/>
        <v>#VALUE!</v>
      </c>
      <c r="K131" s="41" t="e">
        <f t="shared" si="55"/>
        <v>#VALUE!</v>
      </c>
      <c r="L131" s="216" t="e">
        <f t="shared" si="56"/>
        <v>#VALUE!</v>
      </c>
      <c r="M131" s="216" t="e">
        <f t="shared" si="42"/>
        <v>#VALUE!</v>
      </c>
      <c r="N131" s="41" t="e">
        <f t="shared" si="57"/>
        <v>#VALUE!</v>
      </c>
      <c r="O131" s="41" t="e">
        <f t="shared" si="58"/>
        <v>#VALUE!</v>
      </c>
      <c r="P131" s="229" t="e">
        <f t="shared" si="59"/>
        <v>#VALUE!</v>
      </c>
      <c r="Q131" s="41" t="e">
        <f t="shared" si="60"/>
        <v>#VALUE!</v>
      </c>
      <c r="R131" s="41" t="e">
        <f t="shared" si="61"/>
        <v>#VALUE!</v>
      </c>
      <c r="S131" s="216" t="e">
        <f t="shared" si="43"/>
        <v>#VALUE!</v>
      </c>
      <c r="T131" s="216" t="e">
        <f t="shared" si="44"/>
        <v>#VALUE!</v>
      </c>
      <c r="U131" s="231" t="e">
        <f t="shared" si="62"/>
        <v>#VALUE!</v>
      </c>
      <c r="V131" s="231" t="e">
        <f t="shared" si="45"/>
        <v>#VALUE!</v>
      </c>
      <c r="W131" s="41" t="e">
        <f t="shared" si="63"/>
        <v>#VALUE!</v>
      </c>
      <c r="X131" s="41" t="e">
        <f t="shared" si="64"/>
        <v>#VALUE!</v>
      </c>
      <c r="Y131" s="41" t="e">
        <f t="shared" si="65"/>
        <v>#VALUE!</v>
      </c>
      <c r="Z131" s="41" t="e">
        <f t="shared" si="66"/>
        <v>#VALUE!</v>
      </c>
      <c r="AA131" s="231" t="e">
        <f t="shared" si="46"/>
        <v>#VALUE!</v>
      </c>
      <c r="AB131" s="231" t="e">
        <f t="shared" si="67"/>
        <v>#VALUE!</v>
      </c>
      <c r="AC131" s="41" t="e">
        <f t="shared" si="68"/>
        <v>#VALUE!</v>
      </c>
      <c r="AD131" s="41" t="e">
        <f t="shared" si="47"/>
        <v>#VALUE!</v>
      </c>
      <c r="AE131" s="41" t="e">
        <f t="shared" si="69"/>
        <v>#VALUE!</v>
      </c>
      <c r="AF131" s="41" t="e">
        <f t="shared" si="48"/>
        <v>#VALUE!</v>
      </c>
      <c r="AG131" s="41" t="e">
        <f t="shared" si="49"/>
        <v>#VALUE!</v>
      </c>
      <c r="AH131" s="41" t="e">
        <f t="shared" si="70"/>
        <v>#VALUE!</v>
      </c>
      <c r="AI131" s="41" t="e">
        <f t="shared" si="50"/>
        <v>#VALUE!</v>
      </c>
      <c r="AJ131" s="41" t="e">
        <f t="shared" si="71"/>
        <v>#VALUE!</v>
      </c>
      <c r="AK131" s="8" t="e">
        <f t="shared" si="74"/>
        <v>#VALUE!</v>
      </c>
      <c r="AL131" s="42" t="e">
        <f t="shared" si="75"/>
        <v>#VALUE!</v>
      </c>
      <c r="AZ131" s="8"/>
    </row>
    <row r="132" spans="1:52" ht="15" x14ac:dyDescent="0.15">
      <c r="A132" s="40"/>
      <c r="B132" s="41" t="e">
        <f t="shared" si="51"/>
        <v>#VALUE!</v>
      </c>
      <c r="C132" s="41" t="e">
        <f t="shared" si="51"/>
        <v>#VALUE!</v>
      </c>
      <c r="D132" s="41" t="e">
        <f t="shared" si="51"/>
        <v>#VALUE!</v>
      </c>
      <c r="E132" s="41" t="e">
        <f t="shared" si="72"/>
        <v>#VALUE!</v>
      </c>
      <c r="F132" s="41" t="e">
        <f t="shared" si="52"/>
        <v>#VALUE!</v>
      </c>
      <c r="G132" s="41" t="e">
        <f t="shared" si="53"/>
        <v>#VALUE!</v>
      </c>
      <c r="H132" s="25" t="e">
        <f t="shared" si="73"/>
        <v>#VALUE!</v>
      </c>
      <c r="I132" s="227" t="e">
        <f t="shared" si="54"/>
        <v>#VALUE!</v>
      </c>
      <c r="J132" s="228" t="e">
        <f t="shared" si="76"/>
        <v>#VALUE!</v>
      </c>
      <c r="K132" s="41" t="e">
        <f t="shared" si="55"/>
        <v>#VALUE!</v>
      </c>
      <c r="L132" s="216" t="e">
        <f t="shared" si="56"/>
        <v>#VALUE!</v>
      </c>
      <c r="M132" s="216" t="e">
        <f t="shared" si="42"/>
        <v>#VALUE!</v>
      </c>
      <c r="N132" s="41" t="e">
        <f t="shared" si="57"/>
        <v>#VALUE!</v>
      </c>
      <c r="O132" s="41" t="e">
        <f t="shared" si="58"/>
        <v>#VALUE!</v>
      </c>
      <c r="P132" s="229" t="e">
        <f t="shared" si="59"/>
        <v>#VALUE!</v>
      </c>
      <c r="Q132" s="41" t="e">
        <f t="shared" si="60"/>
        <v>#VALUE!</v>
      </c>
      <c r="R132" s="41" t="e">
        <f t="shared" si="61"/>
        <v>#VALUE!</v>
      </c>
      <c r="S132" s="216" t="e">
        <f t="shared" si="43"/>
        <v>#VALUE!</v>
      </c>
      <c r="T132" s="216" t="e">
        <f t="shared" si="44"/>
        <v>#VALUE!</v>
      </c>
      <c r="U132" s="231" t="e">
        <f t="shared" si="62"/>
        <v>#VALUE!</v>
      </c>
      <c r="V132" s="231" t="e">
        <f t="shared" si="45"/>
        <v>#VALUE!</v>
      </c>
      <c r="W132" s="41" t="e">
        <f t="shared" si="63"/>
        <v>#VALUE!</v>
      </c>
      <c r="X132" s="41" t="e">
        <f t="shared" si="64"/>
        <v>#VALUE!</v>
      </c>
      <c r="Y132" s="41" t="e">
        <f t="shared" si="65"/>
        <v>#VALUE!</v>
      </c>
      <c r="Z132" s="41" t="e">
        <f t="shared" si="66"/>
        <v>#VALUE!</v>
      </c>
      <c r="AA132" s="231" t="e">
        <f t="shared" si="46"/>
        <v>#VALUE!</v>
      </c>
      <c r="AB132" s="231" t="e">
        <f t="shared" si="67"/>
        <v>#VALUE!</v>
      </c>
      <c r="AC132" s="41" t="e">
        <f t="shared" si="68"/>
        <v>#VALUE!</v>
      </c>
      <c r="AD132" s="41" t="e">
        <f t="shared" si="47"/>
        <v>#VALUE!</v>
      </c>
      <c r="AE132" s="41" t="e">
        <f t="shared" si="69"/>
        <v>#VALUE!</v>
      </c>
      <c r="AF132" s="41" t="e">
        <f t="shared" si="48"/>
        <v>#VALUE!</v>
      </c>
      <c r="AG132" s="41" t="e">
        <f t="shared" si="49"/>
        <v>#VALUE!</v>
      </c>
      <c r="AH132" s="41" t="e">
        <f t="shared" si="70"/>
        <v>#VALUE!</v>
      </c>
      <c r="AI132" s="41" t="e">
        <f t="shared" si="50"/>
        <v>#VALUE!</v>
      </c>
      <c r="AJ132" s="41" t="e">
        <f t="shared" si="71"/>
        <v>#VALUE!</v>
      </c>
      <c r="AK132" s="8" t="e">
        <f t="shared" si="74"/>
        <v>#VALUE!</v>
      </c>
      <c r="AL132" s="42" t="e">
        <f t="shared" si="75"/>
        <v>#VALUE!</v>
      </c>
      <c r="AZ132" s="8"/>
    </row>
    <row r="133" spans="1:52" ht="15" x14ac:dyDescent="0.15">
      <c r="A133" s="40"/>
      <c r="B133" s="41" t="e">
        <f t="shared" si="51"/>
        <v>#VALUE!</v>
      </c>
      <c r="C133" s="41" t="e">
        <f t="shared" si="51"/>
        <v>#VALUE!</v>
      </c>
      <c r="D133" s="41" t="e">
        <f t="shared" si="51"/>
        <v>#VALUE!</v>
      </c>
      <c r="E133" s="41" t="e">
        <f t="shared" si="72"/>
        <v>#VALUE!</v>
      </c>
      <c r="F133" s="41" t="e">
        <f t="shared" si="52"/>
        <v>#VALUE!</v>
      </c>
      <c r="G133" s="41" t="e">
        <f t="shared" si="53"/>
        <v>#VALUE!</v>
      </c>
      <c r="H133" s="25" t="e">
        <f t="shared" si="73"/>
        <v>#VALUE!</v>
      </c>
      <c r="I133" s="227" t="e">
        <f t="shared" si="54"/>
        <v>#VALUE!</v>
      </c>
      <c r="J133" s="228" t="e">
        <f t="shared" si="76"/>
        <v>#VALUE!</v>
      </c>
      <c r="K133" s="41" t="e">
        <f t="shared" si="55"/>
        <v>#VALUE!</v>
      </c>
      <c r="L133" s="216" t="e">
        <f t="shared" si="56"/>
        <v>#VALUE!</v>
      </c>
      <c r="M133" s="216" t="e">
        <f t="shared" si="42"/>
        <v>#VALUE!</v>
      </c>
      <c r="N133" s="41" t="e">
        <f t="shared" si="57"/>
        <v>#VALUE!</v>
      </c>
      <c r="O133" s="41" t="e">
        <f t="shared" si="58"/>
        <v>#VALUE!</v>
      </c>
      <c r="P133" s="229" t="e">
        <f t="shared" si="59"/>
        <v>#VALUE!</v>
      </c>
      <c r="Q133" s="41" t="e">
        <f t="shared" si="60"/>
        <v>#VALUE!</v>
      </c>
      <c r="R133" s="41" t="e">
        <f t="shared" si="61"/>
        <v>#VALUE!</v>
      </c>
      <c r="S133" s="216" t="e">
        <f t="shared" si="43"/>
        <v>#VALUE!</v>
      </c>
      <c r="T133" s="216" t="e">
        <f t="shared" si="44"/>
        <v>#VALUE!</v>
      </c>
      <c r="U133" s="231" t="e">
        <f t="shared" si="62"/>
        <v>#VALUE!</v>
      </c>
      <c r="V133" s="231" t="e">
        <f t="shared" si="45"/>
        <v>#VALUE!</v>
      </c>
      <c r="W133" s="41" t="e">
        <f t="shared" si="63"/>
        <v>#VALUE!</v>
      </c>
      <c r="X133" s="41" t="e">
        <f t="shared" si="64"/>
        <v>#VALUE!</v>
      </c>
      <c r="Y133" s="41" t="e">
        <f t="shared" si="65"/>
        <v>#VALUE!</v>
      </c>
      <c r="Z133" s="41" t="e">
        <f t="shared" si="66"/>
        <v>#VALUE!</v>
      </c>
      <c r="AA133" s="231" t="e">
        <f t="shared" si="46"/>
        <v>#VALUE!</v>
      </c>
      <c r="AB133" s="231" t="e">
        <f t="shared" si="67"/>
        <v>#VALUE!</v>
      </c>
      <c r="AC133" s="41" t="e">
        <f t="shared" si="68"/>
        <v>#VALUE!</v>
      </c>
      <c r="AD133" s="41" t="e">
        <f t="shared" si="47"/>
        <v>#VALUE!</v>
      </c>
      <c r="AE133" s="41" t="e">
        <f t="shared" si="69"/>
        <v>#VALUE!</v>
      </c>
      <c r="AF133" s="41" t="e">
        <f t="shared" si="48"/>
        <v>#VALUE!</v>
      </c>
      <c r="AG133" s="41" t="e">
        <f t="shared" si="49"/>
        <v>#VALUE!</v>
      </c>
      <c r="AH133" s="41" t="e">
        <f t="shared" si="70"/>
        <v>#VALUE!</v>
      </c>
      <c r="AI133" s="41" t="e">
        <f t="shared" si="50"/>
        <v>#VALUE!</v>
      </c>
      <c r="AJ133" s="41" t="e">
        <f t="shared" si="71"/>
        <v>#VALUE!</v>
      </c>
      <c r="AK133" s="8" t="e">
        <f t="shared" si="74"/>
        <v>#VALUE!</v>
      </c>
      <c r="AL133" s="42" t="e">
        <f t="shared" si="75"/>
        <v>#VALUE!</v>
      </c>
      <c r="AZ133" s="8"/>
    </row>
    <row r="134" spans="1:52" ht="15" x14ac:dyDescent="0.15">
      <c r="A134" s="40"/>
      <c r="B134" s="41" t="e">
        <f t="shared" si="51"/>
        <v>#VALUE!</v>
      </c>
      <c r="C134" s="41" t="e">
        <f t="shared" si="51"/>
        <v>#VALUE!</v>
      </c>
      <c r="D134" s="41" t="e">
        <f t="shared" si="51"/>
        <v>#VALUE!</v>
      </c>
      <c r="E134" s="41" t="e">
        <f t="shared" si="72"/>
        <v>#VALUE!</v>
      </c>
      <c r="F134" s="41" t="e">
        <f t="shared" si="52"/>
        <v>#VALUE!</v>
      </c>
      <c r="G134" s="41" t="e">
        <f t="shared" si="53"/>
        <v>#VALUE!</v>
      </c>
      <c r="H134" s="25" t="e">
        <f t="shared" si="73"/>
        <v>#VALUE!</v>
      </c>
      <c r="I134" s="227" t="e">
        <f t="shared" si="54"/>
        <v>#VALUE!</v>
      </c>
      <c r="J134" s="228" t="e">
        <f t="shared" si="76"/>
        <v>#VALUE!</v>
      </c>
      <c r="K134" s="41" t="e">
        <f t="shared" si="55"/>
        <v>#VALUE!</v>
      </c>
      <c r="L134" s="216" t="e">
        <f t="shared" si="56"/>
        <v>#VALUE!</v>
      </c>
      <c r="M134" s="216" t="e">
        <f t="shared" si="42"/>
        <v>#VALUE!</v>
      </c>
      <c r="N134" s="41" t="e">
        <f t="shared" si="57"/>
        <v>#VALUE!</v>
      </c>
      <c r="O134" s="41" t="e">
        <f t="shared" si="58"/>
        <v>#VALUE!</v>
      </c>
      <c r="P134" s="229" t="e">
        <f t="shared" si="59"/>
        <v>#VALUE!</v>
      </c>
      <c r="Q134" s="41" t="e">
        <f t="shared" si="60"/>
        <v>#VALUE!</v>
      </c>
      <c r="R134" s="41" t="e">
        <f t="shared" si="61"/>
        <v>#VALUE!</v>
      </c>
      <c r="S134" s="216" t="e">
        <f t="shared" si="43"/>
        <v>#VALUE!</v>
      </c>
      <c r="T134" s="216" t="e">
        <f t="shared" si="44"/>
        <v>#VALUE!</v>
      </c>
      <c r="U134" s="231" t="e">
        <f t="shared" si="62"/>
        <v>#VALUE!</v>
      </c>
      <c r="V134" s="231" t="e">
        <f t="shared" si="45"/>
        <v>#VALUE!</v>
      </c>
      <c r="W134" s="41" t="e">
        <f t="shared" si="63"/>
        <v>#VALUE!</v>
      </c>
      <c r="X134" s="41" t="e">
        <f t="shared" si="64"/>
        <v>#VALUE!</v>
      </c>
      <c r="Y134" s="41" t="e">
        <f t="shared" si="65"/>
        <v>#VALUE!</v>
      </c>
      <c r="Z134" s="41" t="e">
        <f t="shared" si="66"/>
        <v>#VALUE!</v>
      </c>
      <c r="AA134" s="231" t="e">
        <f t="shared" si="46"/>
        <v>#VALUE!</v>
      </c>
      <c r="AB134" s="231" t="e">
        <f t="shared" si="67"/>
        <v>#VALUE!</v>
      </c>
      <c r="AC134" s="41" t="e">
        <f t="shared" si="68"/>
        <v>#VALUE!</v>
      </c>
      <c r="AD134" s="41" t="e">
        <f t="shared" si="47"/>
        <v>#VALUE!</v>
      </c>
      <c r="AE134" s="41" t="e">
        <f t="shared" si="69"/>
        <v>#VALUE!</v>
      </c>
      <c r="AF134" s="41" t="e">
        <f t="shared" si="48"/>
        <v>#VALUE!</v>
      </c>
      <c r="AG134" s="41" t="e">
        <f t="shared" si="49"/>
        <v>#VALUE!</v>
      </c>
      <c r="AH134" s="41" t="e">
        <f t="shared" si="70"/>
        <v>#VALUE!</v>
      </c>
      <c r="AI134" s="41" t="e">
        <f t="shared" si="50"/>
        <v>#VALUE!</v>
      </c>
      <c r="AJ134" s="41" t="e">
        <f t="shared" si="71"/>
        <v>#VALUE!</v>
      </c>
      <c r="AK134" s="8" t="e">
        <f t="shared" si="74"/>
        <v>#VALUE!</v>
      </c>
      <c r="AL134" s="42" t="e">
        <f t="shared" si="75"/>
        <v>#VALUE!</v>
      </c>
      <c r="AZ134" s="8"/>
    </row>
    <row r="135" spans="1:52" ht="15" x14ac:dyDescent="0.15">
      <c r="A135" s="40"/>
      <c r="B135" s="41" t="e">
        <f t="shared" si="51"/>
        <v>#VALUE!</v>
      </c>
      <c r="C135" s="41" t="e">
        <f t="shared" si="51"/>
        <v>#VALUE!</v>
      </c>
      <c r="D135" s="41" t="e">
        <f t="shared" si="51"/>
        <v>#VALUE!</v>
      </c>
      <c r="E135" s="41" t="e">
        <f t="shared" si="72"/>
        <v>#VALUE!</v>
      </c>
      <c r="F135" s="41" t="e">
        <f t="shared" si="52"/>
        <v>#VALUE!</v>
      </c>
      <c r="G135" s="41" t="e">
        <f t="shared" si="53"/>
        <v>#VALUE!</v>
      </c>
      <c r="H135" s="25" t="e">
        <f t="shared" si="73"/>
        <v>#VALUE!</v>
      </c>
      <c r="I135" s="227" t="e">
        <f t="shared" si="54"/>
        <v>#VALUE!</v>
      </c>
      <c r="J135" s="228" t="e">
        <f t="shared" si="76"/>
        <v>#VALUE!</v>
      </c>
      <c r="K135" s="41" t="e">
        <f t="shared" si="55"/>
        <v>#VALUE!</v>
      </c>
      <c r="L135" s="216" t="e">
        <f t="shared" si="56"/>
        <v>#VALUE!</v>
      </c>
      <c r="M135" s="216" t="e">
        <f t="shared" si="42"/>
        <v>#VALUE!</v>
      </c>
      <c r="N135" s="41" t="e">
        <f t="shared" si="57"/>
        <v>#VALUE!</v>
      </c>
      <c r="O135" s="41" t="e">
        <f t="shared" si="58"/>
        <v>#VALUE!</v>
      </c>
      <c r="P135" s="229" t="e">
        <f t="shared" si="59"/>
        <v>#VALUE!</v>
      </c>
      <c r="Q135" s="41" t="e">
        <f t="shared" si="60"/>
        <v>#VALUE!</v>
      </c>
      <c r="R135" s="41" t="e">
        <f t="shared" si="61"/>
        <v>#VALUE!</v>
      </c>
      <c r="S135" s="216" t="e">
        <f t="shared" si="43"/>
        <v>#VALUE!</v>
      </c>
      <c r="T135" s="216" t="e">
        <f t="shared" si="44"/>
        <v>#VALUE!</v>
      </c>
      <c r="U135" s="231" t="e">
        <f t="shared" si="62"/>
        <v>#VALUE!</v>
      </c>
      <c r="V135" s="231" t="e">
        <f t="shared" si="45"/>
        <v>#VALUE!</v>
      </c>
      <c r="W135" s="41" t="e">
        <f t="shared" si="63"/>
        <v>#VALUE!</v>
      </c>
      <c r="X135" s="41" t="e">
        <f t="shared" si="64"/>
        <v>#VALUE!</v>
      </c>
      <c r="Y135" s="41" t="e">
        <f t="shared" si="65"/>
        <v>#VALUE!</v>
      </c>
      <c r="Z135" s="41" t="e">
        <f t="shared" si="66"/>
        <v>#VALUE!</v>
      </c>
      <c r="AA135" s="231" t="e">
        <f t="shared" si="46"/>
        <v>#VALUE!</v>
      </c>
      <c r="AB135" s="231" t="e">
        <f t="shared" si="67"/>
        <v>#VALUE!</v>
      </c>
      <c r="AC135" s="41" t="e">
        <f t="shared" si="68"/>
        <v>#VALUE!</v>
      </c>
      <c r="AD135" s="41" t="e">
        <f t="shared" si="47"/>
        <v>#VALUE!</v>
      </c>
      <c r="AE135" s="41" t="e">
        <f t="shared" si="69"/>
        <v>#VALUE!</v>
      </c>
      <c r="AF135" s="41" t="e">
        <f t="shared" si="48"/>
        <v>#VALUE!</v>
      </c>
      <c r="AG135" s="41" t="e">
        <f t="shared" si="49"/>
        <v>#VALUE!</v>
      </c>
      <c r="AH135" s="41" t="e">
        <f t="shared" si="70"/>
        <v>#VALUE!</v>
      </c>
      <c r="AI135" s="41" t="e">
        <f t="shared" si="50"/>
        <v>#VALUE!</v>
      </c>
      <c r="AJ135" s="41" t="e">
        <f t="shared" si="71"/>
        <v>#VALUE!</v>
      </c>
      <c r="AK135" s="8" t="e">
        <f t="shared" si="74"/>
        <v>#VALUE!</v>
      </c>
      <c r="AL135" s="42" t="e">
        <f t="shared" si="75"/>
        <v>#VALUE!</v>
      </c>
      <c r="AZ135" s="8"/>
    </row>
    <row r="136" spans="1:52" ht="15" x14ac:dyDescent="0.15">
      <c r="A136" s="40"/>
      <c r="B136" s="41" t="e">
        <f t="shared" si="51"/>
        <v>#VALUE!</v>
      </c>
      <c r="C136" s="41" t="e">
        <f t="shared" si="51"/>
        <v>#VALUE!</v>
      </c>
      <c r="D136" s="41" t="e">
        <f t="shared" si="51"/>
        <v>#VALUE!</v>
      </c>
      <c r="E136" s="41" t="e">
        <f t="shared" si="72"/>
        <v>#VALUE!</v>
      </c>
      <c r="F136" s="41" t="e">
        <f t="shared" si="52"/>
        <v>#VALUE!</v>
      </c>
      <c r="G136" s="41" t="e">
        <f t="shared" si="53"/>
        <v>#VALUE!</v>
      </c>
      <c r="H136" s="25" t="e">
        <f t="shared" si="73"/>
        <v>#VALUE!</v>
      </c>
      <c r="I136" s="227" t="e">
        <f t="shared" si="54"/>
        <v>#VALUE!</v>
      </c>
      <c r="J136" s="228" t="e">
        <f t="shared" si="76"/>
        <v>#VALUE!</v>
      </c>
      <c r="K136" s="41" t="e">
        <f t="shared" si="55"/>
        <v>#VALUE!</v>
      </c>
      <c r="L136" s="216" t="e">
        <f t="shared" si="56"/>
        <v>#VALUE!</v>
      </c>
      <c r="M136" s="216" t="e">
        <f t="shared" si="42"/>
        <v>#VALUE!</v>
      </c>
      <c r="N136" s="41" t="e">
        <f t="shared" si="57"/>
        <v>#VALUE!</v>
      </c>
      <c r="O136" s="41" t="e">
        <f t="shared" si="58"/>
        <v>#VALUE!</v>
      </c>
      <c r="P136" s="229" t="e">
        <f t="shared" si="59"/>
        <v>#VALUE!</v>
      </c>
      <c r="Q136" s="41" t="e">
        <f t="shared" si="60"/>
        <v>#VALUE!</v>
      </c>
      <c r="R136" s="41" t="e">
        <f t="shared" si="61"/>
        <v>#VALUE!</v>
      </c>
      <c r="S136" s="216" t="e">
        <f t="shared" si="43"/>
        <v>#VALUE!</v>
      </c>
      <c r="T136" s="216" t="e">
        <f t="shared" si="44"/>
        <v>#VALUE!</v>
      </c>
      <c r="U136" s="231" t="e">
        <f t="shared" si="62"/>
        <v>#VALUE!</v>
      </c>
      <c r="V136" s="231" t="e">
        <f t="shared" si="45"/>
        <v>#VALUE!</v>
      </c>
      <c r="W136" s="41" t="e">
        <f t="shared" si="63"/>
        <v>#VALUE!</v>
      </c>
      <c r="X136" s="41" t="e">
        <f t="shared" si="64"/>
        <v>#VALUE!</v>
      </c>
      <c r="Y136" s="41" t="e">
        <f t="shared" si="65"/>
        <v>#VALUE!</v>
      </c>
      <c r="Z136" s="41" t="e">
        <f t="shared" si="66"/>
        <v>#VALUE!</v>
      </c>
      <c r="AA136" s="231" t="e">
        <f t="shared" si="46"/>
        <v>#VALUE!</v>
      </c>
      <c r="AB136" s="231" t="e">
        <f t="shared" si="67"/>
        <v>#VALUE!</v>
      </c>
      <c r="AC136" s="41" t="e">
        <f t="shared" si="68"/>
        <v>#VALUE!</v>
      </c>
      <c r="AD136" s="41" t="e">
        <f t="shared" si="47"/>
        <v>#VALUE!</v>
      </c>
      <c r="AE136" s="41" t="e">
        <f t="shared" si="69"/>
        <v>#VALUE!</v>
      </c>
      <c r="AF136" s="41" t="e">
        <f t="shared" si="48"/>
        <v>#VALUE!</v>
      </c>
      <c r="AG136" s="41" t="e">
        <f t="shared" si="49"/>
        <v>#VALUE!</v>
      </c>
      <c r="AH136" s="41" t="e">
        <f t="shared" si="70"/>
        <v>#VALUE!</v>
      </c>
      <c r="AI136" s="41" t="e">
        <f t="shared" si="50"/>
        <v>#VALUE!</v>
      </c>
      <c r="AJ136" s="41" t="e">
        <f t="shared" si="71"/>
        <v>#VALUE!</v>
      </c>
      <c r="AK136" s="8" t="e">
        <f t="shared" si="74"/>
        <v>#VALUE!</v>
      </c>
      <c r="AL136" s="42" t="e">
        <f t="shared" si="75"/>
        <v>#VALUE!</v>
      </c>
      <c r="AZ136" s="8"/>
    </row>
    <row r="137" spans="1:52" ht="15" x14ac:dyDescent="0.15">
      <c r="A137" s="40"/>
      <c r="B137" s="41" t="e">
        <f t="shared" si="51"/>
        <v>#VALUE!</v>
      </c>
      <c r="C137" s="41" t="e">
        <f t="shared" si="51"/>
        <v>#VALUE!</v>
      </c>
      <c r="D137" s="41" t="e">
        <f t="shared" si="51"/>
        <v>#VALUE!</v>
      </c>
      <c r="E137" s="41" t="e">
        <f t="shared" si="72"/>
        <v>#VALUE!</v>
      </c>
      <c r="F137" s="41" t="e">
        <f t="shared" si="52"/>
        <v>#VALUE!</v>
      </c>
      <c r="G137" s="41" t="e">
        <f t="shared" si="53"/>
        <v>#VALUE!</v>
      </c>
      <c r="H137" s="25" t="e">
        <f t="shared" si="73"/>
        <v>#VALUE!</v>
      </c>
      <c r="I137" s="227" t="e">
        <f t="shared" si="54"/>
        <v>#VALUE!</v>
      </c>
      <c r="J137" s="228" t="e">
        <f t="shared" si="76"/>
        <v>#VALUE!</v>
      </c>
      <c r="K137" s="41" t="e">
        <f t="shared" si="55"/>
        <v>#VALUE!</v>
      </c>
      <c r="L137" s="216" t="e">
        <f t="shared" si="56"/>
        <v>#VALUE!</v>
      </c>
      <c r="M137" s="216" t="e">
        <f t="shared" si="42"/>
        <v>#VALUE!</v>
      </c>
      <c r="N137" s="41" t="e">
        <f t="shared" si="57"/>
        <v>#VALUE!</v>
      </c>
      <c r="O137" s="41" t="e">
        <f t="shared" si="58"/>
        <v>#VALUE!</v>
      </c>
      <c r="P137" s="229" t="e">
        <f t="shared" si="59"/>
        <v>#VALUE!</v>
      </c>
      <c r="Q137" s="41" t="e">
        <f t="shared" si="60"/>
        <v>#VALUE!</v>
      </c>
      <c r="R137" s="41" t="e">
        <f t="shared" si="61"/>
        <v>#VALUE!</v>
      </c>
      <c r="S137" s="216" t="e">
        <f t="shared" si="43"/>
        <v>#VALUE!</v>
      </c>
      <c r="T137" s="216" t="e">
        <f t="shared" si="44"/>
        <v>#VALUE!</v>
      </c>
      <c r="U137" s="231" t="e">
        <f t="shared" si="62"/>
        <v>#VALUE!</v>
      </c>
      <c r="V137" s="231" t="e">
        <f t="shared" si="45"/>
        <v>#VALUE!</v>
      </c>
      <c r="W137" s="41" t="e">
        <f t="shared" si="63"/>
        <v>#VALUE!</v>
      </c>
      <c r="X137" s="41" t="e">
        <f t="shared" si="64"/>
        <v>#VALUE!</v>
      </c>
      <c r="Y137" s="41" t="e">
        <f t="shared" si="65"/>
        <v>#VALUE!</v>
      </c>
      <c r="Z137" s="41" t="e">
        <f t="shared" si="66"/>
        <v>#VALUE!</v>
      </c>
      <c r="AA137" s="231" t="e">
        <f t="shared" si="46"/>
        <v>#VALUE!</v>
      </c>
      <c r="AB137" s="231" t="e">
        <f t="shared" si="67"/>
        <v>#VALUE!</v>
      </c>
      <c r="AC137" s="41" t="e">
        <f t="shared" si="68"/>
        <v>#VALUE!</v>
      </c>
      <c r="AD137" s="41" t="e">
        <f t="shared" si="47"/>
        <v>#VALUE!</v>
      </c>
      <c r="AE137" s="41" t="e">
        <f t="shared" si="69"/>
        <v>#VALUE!</v>
      </c>
      <c r="AF137" s="41" t="e">
        <f t="shared" si="48"/>
        <v>#VALUE!</v>
      </c>
      <c r="AG137" s="41" t="e">
        <f t="shared" si="49"/>
        <v>#VALUE!</v>
      </c>
      <c r="AH137" s="41" t="e">
        <f t="shared" si="70"/>
        <v>#VALUE!</v>
      </c>
      <c r="AI137" s="41" t="e">
        <f t="shared" si="50"/>
        <v>#VALUE!</v>
      </c>
      <c r="AJ137" s="41" t="e">
        <f t="shared" si="71"/>
        <v>#VALUE!</v>
      </c>
      <c r="AK137" s="8" t="e">
        <f t="shared" si="74"/>
        <v>#VALUE!</v>
      </c>
      <c r="AL137" s="42" t="e">
        <f t="shared" si="75"/>
        <v>#VALUE!</v>
      </c>
      <c r="AZ137" s="8"/>
    </row>
    <row r="138" spans="1:52" ht="15" x14ac:dyDescent="0.15">
      <c r="A138" s="40"/>
      <c r="B138" s="41" t="e">
        <f t="shared" si="51"/>
        <v>#VALUE!</v>
      </c>
      <c r="C138" s="41" t="e">
        <f t="shared" si="51"/>
        <v>#VALUE!</v>
      </c>
      <c r="D138" s="41" t="e">
        <f t="shared" si="51"/>
        <v>#VALUE!</v>
      </c>
      <c r="E138" s="41" t="e">
        <f t="shared" si="72"/>
        <v>#VALUE!</v>
      </c>
      <c r="F138" s="41" t="e">
        <f t="shared" si="52"/>
        <v>#VALUE!</v>
      </c>
      <c r="G138" s="41" t="e">
        <f t="shared" si="53"/>
        <v>#VALUE!</v>
      </c>
      <c r="H138" s="25" t="e">
        <f t="shared" si="73"/>
        <v>#VALUE!</v>
      </c>
      <c r="I138" s="227" t="e">
        <f t="shared" si="54"/>
        <v>#VALUE!</v>
      </c>
      <c r="J138" s="228" t="e">
        <f t="shared" si="76"/>
        <v>#VALUE!</v>
      </c>
      <c r="K138" s="41" t="e">
        <f t="shared" si="55"/>
        <v>#VALUE!</v>
      </c>
      <c r="L138" s="216" t="e">
        <f t="shared" si="56"/>
        <v>#VALUE!</v>
      </c>
      <c r="M138" s="216" t="e">
        <f t="shared" si="42"/>
        <v>#VALUE!</v>
      </c>
      <c r="N138" s="41" t="e">
        <f t="shared" si="57"/>
        <v>#VALUE!</v>
      </c>
      <c r="O138" s="41" t="e">
        <f t="shared" si="58"/>
        <v>#VALUE!</v>
      </c>
      <c r="P138" s="229" t="e">
        <f t="shared" si="59"/>
        <v>#VALUE!</v>
      </c>
      <c r="Q138" s="41" t="e">
        <f t="shared" si="60"/>
        <v>#VALUE!</v>
      </c>
      <c r="R138" s="41" t="e">
        <f t="shared" si="61"/>
        <v>#VALUE!</v>
      </c>
      <c r="S138" s="216" t="e">
        <f t="shared" si="43"/>
        <v>#VALUE!</v>
      </c>
      <c r="T138" s="216" t="e">
        <f t="shared" si="44"/>
        <v>#VALUE!</v>
      </c>
      <c r="U138" s="231" t="e">
        <f t="shared" si="62"/>
        <v>#VALUE!</v>
      </c>
      <c r="V138" s="231" t="e">
        <f t="shared" si="45"/>
        <v>#VALUE!</v>
      </c>
      <c r="W138" s="41" t="e">
        <f t="shared" si="63"/>
        <v>#VALUE!</v>
      </c>
      <c r="X138" s="41" t="e">
        <f t="shared" si="64"/>
        <v>#VALUE!</v>
      </c>
      <c r="Y138" s="41" t="e">
        <f t="shared" si="65"/>
        <v>#VALUE!</v>
      </c>
      <c r="Z138" s="41" t="e">
        <f t="shared" si="66"/>
        <v>#VALUE!</v>
      </c>
      <c r="AA138" s="231" t="e">
        <f t="shared" si="46"/>
        <v>#VALUE!</v>
      </c>
      <c r="AB138" s="231" t="e">
        <f t="shared" si="67"/>
        <v>#VALUE!</v>
      </c>
      <c r="AC138" s="41" t="e">
        <f t="shared" si="68"/>
        <v>#VALUE!</v>
      </c>
      <c r="AD138" s="41" t="e">
        <f t="shared" si="47"/>
        <v>#VALUE!</v>
      </c>
      <c r="AE138" s="41" t="e">
        <f t="shared" si="69"/>
        <v>#VALUE!</v>
      </c>
      <c r="AF138" s="41" t="e">
        <f t="shared" si="48"/>
        <v>#VALUE!</v>
      </c>
      <c r="AG138" s="41" t="e">
        <f t="shared" si="49"/>
        <v>#VALUE!</v>
      </c>
      <c r="AH138" s="41" t="e">
        <f t="shared" si="70"/>
        <v>#VALUE!</v>
      </c>
      <c r="AI138" s="41" t="e">
        <f t="shared" si="50"/>
        <v>#VALUE!</v>
      </c>
      <c r="AJ138" s="41" t="e">
        <f t="shared" si="71"/>
        <v>#VALUE!</v>
      </c>
      <c r="AK138" s="8" t="e">
        <f t="shared" si="74"/>
        <v>#VALUE!</v>
      </c>
      <c r="AL138" s="42" t="e">
        <f t="shared" si="75"/>
        <v>#VALUE!</v>
      </c>
      <c r="AZ138" s="8"/>
    </row>
    <row r="139" spans="1:52" ht="15" x14ac:dyDescent="0.15">
      <c r="A139" s="40"/>
      <c r="B139" s="41" t="e">
        <f t="shared" si="51"/>
        <v>#VALUE!</v>
      </c>
      <c r="C139" s="41" t="e">
        <f t="shared" si="51"/>
        <v>#VALUE!</v>
      </c>
      <c r="D139" s="41" t="e">
        <f t="shared" si="51"/>
        <v>#VALUE!</v>
      </c>
      <c r="E139" s="41" t="e">
        <f t="shared" si="72"/>
        <v>#VALUE!</v>
      </c>
      <c r="F139" s="41" t="e">
        <f t="shared" si="52"/>
        <v>#VALUE!</v>
      </c>
      <c r="G139" s="41" t="e">
        <f t="shared" si="53"/>
        <v>#VALUE!</v>
      </c>
      <c r="H139" s="25" t="e">
        <f t="shared" si="73"/>
        <v>#VALUE!</v>
      </c>
      <c r="I139" s="227" t="e">
        <f t="shared" si="54"/>
        <v>#VALUE!</v>
      </c>
      <c r="J139" s="228" t="e">
        <f t="shared" si="76"/>
        <v>#VALUE!</v>
      </c>
      <c r="K139" s="41" t="e">
        <f t="shared" si="55"/>
        <v>#VALUE!</v>
      </c>
      <c r="L139" s="216" t="e">
        <f t="shared" si="56"/>
        <v>#VALUE!</v>
      </c>
      <c r="M139" s="216" t="e">
        <f t="shared" si="42"/>
        <v>#VALUE!</v>
      </c>
      <c r="N139" s="41" t="e">
        <f t="shared" si="57"/>
        <v>#VALUE!</v>
      </c>
      <c r="O139" s="41" t="e">
        <f t="shared" si="58"/>
        <v>#VALUE!</v>
      </c>
      <c r="P139" s="229" t="e">
        <f t="shared" si="59"/>
        <v>#VALUE!</v>
      </c>
      <c r="Q139" s="41" t="e">
        <f t="shared" si="60"/>
        <v>#VALUE!</v>
      </c>
      <c r="R139" s="41" t="e">
        <f t="shared" si="61"/>
        <v>#VALUE!</v>
      </c>
      <c r="S139" s="216" t="e">
        <f t="shared" si="43"/>
        <v>#VALUE!</v>
      </c>
      <c r="T139" s="216" t="e">
        <f t="shared" si="44"/>
        <v>#VALUE!</v>
      </c>
      <c r="U139" s="231" t="e">
        <f t="shared" si="62"/>
        <v>#VALUE!</v>
      </c>
      <c r="V139" s="231" t="e">
        <f t="shared" si="45"/>
        <v>#VALUE!</v>
      </c>
      <c r="W139" s="41" t="e">
        <f t="shared" si="63"/>
        <v>#VALUE!</v>
      </c>
      <c r="X139" s="41" t="e">
        <f t="shared" si="64"/>
        <v>#VALUE!</v>
      </c>
      <c r="Y139" s="41" t="e">
        <f t="shared" si="65"/>
        <v>#VALUE!</v>
      </c>
      <c r="Z139" s="41" t="e">
        <f t="shared" si="66"/>
        <v>#VALUE!</v>
      </c>
      <c r="AA139" s="231" t="e">
        <f t="shared" si="46"/>
        <v>#VALUE!</v>
      </c>
      <c r="AB139" s="231" t="e">
        <f t="shared" si="67"/>
        <v>#VALUE!</v>
      </c>
      <c r="AC139" s="41" t="e">
        <f t="shared" si="68"/>
        <v>#VALUE!</v>
      </c>
      <c r="AD139" s="41" t="e">
        <f t="shared" si="47"/>
        <v>#VALUE!</v>
      </c>
      <c r="AE139" s="41" t="e">
        <f t="shared" si="69"/>
        <v>#VALUE!</v>
      </c>
      <c r="AF139" s="41" t="e">
        <f t="shared" si="48"/>
        <v>#VALUE!</v>
      </c>
      <c r="AG139" s="41" t="e">
        <f t="shared" si="49"/>
        <v>#VALUE!</v>
      </c>
      <c r="AH139" s="41" t="e">
        <f t="shared" si="70"/>
        <v>#VALUE!</v>
      </c>
      <c r="AI139" s="41" t="e">
        <f t="shared" si="50"/>
        <v>#VALUE!</v>
      </c>
      <c r="AJ139" s="41" t="e">
        <f t="shared" si="71"/>
        <v>#VALUE!</v>
      </c>
      <c r="AK139" s="8" t="e">
        <f t="shared" si="74"/>
        <v>#VALUE!</v>
      </c>
      <c r="AL139" s="42" t="e">
        <f t="shared" si="75"/>
        <v>#VALUE!</v>
      </c>
      <c r="AZ139" s="8"/>
    </row>
    <row r="140" spans="1:52" ht="15" x14ac:dyDescent="0.15">
      <c r="A140" s="40"/>
      <c r="B140" s="41" t="e">
        <f t="shared" si="51"/>
        <v>#VALUE!</v>
      </c>
      <c r="C140" s="41" t="e">
        <f t="shared" si="51"/>
        <v>#VALUE!</v>
      </c>
      <c r="D140" s="41" t="e">
        <f t="shared" si="51"/>
        <v>#VALUE!</v>
      </c>
      <c r="E140" s="41" t="e">
        <f t="shared" si="72"/>
        <v>#VALUE!</v>
      </c>
      <c r="F140" s="41" t="e">
        <f t="shared" si="52"/>
        <v>#VALUE!</v>
      </c>
      <c r="G140" s="41" t="e">
        <f t="shared" si="53"/>
        <v>#VALUE!</v>
      </c>
      <c r="H140" s="25" t="e">
        <f t="shared" si="73"/>
        <v>#VALUE!</v>
      </c>
      <c r="I140" s="227" t="e">
        <f t="shared" si="54"/>
        <v>#VALUE!</v>
      </c>
      <c r="J140" s="228" t="e">
        <f t="shared" si="76"/>
        <v>#VALUE!</v>
      </c>
      <c r="K140" s="41" t="e">
        <f t="shared" si="55"/>
        <v>#VALUE!</v>
      </c>
      <c r="L140" s="216" t="e">
        <f t="shared" si="56"/>
        <v>#VALUE!</v>
      </c>
      <c r="M140" s="216" t="e">
        <f t="shared" si="42"/>
        <v>#VALUE!</v>
      </c>
      <c r="N140" s="41" t="e">
        <f t="shared" si="57"/>
        <v>#VALUE!</v>
      </c>
      <c r="O140" s="41" t="e">
        <f t="shared" si="58"/>
        <v>#VALUE!</v>
      </c>
      <c r="P140" s="229" t="e">
        <f t="shared" si="59"/>
        <v>#VALUE!</v>
      </c>
      <c r="Q140" s="41" t="e">
        <f t="shared" si="60"/>
        <v>#VALUE!</v>
      </c>
      <c r="R140" s="41" t="e">
        <f t="shared" si="61"/>
        <v>#VALUE!</v>
      </c>
      <c r="S140" s="216" t="e">
        <f t="shared" si="43"/>
        <v>#VALUE!</v>
      </c>
      <c r="T140" s="216" t="e">
        <f t="shared" si="44"/>
        <v>#VALUE!</v>
      </c>
      <c r="U140" s="231" t="e">
        <f t="shared" si="62"/>
        <v>#VALUE!</v>
      </c>
      <c r="V140" s="231" t="e">
        <f t="shared" si="45"/>
        <v>#VALUE!</v>
      </c>
      <c r="W140" s="41" t="e">
        <f t="shared" si="63"/>
        <v>#VALUE!</v>
      </c>
      <c r="X140" s="41" t="e">
        <f t="shared" si="64"/>
        <v>#VALUE!</v>
      </c>
      <c r="Y140" s="41" t="e">
        <f t="shared" si="65"/>
        <v>#VALUE!</v>
      </c>
      <c r="Z140" s="41" t="e">
        <f t="shared" si="66"/>
        <v>#VALUE!</v>
      </c>
      <c r="AA140" s="231" t="e">
        <f t="shared" si="46"/>
        <v>#VALUE!</v>
      </c>
      <c r="AB140" s="231" t="e">
        <f t="shared" si="67"/>
        <v>#VALUE!</v>
      </c>
      <c r="AC140" s="41" t="e">
        <f t="shared" si="68"/>
        <v>#VALUE!</v>
      </c>
      <c r="AD140" s="41" t="e">
        <f t="shared" si="47"/>
        <v>#VALUE!</v>
      </c>
      <c r="AE140" s="41" t="e">
        <f t="shared" si="69"/>
        <v>#VALUE!</v>
      </c>
      <c r="AF140" s="41" t="e">
        <f t="shared" si="48"/>
        <v>#VALUE!</v>
      </c>
      <c r="AG140" s="41" t="e">
        <f t="shared" si="49"/>
        <v>#VALUE!</v>
      </c>
      <c r="AH140" s="41" t="e">
        <f t="shared" si="70"/>
        <v>#VALUE!</v>
      </c>
      <c r="AI140" s="41" t="e">
        <f t="shared" si="50"/>
        <v>#VALUE!</v>
      </c>
      <c r="AJ140" s="41" t="e">
        <f t="shared" si="71"/>
        <v>#VALUE!</v>
      </c>
      <c r="AK140" s="8" t="e">
        <f t="shared" si="74"/>
        <v>#VALUE!</v>
      </c>
      <c r="AL140" s="42" t="e">
        <f t="shared" si="75"/>
        <v>#VALUE!</v>
      </c>
      <c r="AZ140" s="8"/>
    </row>
    <row r="141" spans="1:52" ht="15" x14ac:dyDescent="0.15">
      <c r="A141" s="40"/>
      <c r="B141" s="41" t="e">
        <f t="shared" si="51"/>
        <v>#VALUE!</v>
      </c>
      <c r="C141" s="41" t="e">
        <f t="shared" si="51"/>
        <v>#VALUE!</v>
      </c>
      <c r="D141" s="41" t="e">
        <f t="shared" si="51"/>
        <v>#VALUE!</v>
      </c>
      <c r="E141" s="41" t="e">
        <f t="shared" si="72"/>
        <v>#VALUE!</v>
      </c>
      <c r="F141" s="41" t="e">
        <f t="shared" si="52"/>
        <v>#VALUE!</v>
      </c>
      <c r="G141" s="41" t="e">
        <f t="shared" si="53"/>
        <v>#VALUE!</v>
      </c>
      <c r="H141" s="25" t="e">
        <f t="shared" si="73"/>
        <v>#VALUE!</v>
      </c>
      <c r="I141" s="227" t="e">
        <f t="shared" si="54"/>
        <v>#VALUE!</v>
      </c>
      <c r="J141" s="228" t="e">
        <f t="shared" si="76"/>
        <v>#VALUE!</v>
      </c>
      <c r="K141" s="41" t="e">
        <f t="shared" si="55"/>
        <v>#VALUE!</v>
      </c>
      <c r="L141" s="216" t="e">
        <f t="shared" si="56"/>
        <v>#VALUE!</v>
      </c>
      <c r="M141" s="216" t="e">
        <f t="shared" si="42"/>
        <v>#VALUE!</v>
      </c>
      <c r="N141" s="41" t="e">
        <f t="shared" si="57"/>
        <v>#VALUE!</v>
      </c>
      <c r="O141" s="41" t="e">
        <f t="shared" si="58"/>
        <v>#VALUE!</v>
      </c>
      <c r="P141" s="229" t="e">
        <f t="shared" si="59"/>
        <v>#VALUE!</v>
      </c>
      <c r="Q141" s="41" t="e">
        <f t="shared" si="60"/>
        <v>#VALUE!</v>
      </c>
      <c r="R141" s="41" t="e">
        <f t="shared" si="61"/>
        <v>#VALUE!</v>
      </c>
      <c r="S141" s="216" t="e">
        <f t="shared" si="43"/>
        <v>#VALUE!</v>
      </c>
      <c r="T141" s="216" t="e">
        <f t="shared" si="44"/>
        <v>#VALUE!</v>
      </c>
      <c r="U141" s="231" t="e">
        <f t="shared" si="62"/>
        <v>#VALUE!</v>
      </c>
      <c r="V141" s="231" t="e">
        <f t="shared" si="45"/>
        <v>#VALUE!</v>
      </c>
      <c r="W141" s="41" t="e">
        <f t="shared" si="63"/>
        <v>#VALUE!</v>
      </c>
      <c r="X141" s="41" t="e">
        <f t="shared" si="64"/>
        <v>#VALUE!</v>
      </c>
      <c r="Y141" s="41" t="e">
        <f t="shared" si="65"/>
        <v>#VALUE!</v>
      </c>
      <c r="Z141" s="41" t="e">
        <f t="shared" si="66"/>
        <v>#VALUE!</v>
      </c>
      <c r="AA141" s="231" t="e">
        <f t="shared" si="46"/>
        <v>#VALUE!</v>
      </c>
      <c r="AB141" s="231" t="e">
        <f t="shared" si="67"/>
        <v>#VALUE!</v>
      </c>
      <c r="AC141" s="41" t="e">
        <f t="shared" si="68"/>
        <v>#VALUE!</v>
      </c>
      <c r="AD141" s="41" t="e">
        <f t="shared" si="47"/>
        <v>#VALUE!</v>
      </c>
      <c r="AE141" s="41" t="e">
        <f t="shared" si="69"/>
        <v>#VALUE!</v>
      </c>
      <c r="AF141" s="41" t="e">
        <f t="shared" si="48"/>
        <v>#VALUE!</v>
      </c>
      <c r="AG141" s="41" t="e">
        <f t="shared" si="49"/>
        <v>#VALUE!</v>
      </c>
      <c r="AH141" s="41" t="e">
        <f t="shared" si="70"/>
        <v>#VALUE!</v>
      </c>
      <c r="AI141" s="41" t="e">
        <f t="shared" si="50"/>
        <v>#VALUE!</v>
      </c>
      <c r="AJ141" s="41" t="e">
        <f t="shared" si="71"/>
        <v>#VALUE!</v>
      </c>
      <c r="AK141" s="8" t="e">
        <f t="shared" si="74"/>
        <v>#VALUE!</v>
      </c>
      <c r="AL141" s="42" t="e">
        <f t="shared" si="75"/>
        <v>#VALUE!</v>
      </c>
      <c r="AZ141" s="8"/>
    </row>
    <row r="142" spans="1:52" ht="15" x14ac:dyDescent="0.15">
      <c r="A142" s="40"/>
      <c r="B142" s="41" t="e">
        <f t="shared" si="51"/>
        <v>#VALUE!</v>
      </c>
      <c r="C142" s="41" t="e">
        <f t="shared" si="51"/>
        <v>#VALUE!</v>
      </c>
      <c r="D142" s="41" t="e">
        <f t="shared" si="51"/>
        <v>#VALUE!</v>
      </c>
      <c r="E142" s="41" t="e">
        <f t="shared" si="72"/>
        <v>#VALUE!</v>
      </c>
      <c r="F142" s="41" t="e">
        <f t="shared" si="52"/>
        <v>#VALUE!</v>
      </c>
      <c r="G142" s="41" t="e">
        <f t="shared" si="53"/>
        <v>#VALUE!</v>
      </c>
      <c r="H142" s="25" t="e">
        <f t="shared" si="73"/>
        <v>#VALUE!</v>
      </c>
      <c r="I142" s="227" t="e">
        <f t="shared" si="54"/>
        <v>#VALUE!</v>
      </c>
      <c r="J142" s="228" t="e">
        <f t="shared" si="76"/>
        <v>#VALUE!</v>
      </c>
      <c r="K142" s="41" t="e">
        <f t="shared" si="55"/>
        <v>#VALUE!</v>
      </c>
      <c r="L142" s="216" t="e">
        <f t="shared" si="56"/>
        <v>#VALUE!</v>
      </c>
      <c r="M142" s="216" t="e">
        <f t="shared" si="42"/>
        <v>#VALUE!</v>
      </c>
      <c r="N142" s="41" t="e">
        <f t="shared" si="57"/>
        <v>#VALUE!</v>
      </c>
      <c r="O142" s="41" t="e">
        <f t="shared" si="58"/>
        <v>#VALUE!</v>
      </c>
      <c r="P142" s="229" t="e">
        <f t="shared" si="59"/>
        <v>#VALUE!</v>
      </c>
      <c r="Q142" s="41" t="e">
        <f t="shared" si="60"/>
        <v>#VALUE!</v>
      </c>
      <c r="R142" s="41" t="e">
        <f t="shared" si="61"/>
        <v>#VALUE!</v>
      </c>
      <c r="S142" s="216" t="e">
        <f t="shared" si="43"/>
        <v>#VALUE!</v>
      </c>
      <c r="T142" s="216" t="e">
        <f t="shared" si="44"/>
        <v>#VALUE!</v>
      </c>
      <c r="U142" s="231" t="e">
        <f t="shared" si="62"/>
        <v>#VALUE!</v>
      </c>
      <c r="V142" s="231" t="e">
        <f t="shared" si="45"/>
        <v>#VALUE!</v>
      </c>
      <c r="W142" s="41" t="e">
        <f t="shared" si="63"/>
        <v>#VALUE!</v>
      </c>
      <c r="X142" s="41" t="e">
        <f t="shared" si="64"/>
        <v>#VALUE!</v>
      </c>
      <c r="Y142" s="41" t="e">
        <f t="shared" si="65"/>
        <v>#VALUE!</v>
      </c>
      <c r="Z142" s="41" t="e">
        <f t="shared" si="66"/>
        <v>#VALUE!</v>
      </c>
      <c r="AA142" s="231" t="e">
        <f t="shared" si="46"/>
        <v>#VALUE!</v>
      </c>
      <c r="AB142" s="231" t="e">
        <f t="shared" si="67"/>
        <v>#VALUE!</v>
      </c>
      <c r="AC142" s="41" t="e">
        <f t="shared" si="68"/>
        <v>#VALUE!</v>
      </c>
      <c r="AD142" s="41" t="e">
        <f t="shared" si="47"/>
        <v>#VALUE!</v>
      </c>
      <c r="AE142" s="41" t="e">
        <f t="shared" si="69"/>
        <v>#VALUE!</v>
      </c>
      <c r="AF142" s="41" t="e">
        <f t="shared" si="48"/>
        <v>#VALUE!</v>
      </c>
      <c r="AG142" s="41" t="e">
        <f t="shared" si="49"/>
        <v>#VALUE!</v>
      </c>
      <c r="AH142" s="41" t="e">
        <f t="shared" si="70"/>
        <v>#VALUE!</v>
      </c>
      <c r="AI142" s="41" t="e">
        <f t="shared" si="50"/>
        <v>#VALUE!</v>
      </c>
      <c r="AJ142" s="41" t="e">
        <f t="shared" si="71"/>
        <v>#VALUE!</v>
      </c>
      <c r="AK142" s="8" t="e">
        <f t="shared" si="74"/>
        <v>#VALUE!</v>
      </c>
      <c r="AL142" s="42" t="e">
        <f t="shared" si="75"/>
        <v>#VALUE!</v>
      </c>
      <c r="AZ142" s="8"/>
    </row>
    <row r="143" spans="1:52" ht="15" x14ac:dyDescent="0.15">
      <c r="A143" s="40"/>
      <c r="B143" s="41" t="e">
        <f t="shared" si="51"/>
        <v>#VALUE!</v>
      </c>
      <c r="C143" s="41" t="e">
        <f t="shared" si="51"/>
        <v>#VALUE!</v>
      </c>
      <c r="D143" s="41" t="e">
        <f t="shared" si="51"/>
        <v>#VALUE!</v>
      </c>
      <c r="E143" s="41" t="e">
        <f t="shared" si="72"/>
        <v>#VALUE!</v>
      </c>
      <c r="F143" s="41" t="e">
        <f t="shared" si="52"/>
        <v>#VALUE!</v>
      </c>
      <c r="G143" s="41" t="e">
        <f t="shared" si="53"/>
        <v>#VALUE!</v>
      </c>
      <c r="H143" s="25" t="e">
        <f t="shared" si="73"/>
        <v>#VALUE!</v>
      </c>
      <c r="I143" s="227" t="e">
        <f t="shared" si="54"/>
        <v>#VALUE!</v>
      </c>
      <c r="J143" s="228" t="e">
        <f t="shared" si="76"/>
        <v>#VALUE!</v>
      </c>
      <c r="K143" s="41" t="e">
        <f t="shared" si="55"/>
        <v>#VALUE!</v>
      </c>
      <c r="L143" s="216" t="e">
        <f t="shared" si="56"/>
        <v>#VALUE!</v>
      </c>
      <c r="M143" s="216" t="e">
        <f t="shared" si="42"/>
        <v>#VALUE!</v>
      </c>
      <c r="N143" s="41" t="e">
        <f t="shared" si="57"/>
        <v>#VALUE!</v>
      </c>
      <c r="O143" s="41" t="e">
        <f t="shared" si="58"/>
        <v>#VALUE!</v>
      </c>
      <c r="P143" s="229" t="e">
        <f t="shared" si="59"/>
        <v>#VALUE!</v>
      </c>
      <c r="Q143" s="41" t="e">
        <f t="shared" si="60"/>
        <v>#VALUE!</v>
      </c>
      <c r="R143" s="41" t="e">
        <f t="shared" si="61"/>
        <v>#VALUE!</v>
      </c>
      <c r="S143" s="216" t="e">
        <f t="shared" si="43"/>
        <v>#VALUE!</v>
      </c>
      <c r="T143" s="216" t="e">
        <f t="shared" si="44"/>
        <v>#VALUE!</v>
      </c>
      <c r="U143" s="231" t="e">
        <f t="shared" si="62"/>
        <v>#VALUE!</v>
      </c>
      <c r="V143" s="231" t="e">
        <f t="shared" si="45"/>
        <v>#VALUE!</v>
      </c>
      <c r="W143" s="41" t="e">
        <f t="shared" si="63"/>
        <v>#VALUE!</v>
      </c>
      <c r="X143" s="41" t="e">
        <f t="shared" si="64"/>
        <v>#VALUE!</v>
      </c>
      <c r="Y143" s="41" t="e">
        <f t="shared" si="65"/>
        <v>#VALUE!</v>
      </c>
      <c r="Z143" s="41" t="e">
        <f t="shared" si="66"/>
        <v>#VALUE!</v>
      </c>
      <c r="AA143" s="231" t="e">
        <f t="shared" si="46"/>
        <v>#VALUE!</v>
      </c>
      <c r="AB143" s="231" t="e">
        <f t="shared" si="67"/>
        <v>#VALUE!</v>
      </c>
      <c r="AC143" s="41" t="e">
        <f t="shared" si="68"/>
        <v>#VALUE!</v>
      </c>
      <c r="AD143" s="41" t="e">
        <f t="shared" si="47"/>
        <v>#VALUE!</v>
      </c>
      <c r="AE143" s="41" t="e">
        <f t="shared" si="69"/>
        <v>#VALUE!</v>
      </c>
      <c r="AF143" s="41" t="e">
        <f t="shared" si="48"/>
        <v>#VALUE!</v>
      </c>
      <c r="AG143" s="41" t="e">
        <f t="shared" si="49"/>
        <v>#VALUE!</v>
      </c>
      <c r="AH143" s="41" t="e">
        <f t="shared" si="70"/>
        <v>#VALUE!</v>
      </c>
      <c r="AI143" s="41" t="e">
        <f t="shared" si="50"/>
        <v>#VALUE!</v>
      </c>
      <c r="AJ143" s="41" t="e">
        <f t="shared" si="71"/>
        <v>#VALUE!</v>
      </c>
      <c r="AK143" s="8" t="e">
        <f t="shared" si="74"/>
        <v>#VALUE!</v>
      </c>
      <c r="AL143" s="42" t="e">
        <f t="shared" si="75"/>
        <v>#VALUE!</v>
      </c>
      <c r="AZ143" s="8"/>
    </row>
    <row r="144" spans="1:52" ht="15" x14ac:dyDescent="0.15">
      <c r="A144" s="40"/>
      <c r="B144" s="41" t="e">
        <f t="shared" si="51"/>
        <v>#VALUE!</v>
      </c>
      <c r="C144" s="41" t="e">
        <f t="shared" si="51"/>
        <v>#VALUE!</v>
      </c>
      <c r="D144" s="41" t="e">
        <f t="shared" si="51"/>
        <v>#VALUE!</v>
      </c>
      <c r="E144" s="41" t="e">
        <f t="shared" si="72"/>
        <v>#VALUE!</v>
      </c>
      <c r="F144" s="41" t="e">
        <f t="shared" si="52"/>
        <v>#VALUE!</v>
      </c>
      <c r="G144" s="41" t="e">
        <f t="shared" si="53"/>
        <v>#VALUE!</v>
      </c>
      <c r="H144" s="25" t="e">
        <f t="shared" si="73"/>
        <v>#VALUE!</v>
      </c>
      <c r="I144" s="227" t="e">
        <f t="shared" si="54"/>
        <v>#VALUE!</v>
      </c>
      <c r="J144" s="228" t="e">
        <f t="shared" si="76"/>
        <v>#VALUE!</v>
      </c>
      <c r="K144" s="41" t="e">
        <f t="shared" si="55"/>
        <v>#VALUE!</v>
      </c>
      <c r="L144" s="216" t="e">
        <f t="shared" si="56"/>
        <v>#VALUE!</v>
      </c>
      <c r="M144" s="216" t="e">
        <f t="shared" si="42"/>
        <v>#VALUE!</v>
      </c>
      <c r="N144" s="41" t="e">
        <f t="shared" si="57"/>
        <v>#VALUE!</v>
      </c>
      <c r="O144" s="41" t="e">
        <f t="shared" si="58"/>
        <v>#VALUE!</v>
      </c>
      <c r="P144" s="229" t="e">
        <f t="shared" si="59"/>
        <v>#VALUE!</v>
      </c>
      <c r="Q144" s="41" t="e">
        <f t="shared" si="60"/>
        <v>#VALUE!</v>
      </c>
      <c r="R144" s="41" t="e">
        <f t="shared" si="61"/>
        <v>#VALUE!</v>
      </c>
      <c r="S144" s="216" t="e">
        <f t="shared" si="43"/>
        <v>#VALUE!</v>
      </c>
      <c r="T144" s="216" t="e">
        <f t="shared" si="44"/>
        <v>#VALUE!</v>
      </c>
      <c r="U144" s="231" t="e">
        <f t="shared" si="62"/>
        <v>#VALUE!</v>
      </c>
      <c r="V144" s="231" t="e">
        <f t="shared" si="45"/>
        <v>#VALUE!</v>
      </c>
      <c r="W144" s="41" t="e">
        <f t="shared" si="63"/>
        <v>#VALUE!</v>
      </c>
      <c r="X144" s="41" t="e">
        <f t="shared" si="64"/>
        <v>#VALUE!</v>
      </c>
      <c r="Y144" s="41" t="e">
        <f t="shared" si="65"/>
        <v>#VALUE!</v>
      </c>
      <c r="Z144" s="41" t="e">
        <f t="shared" si="66"/>
        <v>#VALUE!</v>
      </c>
      <c r="AA144" s="231" t="e">
        <f t="shared" si="46"/>
        <v>#VALUE!</v>
      </c>
      <c r="AB144" s="231" t="e">
        <f t="shared" si="67"/>
        <v>#VALUE!</v>
      </c>
      <c r="AC144" s="41" t="e">
        <f t="shared" si="68"/>
        <v>#VALUE!</v>
      </c>
      <c r="AD144" s="41" t="e">
        <f t="shared" si="47"/>
        <v>#VALUE!</v>
      </c>
      <c r="AE144" s="41" t="e">
        <f t="shared" si="69"/>
        <v>#VALUE!</v>
      </c>
      <c r="AF144" s="41" t="e">
        <f t="shared" si="48"/>
        <v>#VALUE!</v>
      </c>
      <c r="AG144" s="41" t="e">
        <f t="shared" si="49"/>
        <v>#VALUE!</v>
      </c>
      <c r="AH144" s="41" t="e">
        <f t="shared" si="70"/>
        <v>#VALUE!</v>
      </c>
      <c r="AI144" s="41" t="e">
        <f t="shared" si="50"/>
        <v>#VALUE!</v>
      </c>
      <c r="AJ144" s="41" t="e">
        <f t="shared" si="71"/>
        <v>#VALUE!</v>
      </c>
      <c r="AK144" s="8" t="e">
        <f t="shared" si="74"/>
        <v>#VALUE!</v>
      </c>
      <c r="AL144" s="42" t="e">
        <f t="shared" si="75"/>
        <v>#VALUE!</v>
      </c>
      <c r="AZ144" s="8"/>
    </row>
    <row r="145" spans="1:52" ht="15" x14ac:dyDescent="0.15">
      <c r="A145" s="40"/>
      <c r="B145" s="41" t="e">
        <f t="shared" si="51"/>
        <v>#VALUE!</v>
      </c>
      <c r="C145" s="41" t="e">
        <f t="shared" si="51"/>
        <v>#VALUE!</v>
      </c>
      <c r="D145" s="41" t="e">
        <f t="shared" si="51"/>
        <v>#VALUE!</v>
      </c>
      <c r="E145" s="41" t="e">
        <f t="shared" si="72"/>
        <v>#VALUE!</v>
      </c>
      <c r="F145" s="41" t="e">
        <f t="shared" si="52"/>
        <v>#VALUE!</v>
      </c>
      <c r="G145" s="41" t="e">
        <f t="shared" si="53"/>
        <v>#VALUE!</v>
      </c>
      <c r="H145" s="25" t="e">
        <f t="shared" si="73"/>
        <v>#VALUE!</v>
      </c>
      <c r="I145" s="227" t="e">
        <f t="shared" si="54"/>
        <v>#VALUE!</v>
      </c>
      <c r="J145" s="228" t="e">
        <f t="shared" si="76"/>
        <v>#VALUE!</v>
      </c>
      <c r="K145" s="41" t="e">
        <f t="shared" si="55"/>
        <v>#VALUE!</v>
      </c>
      <c r="L145" s="216" t="e">
        <f t="shared" si="56"/>
        <v>#VALUE!</v>
      </c>
      <c r="M145" s="216" t="e">
        <f t="shared" si="42"/>
        <v>#VALUE!</v>
      </c>
      <c r="N145" s="41" t="e">
        <f t="shared" si="57"/>
        <v>#VALUE!</v>
      </c>
      <c r="O145" s="41" t="e">
        <f t="shared" si="58"/>
        <v>#VALUE!</v>
      </c>
      <c r="P145" s="229" t="e">
        <f t="shared" si="59"/>
        <v>#VALUE!</v>
      </c>
      <c r="Q145" s="41" t="e">
        <f t="shared" si="60"/>
        <v>#VALUE!</v>
      </c>
      <c r="R145" s="41" t="e">
        <f t="shared" si="61"/>
        <v>#VALUE!</v>
      </c>
      <c r="S145" s="216" t="e">
        <f t="shared" si="43"/>
        <v>#VALUE!</v>
      </c>
      <c r="T145" s="216" t="e">
        <f t="shared" si="44"/>
        <v>#VALUE!</v>
      </c>
      <c r="U145" s="231" t="e">
        <f t="shared" si="62"/>
        <v>#VALUE!</v>
      </c>
      <c r="V145" s="231" t="e">
        <f t="shared" si="45"/>
        <v>#VALUE!</v>
      </c>
      <c r="W145" s="41" t="e">
        <f t="shared" si="63"/>
        <v>#VALUE!</v>
      </c>
      <c r="X145" s="41" t="e">
        <f t="shared" si="64"/>
        <v>#VALUE!</v>
      </c>
      <c r="Y145" s="41" t="e">
        <f t="shared" si="65"/>
        <v>#VALUE!</v>
      </c>
      <c r="Z145" s="41" t="e">
        <f t="shared" si="66"/>
        <v>#VALUE!</v>
      </c>
      <c r="AA145" s="231" t="e">
        <f t="shared" si="46"/>
        <v>#VALUE!</v>
      </c>
      <c r="AB145" s="231" t="e">
        <f t="shared" si="67"/>
        <v>#VALUE!</v>
      </c>
      <c r="AC145" s="41" t="e">
        <f t="shared" si="68"/>
        <v>#VALUE!</v>
      </c>
      <c r="AD145" s="41" t="e">
        <f t="shared" si="47"/>
        <v>#VALUE!</v>
      </c>
      <c r="AE145" s="41" t="e">
        <f t="shared" si="69"/>
        <v>#VALUE!</v>
      </c>
      <c r="AF145" s="41" t="e">
        <f t="shared" si="48"/>
        <v>#VALUE!</v>
      </c>
      <c r="AG145" s="41" t="e">
        <f t="shared" si="49"/>
        <v>#VALUE!</v>
      </c>
      <c r="AH145" s="41" t="e">
        <f t="shared" si="70"/>
        <v>#VALUE!</v>
      </c>
      <c r="AI145" s="41" t="e">
        <f t="shared" si="50"/>
        <v>#VALUE!</v>
      </c>
      <c r="AJ145" s="41" t="e">
        <f t="shared" si="71"/>
        <v>#VALUE!</v>
      </c>
      <c r="AK145" s="8" t="e">
        <f t="shared" si="74"/>
        <v>#VALUE!</v>
      </c>
      <c r="AL145" s="42" t="e">
        <f t="shared" si="75"/>
        <v>#VALUE!</v>
      </c>
      <c r="AZ145" s="8"/>
    </row>
    <row r="146" spans="1:52" ht="15" x14ac:dyDescent="0.15">
      <c r="A146" s="40"/>
      <c r="B146" s="41" t="e">
        <f t="shared" si="51"/>
        <v>#VALUE!</v>
      </c>
      <c r="C146" s="41" t="e">
        <f t="shared" si="51"/>
        <v>#VALUE!</v>
      </c>
      <c r="D146" s="41" t="e">
        <f t="shared" si="51"/>
        <v>#VALUE!</v>
      </c>
      <c r="E146" s="41" t="e">
        <f t="shared" si="72"/>
        <v>#VALUE!</v>
      </c>
      <c r="F146" s="41" t="e">
        <f t="shared" si="52"/>
        <v>#VALUE!</v>
      </c>
      <c r="G146" s="41" t="e">
        <f t="shared" si="53"/>
        <v>#VALUE!</v>
      </c>
      <c r="H146" s="25" t="e">
        <f t="shared" si="73"/>
        <v>#VALUE!</v>
      </c>
      <c r="I146" s="227" t="e">
        <f t="shared" si="54"/>
        <v>#VALUE!</v>
      </c>
      <c r="J146" s="228" t="e">
        <f t="shared" si="76"/>
        <v>#VALUE!</v>
      </c>
      <c r="K146" s="41" t="e">
        <f t="shared" si="55"/>
        <v>#VALUE!</v>
      </c>
      <c r="L146" s="216" t="e">
        <f t="shared" si="56"/>
        <v>#VALUE!</v>
      </c>
      <c r="M146" s="216" t="e">
        <f t="shared" si="42"/>
        <v>#VALUE!</v>
      </c>
      <c r="N146" s="41" t="e">
        <f t="shared" si="57"/>
        <v>#VALUE!</v>
      </c>
      <c r="O146" s="41" t="e">
        <f t="shared" si="58"/>
        <v>#VALUE!</v>
      </c>
      <c r="P146" s="229" t="e">
        <f t="shared" si="59"/>
        <v>#VALUE!</v>
      </c>
      <c r="Q146" s="41" t="e">
        <f t="shared" si="60"/>
        <v>#VALUE!</v>
      </c>
      <c r="R146" s="41" t="e">
        <f t="shared" si="61"/>
        <v>#VALUE!</v>
      </c>
      <c r="S146" s="216" t="e">
        <f t="shared" si="43"/>
        <v>#VALUE!</v>
      </c>
      <c r="T146" s="216" t="e">
        <f t="shared" si="44"/>
        <v>#VALUE!</v>
      </c>
      <c r="U146" s="231" t="e">
        <f t="shared" si="62"/>
        <v>#VALUE!</v>
      </c>
      <c r="V146" s="231" t="e">
        <f t="shared" si="45"/>
        <v>#VALUE!</v>
      </c>
      <c r="W146" s="41" t="e">
        <f t="shared" si="63"/>
        <v>#VALUE!</v>
      </c>
      <c r="X146" s="41" t="e">
        <f t="shared" si="64"/>
        <v>#VALUE!</v>
      </c>
      <c r="Y146" s="41" t="e">
        <f t="shared" si="65"/>
        <v>#VALUE!</v>
      </c>
      <c r="Z146" s="41" t="e">
        <f t="shared" si="66"/>
        <v>#VALUE!</v>
      </c>
      <c r="AA146" s="231" t="e">
        <f t="shared" si="46"/>
        <v>#VALUE!</v>
      </c>
      <c r="AB146" s="231" t="e">
        <f t="shared" si="67"/>
        <v>#VALUE!</v>
      </c>
      <c r="AC146" s="41" t="e">
        <f t="shared" si="68"/>
        <v>#VALUE!</v>
      </c>
      <c r="AD146" s="41" t="e">
        <f t="shared" si="47"/>
        <v>#VALUE!</v>
      </c>
      <c r="AE146" s="41" t="e">
        <f t="shared" si="69"/>
        <v>#VALUE!</v>
      </c>
      <c r="AF146" s="41" t="e">
        <f t="shared" si="48"/>
        <v>#VALUE!</v>
      </c>
      <c r="AG146" s="41" t="e">
        <f t="shared" si="49"/>
        <v>#VALUE!</v>
      </c>
      <c r="AH146" s="41" t="e">
        <f t="shared" si="70"/>
        <v>#VALUE!</v>
      </c>
      <c r="AI146" s="41" t="e">
        <f t="shared" si="50"/>
        <v>#VALUE!</v>
      </c>
      <c r="AJ146" s="41" t="e">
        <f t="shared" si="71"/>
        <v>#VALUE!</v>
      </c>
      <c r="AK146" s="8" t="e">
        <f t="shared" si="74"/>
        <v>#VALUE!</v>
      </c>
      <c r="AL146" s="42" t="e">
        <f t="shared" si="75"/>
        <v>#VALUE!</v>
      </c>
      <c r="AZ146" s="8"/>
    </row>
    <row r="147" spans="1:52" ht="15" x14ac:dyDescent="0.15">
      <c r="A147" s="40"/>
      <c r="B147" s="41" t="e">
        <f t="shared" si="51"/>
        <v>#VALUE!</v>
      </c>
      <c r="C147" s="41" t="e">
        <f t="shared" si="51"/>
        <v>#VALUE!</v>
      </c>
      <c r="D147" s="41" t="e">
        <f t="shared" si="51"/>
        <v>#VALUE!</v>
      </c>
      <c r="E147" s="41" t="e">
        <f t="shared" si="72"/>
        <v>#VALUE!</v>
      </c>
      <c r="F147" s="41" t="e">
        <f t="shared" si="52"/>
        <v>#VALUE!</v>
      </c>
      <c r="G147" s="41" t="e">
        <f t="shared" si="53"/>
        <v>#VALUE!</v>
      </c>
      <c r="H147" s="25" t="e">
        <f t="shared" si="73"/>
        <v>#VALUE!</v>
      </c>
      <c r="I147" s="227" t="e">
        <f t="shared" si="54"/>
        <v>#VALUE!</v>
      </c>
      <c r="J147" s="228" t="e">
        <f t="shared" si="76"/>
        <v>#VALUE!</v>
      </c>
      <c r="K147" s="41" t="e">
        <f t="shared" si="55"/>
        <v>#VALUE!</v>
      </c>
      <c r="L147" s="216" t="e">
        <f t="shared" si="56"/>
        <v>#VALUE!</v>
      </c>
      <c r="M147" s="216" t="e">
        <f t="shared" si="42"/>
        <v>#VALUE!</v>
      </c>
      <c r="N147" s="41" t="e">
        <f t="shared" si="57"/>
        <v>#VALUE!</v>
      </c>
      <c r="O147" s="41" t="e">
        <f t="shared" si="58"/>
        <v>#VALUE!</v>
      </c>
      <c r="P147" s="229" t="e">
        <f t="shared" si="59"/>
        <v>#VALUE!</v>
      </c>
      <c r="Q147" s="41" t="e">
        <f t="shared" si="60"/>
        <v>#VALUE!</v>
      </c>
      <c r="R147" s="41" t="e">
        <f t="shared" si="61"/>
        <v>#VALUE!</v>
      </c>
      <c r="S147" s="216" t="e">
        <f t="shared" si="43"/>
        <v>#VALUE!</v>
      </c>
      <c r="T147" s="216" t="e">
        <f t="shared" si="44"/>
        <v>#VALUE!</v>
      </c>
      <c r="U147" s="231" t="e">
        <f t="shared" si="62"/>
        <v>#VALUE!</v>
      </c>
      <c r="V147" s="231" t="e">
        <f t="shared" si="45"/>
        <v>#VALUE!</v>
      </c>
      <c r="W147" s="41" t="e">
        <f t="shared" si="63"/>
        <v>#VALUE!</v>
      </c>
      <c r="X147" s="41" t="e">
        <f t="shared" si="64"/>
        <v>#VALUE!</v>
      </c>
      <c r="Y147" s="41" t="e">
        <f t="shared" si="65"/>
        <v>#VALUE!</v>
      </c>
      <c r="Z147" s="41" t="e">
        <f t="shared" si="66"/>
        <v>#VALUE!</v>
      </c>
      <c r="AA147" s="231" t="e">
        <f t="shared" si="46"/>
        <v>#VALUE!</v>
      </c>
      <c r="AB147" s="231" t="e">
        <f t="shared" si="67"/>
        <v>#VALUE!</v>
      </c>
      <c r="AC147" s="41" t="e">
        <f t="shared" si="68"/>
        <v>#VALUE!</v>
      </c>
      <c r="AD147" s="41" t="e">
        <f t="shared" si="47"/>
        <v>#VALUE!</v>
      </c>
      <c r="AE147" s="41" t="e">
        <f t="shared" si="69"/>
        <v>#VALUE!</v>
      </c>
      <c r="AF147" s="41" t="e">
        <f t="shared" si="48"/>
        <v>#VALUE!</v>
      </c>
      <c r="AG147" s="41" t="e">
        <f t="shared" si="49"/>
        <v>#VALUE!</v>
      </c>
      <c r="AH147" s="41" t="e">
        <f t="shared" si="70"/>
        <v>#VALUE!</v>
      </c>
      <c r="AI147" s="41" t="e">
        <f t="shared" si="50"/>
        <v>#VALUE!</v>
      </c>
      <c r="AJ147" s="41" t="e">
        <f t="shared" si="71"/>
        <v>#VALUE!</v>
      </c>
      <c r="AK147" s="8" t="e">
        <f t="shared" si="74"/>
        <v>#VALUE!</v>
      </c>
      <c r="AL147" s="42" t="e">
        <f t="shared" si="75"/>
        <v>#VALUE!</v>
      </c>
      <c r="AZ147" s="8"/>
    </row>
    <row r="148" spans="1:52" ht="15" x14ac:dyDescent="0.15">
      <c r="A148" s="40"/>
      <c r="B148" s="41" t="e">
        <f t="shared" si="51"/>
        <v>#VALUE!</v>
      </c>
      <c r="C148" s="41" t="e">
        <f t="shared" si="51"/>
        <v>#VALUE!</v>
      </c>
      <c r="D148" s="41" t="e">
        <f t="shared" si="51"/>
        <v>#VALUE!</v>
      </c>
      <c r="E148" s="41" t="e">
        <f t="shared" si="72"/>
        <v>#VALUE!</v>
      </c>
      <c r="F148" s="41" t="e">
        <f t="shared" si="52"/>
        <v>#VALUE!</v>
      </c>
      <c r="G148" s="41" t="e">
        <f t="shared" si="53"/>
        <v>#VALUE!</v>
      </c>
      <c r="H148" s="25" t="e">
        <f t="shared" si="73"/>
        <v>#VALUE!</v>
      </c>
      <c r="I148" s="227" t="e">
        <f t="shared" si="54"/>
        <v>#VALUE!</v>
      </c>
      <c r="J148" s="228" t="e">
        <f t="shared" si="76"/>
        <v>#VALUE!</v>
      </c>
      <c r="K148" s="41" t="e">
        <f t="shared" si="55"/>
        <v>#VALUE!</v>
      </c>
      <c r="L148" s="216" t="e">
        <f t="shared" si="56"/>
        <v>#VALUE!</v>
      </c>
      <c r="M148" s="216" t="e">
        <f t="shared" si="42"/>
        <v>#VALUE!</v>
      </c>
      <c r="N148" s="41" t="e">
        <f t="shared" si="57"/>
        <v>#VALUE!</v>
      </c>
      <c r="O148" s="41" t="e">
        <f t="shared" si="58"/>
        <v>#VALUE!</v>
      </c>
      <c r="P148" s="229" t="e">
        <f t="shared" si="59"/>
        <v>#VALUE!</v>
      </c>
      <c r="Q148" s="41" t="e">
        <f t="shared" si="60"/>
        <v>#VALUE!</v>
      </c>
      <c r="R148" s="41" t="e">
        <f t="shared" si="61"/>
        <v>#VALUE!</v>
      </c>
      <c r="S148" s="216" t="e">
        <f t="shared" si="43"/>
        <v>#VALUE!</v>
      </c>
      <c r="T148" s="216" t="e">
        <f t="shared" si="44"/>
        <v>#VALUE!</v>
      </c>
      <c r="U148" s="231" t="e">
        <f t="shared" si="62"/>
        <v>#VALUE!</v>
      </c>
      <c r="V148" s="231" t="e">
        <f t="shared" si="45"/>
        <v>#VALUE!</v>
      </c>
      <c r="W148" s="41" t="e">
        <f t="shared" si="63"/>
        <v>#VALUE!</v>
      </c>
      <c r="X148" s="41" t="e">
        <f t="shared" si="64"/>
        <v>#VALUE!</v>
      </c>
      <c r="Y148" s="41" t="e">
        <f t="shared" si="65"/>
        <v>#VALUE!</v>
      </c>
      <c r="Z148" s="41" t="e">
        <f t="shared" si="66"/>
        <v>#VALUE!</v>
      </c>
      <c r="AA148" s="231" t="e">
        <f t="shared" si="46"/>
        <v>#VALUE!</v>
      </c>
      <c r="AB148" s="231" t="e">
        <f t="shared" si="67"/>
        <v>#VALUE!</v>
      </c>
      <c r="AC148" s="41" t="e">
        <f t="shared" si="68"/>
        <v>#VALUE!</v>
      </c>
      <c r="AD148" s="41" t="e">
        <f t="shared" si="47"/>
        <v>#VALUE!</v>
      </c>
      <c r="AE148" s="41" t="e">
        <f t="shared" si="69"/>
        <v>#VALUE!</v>
      </c>
      <c r="AF148" s="41" t="e">
        <f t="shared" si="48"/>
        <v>#VALUE!</v>
      </c>
      <c r="AG148" s="41" t="e">
        <f t="shared" si="49"/>
        <v>#VALUE!</v>
      </c>
      <c r="AH148" s="41" t="e">
        <f t="shared" si="70"/>
        <v>#VALUE!</v>
      </c>
      <c r="AI148" s="41" t="e">
        <f t="shared" si="50"/>
        <v>#VALUE!</v>
      </c>
      <c r="AJ148" s="41" t="e">
        <f t="shared" si="71"/>
        <v>#VALUE!</v>
      </c>
      <c r="AK148" s="8" t="e">
        <f t="shared" si="74"/>
        <v>#VALUE!</v>
      </c>
      <c r="AL148" s="42" t="e">
        <f t="shared" si="75"/>
        <v>#VALUE!</v>
      </c>
      <c r="AZ148" s="8"/>
    </row>
    <row r="149" spans="1:52" ht="15" x14ac:dyDescent="0.15">
      <c r="A149" s="40"/>
      <c r="B149" s="41" t="e">
        <f t="shared" si="51"/>
        <v>#VALUE!</v>
      </c>
      <c r="C149" s="41" t="e">
        <f t="shared" si="51"/>
        <v>#VALUE!</v>
      </c>
      <c r="D149" s="41" t="e">
        <f t="shared" si="51"/>
        <v>#VALUE!</v>
      </c>
      <c r="E149" s="41" t="e">
        <f t="shared" si="72"/>
        <v>#VALUE!</v>
      </c>
      <c r="F149" s="41" t="e">
        <f t="shared" si="52"/>
        <v>#VALUE!</v>
      </c>
      <c r="G149" s="41" t="e">
        <f t="shared" si="53"/>
        <v>#VALUE!</v>
      </c>
      <c r="H149" s="25" t="e">
        <f t="shared" si="73"/>
        <v>#VALUE!</v>
      </c>
      <c r="I149" s="227" t="e">
        <f t="shared" si="54"/>
        <v>#VALUE!</v>
      </c>
      <c r="J149" s="228" t="e">
        <f t="shared" si="76"/>
        <v>#VALUE!</v>
      </c>
      <c r="K149" s="41" t="e">
        <f t="shared" si="55"/>
        <v>#VALUE!</v>
      </c>
      <c r="L149" s="216" t="e">
        <f t="shared" si="56"/>
        <v>#VALUE!</v>
      </c>
      <c r="M149" s="216" t="e">
        <f t="shared" si="42"/>
        <v>#VALUE!</v>
      </c>
      <c r="N149" s="41" t="e">
        <f t="shared" si="57"/>
        <v>#VALUE!</v>
      </c>
      <c r="O149" s="41" t="e">
        <f t="shared" si="58"/>
        <v>#VALUE!</v>
      </c>
      <c r="P149" s="229" t="e">
        <f t="shared" si="59"/>
        <v>#VALUE!</v>
      </c>
      <c r="Q149" s="41" t="e">
        <f t="shared" si="60"/>
        <v>#VALUE!</v>
      </c>
      <c r="R149" s="41" t="e">
        <f t="shared" si="61"/>
        <v>#VALUE!</v>
      </c>
      <c r="S149" s="216" t="e">
        <f t="shared" si="43"/>
        <v>#VALUE!</v>
      </c>
      <c r="T149" s="216" t="e">
        <f t="shared" si="44"/>
        <v>#VALUE!</v>
      </c>
      <c r="U149" s="231" t="e">
        <f t="shared" si="62"/>
        <v>#VALUE!</v>
      </c>
      <c r="V149" s="231" t="e">
        <f t="shared" si="45"/>
        <v>#VALUE!</v>
      </c>
      <c r="W149" s="41" t="e">
        <f t="shared" si="63"/>
        <v>#VALUE!</v>
      </c>
      <c r="X149" s="41" t="e">
        <f t="shared" si="64"/>
        <v>#VALUE!</v>
      </c>
      <c r="Y149" s="41" t="e">
        <f t="shared" si="65"/>
        <v>#VALUE!</v>
      </c>
      <c r="Z149" s="41" t="e">
        <f t="shared" si="66"/>
        <v>#VALUE!</v>
      </c>
      <c r="AA149" s="231" t="e">
        <f t="shared" si="46"/>
        <v>#VALUE!</v>
      </c>
      <c r="AB149" s="231" t="e">
        <f t="shared" si="67"/>
        <v>#VALUE!</v>
      </c>
      <c r="AC149" s="41" t="e">
        <f t="shared" si="68"/>
        <v>#VALUE!</v>
      </c>
      <c r="AD149" s="41" t="e">
        <f t="shared" si="47"/>
        <v>#VALUE!</v>
      </c>
      <c r="AE149" s="41" t="e">
        <f t="shared" si="69"/>
        <v>#VALUE!</v>
      </c>
      <c r="AF149" s="41" t="e">
        <f t="shared" si="48"/>
        <v>#VALUE!</v>
      </c>
      <c r="AG149" s="41" t="e">
        <f t="shared" si="49"/>
        <v>#VALUE!</v>
      </c>
      <c r="AH149" s="41" t="e">
        <f t="shared" si="70"/>
        <v>#VALUE!</v>
      </c>
      <c r="AI149" s="41" t="e">
        <f t="shared" si="50"/>
        <v>#VALUE!</v>
      </c>
      <c r="AJ149" s="41" t="e">
        <f t="shared" si="71"/>
        <v>#VALUE!</v>
      </c>
      <c r="AK149" s="8" t="e">
        <f t="shared" si="74"/>
        <v>#VALUE!</v>
      </c>
      <c r="AL149" s="42" t="e">
        <f t="shared" si="75"/>
        <v>#VALUE!</v>
      </c>
      <c r="AZ149" s="8"/>
    </row>
    <row r="150" spans="1:52" ht="15" x14ac:dyDescent="0.15">
      <c r="A150" s="40"/>
      <c r="B150" s="41" t="e">
        <f t="shared" si="51"/>
        <v>#VALUE!</v>
      </c>
      <c r="C150" s="41" t="e">
        <f t="shared" si="51"/>
        <v>#VALUE!</v>
      </c>
      <c r="D150" s="41" t="e">
        <f t="shared" si="51"/>
        <v>#VALUE!</v>
      </c>
      <c r="E150" s="41" t="e">
        <f t="shared" si="72"/>
        <v>#VALUE!</v>
      </c>
      <c r="F150" s="41" t="e">
        <f t="shared" si="52"/>
        <v>#VALUE!</v>
      </c>
      <c r="G150" s="41" t="e">
        <f t="shared" si="53"/>
        <v>#VALUE!</v>
      </c>
      <c r="H150" s="25" t="e">
        <f t="shared" si="73"/>
        <v>#VALUE!</v>
      </c>
      <c r="I150" s="227" t="e">
        <f t="shared" si="54"/>
        <v>#VALUE!</v>
      </c>
      <c r="J150" s="228" t="e">
        <f t="shared" si="76"/>
        <v>#VALUE!</v>
      </c>
      <c r="K150" s="41" t="e">
        <f t="shared" si="55"/>
        <v>#VALUE!</v>
      </c>
      <c r="L150" s="216" t="e">
        <f t="shared" si="56"/>
        <v>#VALUE!</v>
      </c>
      <c r="M150" s="216" t="e">
        <f t="shared" si="42"/>
        <v>#VALUE!</v>
      </c>
      <c r="N150" s="41" t="e">
        <f t="shared" si="57"/>
        <v>#VALUE!</v>
      </c>
      <c r="O150" s="41" t="e">
        <f t="shared" si="58"/>
        <v>#VALUE!</v>
      </c>
      <c r="P150" s="229" t="e">
        <f t="shared" si="59"/>
        <v>#VALUE!</v>
      </c>
      <c r="Q150" s="41" t="e">
        <f t="shared" si="60"/>
        <v>#VALUE!</v>
      </c>
      <c r="R150" s="41" t="e">
        <f t="shared" si="61"/>
        <v>#VALUE!</v>
      </c>
      <c r="S150" s="216" t="e">
        <f t="shared" si="43"/>
        <v>#VALUE!</v>
      </c>
      <c r="T150" s="216" t="e">
        <f t="shared" si="44"/>
        <v>#VALUE!</v>
      </c>
      <c r="U150" s="231" t="e">
        <f t="shared" si="62"/>
        <v>#VALUE!</v>
      </c>
      <c r="V150" s="231" t="e">
        <f t="shared" si="45"/>
        <v>#VALUE!</v>
      </c>
      <c r="W150" s="41" t="e">
        <f t="shared" si="63"/>
        <v>#VALUE!</v>
      </c>
      <c r="X150" s="41" t="e">
        <f t="shared" si="64"/>
        <v>#VALUE!</v>
      </c>
      <c r="Y150" s="41" t="e">
        <f t="shared" si="65"/>
        <v>#VALUE!</v>
      </c>
      <c r="Z150" s="41" t="e">
        <f t="shared" si="66"/>
        <v>#VALUE!</v>
      </c>
      <c r="AA150" s="231" t="e">
        <f t="shared" si="46"/>
        <v>#VALUE!</v>
      </c>
      <c r="AB150" s="231" t="e">
        <f t="shared" si="67"/>
        <v>#VALUE!</v>
      </c>
      <c r="AC150" s="41" t="e">
        <f t="shared" si="68"/>
        <v>#VALUE!</v>
      </c>
      <c r="AD150" s="41" t="e">
        <f t="shared" si="47"/>
        <v>#VALUE!</v>
      </c>
      <c r="AE150" s="41" t="e">
        <f t="shared" si="69"/>
        <v>#VALUE!</v>
      </c>
      <c r="AF150" s="41" t="e">
        <f t="shared" si="48"/>
        <v>#VALUE!</v>
      </c>
      <c r="AG150" s="41" t="e">
        <f t="shared" si="49"/>
        <v>#VALUE!</v>
      </c>
      <c r="AH150" s="41" t="e">
        <f t="shared" si="70"/>
        <v>#VALUE!</v>
      </c>
      <c r="AI150" s="41" t="e">
        <f t="shared" si="50"/>
        <v>#VALUE!</v>
      </c>
      <c r="AJ150" s="41" t="e">
        <f t="shared" si="71"/>
        <v>#VALUE!</v>
      </c>
      <c r="AK150" s="8" t="e">
        <f t="shared" si="74"/>
        <v>#VALUE!</v>
      </c>
      <c r="AL150" s="42" t="e">
        <f t="shared" si="75"/>
        <v>#VALUE!</v>
      </c>
      <c r="AZ150" s="8"/>
    </row>
    <row r="151" spans="1:52" ht="15" x14ac:dyDescent="0.15">
      <c r="A151" s="40"/>
      <c r="B151" s="41" t="e">
        <f t="shared" si="51"/>
        <v>#VALUE!</v>
      </c>
      <c r="C151" s="41" t="e">
        <f t="shared" si="51"/>
        <v>#VALUE!</v>
      </c>
      <c r="D151" s="41" t="e">
        <f t="shared" si="51"/>
        <v>#VALUE!</v>
      </c>
      <c r="E151" s="41" t="e">
        <f t="shared" si="72"/>
        <v>#VALUE!</v>
      </c>
      <c r="F151" s="41" t="e">
        <f t="shared" si="52"/>
        <v>#VALUE!</v>
      </c>
      <c r="G151" s="41" t="e">
        <f t="shared" si="53"/>
        <v>#VALUE!</v>
      </c>
      <c r="H151" s="25" t="e">
        <f t="shared" si="73"/>
        <v>#VALUE!</v>
      </c>
      <c r="I151" s="227" t="e">
        <f t="shared" si="54"/>
        <v>#VALUE!</v>
      </c>
      <c r="J151" s="228" t="e">
        <f t="shared" si="76"/>
        <v>#VALUE!</v>
      </c>
      <c r="K151" s="41" t="e">
        <f t="shared" si="55"/>
        <v>#VALUE!</v>
      </c>
      <c r="L151" s="216" t="e">
        <f t="shared" si="56"/>
        <v>#VALUE!</v>
      </c>
      <c r="M151" s="216" t="e">
        <f t="shared" si="42"/>
        <v>#VALUE!</v>
      </c>
      <c r="N151" s="41" t="e">
        <f t="shared" si="57"/>
        <v>#VALUE!</v>
      </c>
      <c r="O151" s="41" t="e">
        <f t="shared" si="58"/>
        <v>#VALUE!</v>
      </c>
      <c r="P151" s="229" t="e">
        <f t="shared" si="59"/>
        <v>#VALUE!</v>
      </c>
      <c r="Q151" s="41" t="e">
        <f t="shared" si="60"/>
        <v>#VALUE!</v>
      </c>
      <c r="R151" s="41" t="e">
        <f t="shared" si="61"/>
        <v>#VALUE!</v>
      </c>
      <c r="S151" s="216" t="e">
        <f t="shared" si="43"/>
        <v>#VALUE!</v>
      </c>
      <c r="T151" s="216" t="e">
        <f t="shared" si="44"/>
        <v>#VALUE!</v>
      </c>
      <c r="U151" s="231" t="e">
        <f t="shared" si="62"/>
        <v>#VALUE!</v>
      </c>
      <c r="V151" s="231" t="e">
        <f t="shared" si="45"/>
        <v>#VALUE!</v>
      </c>
      <c r="W151" s="41" t="e">
        <f t="shared" si="63"/>
        <v>#VALUE!</v>
      </c>
      <c r="X151" s="41" t="e">
        <f t="shared" si="64"/>
        <v>#VALUE!</v>
      </c>
      <c r="Y151" s="41" t="e">
        <f t="shared" si="65"/>
        <v>#VALUE!</v>
      </c>
      <c r="Z151" s="41" t="e">
        <f t="shared" si="66"/>
        <v>#VALUE!</v>
      </c>
      <c r="AA151" s="231" t="e">
        <f t="shared" si="46"/>
        <v>#VALUE!</v>
      </c>
      <c r="AB151" s="231" t="e">
        <f t="shared" si="67"/>
        <v>#VALUE!</v>
      </c>
      <c r="AC151" s="41" t="e">
        <f t="shared" si="68"/>
        <v>#VALUE!</v>
      </c>
      <c r="AD151" s="41" t="e">
        <f t="shared" si="47"/>
        <v>#VALUE!</v>
      </c>
      <c r="AE151" s="41" t="e">
        <f t="shared" si="69"/>
        <v>#VALUE!</v>
      </c>
      <c r="AF151" s="41" t="e">
        <f t="shared" si="48"/>
        <v>#VALUE!</v>
      </c>
      <c r="AG151" s="41" t="e">
        <f t="shared" si="49"/>
        <v>#VALUE!</v>
      </c>
      <c r="AH151" s="41" t="e">
        <f t="shared" si="70"/>
        <v>#VALUE!</v>
      </c>
      <c r="AI151" s="41" t="e">
        <f t="shared" si="50"/>
        <v>#VALUE!</v>
      </c>
      <c r="AJ151" s="41" t="e">
        <f t="shared" si="71"/>
        <v>#VALUE!</v>
      </c>
      <c r="AK151" s="8" t="e">
        <f t="shared" si="74"/>
        <v>#VALUE!</v>
      </c>
      <c r="AL151" s="42" t="e">
        <f t="shared" si="75"/>
        <v>#VALUE!</v>
      </c>
      <c r="AZ151" s="8"/>
    </row>
    <row r="152" spans="1:52" ht="15" x14ac:dyDescent="0.15">
      <c r="A152" s="40"/>
      <c r="B152" s="41" t="e">
        <f t="shared" si="51"/>
        <v>#VALUE!</v>
      </c>
      <c r="C152" s="41" t="e">
        <f t="shared" si="51"/>
        <v>#VALUE!</v>
      </c>
      <c r="D152" s="41" t="e">
        <f t="shared" si="51"/>
        <v>#VALUE!</v>
      </c>
      <c r="E152" s="41" t="e">
        <f t="shared" si="72"/>
        <v>#VALUE!</v>
      </c>
      <c r="F152" s="41" t="e">
        <f t="shared" si="52"/>
        <v>#VALUE!</v>
      </c>
      <c r="G152" s="41" t="e">
        <f t="shared" si="53"/>
        <v>#VALUE!</v>
      </c>
      <c r="H152" s="25" t="e">
        <f t="shared" si="73"/>
        <v>#VALUE!</v>
      </c>
      <c r="I152" s="227" t="e">
        <f t="shared" si="54"/>
        <v>#VALUE!</v>
      </c>
      <c r="J152" s="228" t="e">
        <f t="shared" si="76"/>
        <v>#VALUE!</v>
      </c>
      <c r="K152" s="41" t="e">
        <f t="shared" si="55"/>
        <v>#VALUE!</v>
      </c>
      <c r="L152" s="216" t="e">
        <f t="shared" si="56"/>
        <v>#VALUE!</v>
      </c>
      <c r="M152" s="216" t="e">
        <f t="shared" si="42"/>
        <v>#VALUE!</v>
      </c>
      <c r="N152" s="41" t="e">
        <f t="shared" si="57"/>
        <v>#VALUE!</v>
      </c>
      <c r="O152" s="41" t="e">
        <f t="shared" si="58"/>
        <v>#VALUE!</v>
      </c>
      <c r="P152" s="229" t="e">
        <f t="shared" si="59"/>
        <v>#VALUE!</v>
      </c>
      <c r="Q152" s="41" t="e">
        <f t="shared" si="60"/>
        <v>#VALUE!</v>
      </c>
      <c r="R152" s="41" t="e">
        <f t="shared" si="61"/>
        <v>#VALUE!</v>
      </c>
      <c r="S152" s="216" t="e">
        <f t="shared" si="43"/>
        <v>#VALUE!</v>
      </c>
      <c r="T152" s="216" t="e">
        <f t="shared" si="44"/>
        <v>#VALUE!</v>
      </c>
      <c r="U152" s="231" t="e">
        <f t="shared" si="62"/>
        <v>#VALUE!</v>
      </c>
      <c r="V152" s="231" t="e">
        <f t="shared" si="45"/>
        <v>#VALUE!</v>
      </c>
      <c r="W152" s="41" t="e">
        <f t="shared" si="63"/>
        <v>#VALUE!</v>
      </c>
      <c r="X152" s="41" t="e">
        <f t="shared" si="64"/>
        <v>#VALUE!</v>
      </c>
      <c r="Y152" s="41" t="e">
        <f t="shared" si="65"/>
        <v>#VALUE!</v>
      </c>
      <c r="Z152" s="41" t="e">
        <f t="shared" si="66"/>
        <v>#VALUE!</v>
      </c>
      <c r="AA152" s="231" t="e">
        <f t="shared" si="46"/>
        <v>#VALUE!</v>
      </c>
      <c r="AB152" s="231" t="e">
        <f t="shared" si="67"/>
        <v>#VALUE!</v>
      </c>
      <c r="AC152" s="41" t="e">
        <f t="shared" si="68"/>
        <v>#VALUE!</v>
      </c>
      <c r="AD152" s="41" t="e">
        <f t="shared" si="47"/>
        <v>#VALUE!</v>
      </c>
      <c r="AE152" s="41" t="e">
        <f t="shared" si="69"/>
        <v>#VALUE!</v>
      </c>
      <c r="AF152" s="41" t="e">
        <f t="shared" si="48"/>
        <v>#VALUE!</v>
      </c>
      <c r="AG152" s="41" t="e">
        <f t="shared" si="49"/>
        <v>#VALUE!</v>
      </c>
      <c r="AH152" s="41" t="e">
        <f t="shared" si="70"/>
        <v>#VALUE!</v>
      </c>
      <c r="AI152" s="41" t="e">
        <f t="shared" si="50"/>
        <v>#VALUE!</v>
      </c>
      <c r="AJ152" s="41" t="e">
        <f t="shared" si="71"/>
        <v>#VALUE!</v>
      </c>
      <c r="AK152" s="8" t="e">
        <f t="shared" si="74"/>
        <v>#VALUE!</v>
      </c>
      <c r="AL152" s="42" t="e">
        <f t="shared" si="75"/>
        <v>#VALUE!</v>
      </c>
      <c r="AZ152" s="8"/>
    </row>
    <row r="153" spans="1:52" ht="15" x14ac:dyDescent="0.15">
      <c r="A153" s="40"/>
      <c r="B153" s="41" t="e">
        <f t="shared" si="51"/>
        <v>#VALUE!</v>
      </c>
      <c r="C153" s="41" t="e">
        <f t="shared" si="51"/>
        <v>#VALUE!</v>
      </c>
      <c r="D153" s="41" t="e">
        <f t="shared" si="51"/>
        <v>#VALUE!</v>
      </c>
      <c r="E153" s="41" t="e">
        <f t="shared" si="72"/>
        <v>#VALUE!</v>
      </c>
      <c r="F153" s="41" t="e">
        <f t="shared" si="52"/>
        <v>#VALUE!</v>
      </c>
      <c r="G153" s="41" t="e">
        <f t="shared" si="53"/>
        <v>#VALUE!</v>
      </c>
      <c r="H153" s="25" t="e">
        <f t="shared" si="73"/>
        <v>#VALUE!</v>
      </c>
      <c r="I153" s="227" t="e">
        <f t="shared" si="54"/>
        <v>#VALUE!</v>
      </c>
      <c r="J153" s="228" t="e">
        <f t="shared" si="76"/>
        <v>#VALUE!</v>
      </c>
      <c r="K153" s="41" t="e">
        <f t="shared" si="55"/>
        <v>#VALUE!</v>
      </c>
      <c r="L153" s="216" t="e">
        <f t="shared" si="56"/>
        <v>#VALUE!</v>
      </c>
      <c r="M153" s="216" t="e">
        <f t="shared" si="42"/>
        <v>#VALUE!</v>
      </c>
      <c r="N153" s="41" t="e">
        <f t="shared" si="57"/>
        <v>#VALUE!</v>
      </c>
      <c r="O153" s="41" t="e">
        <f t="shared" si="58"/>
        <v>#VALUE!</v>
      </c>
      <c r="P153" s="229" t="e">
        <f t="shared" si="59"/>
        <v>#VALUE!</v>
      </c>
      <c r="Q153" s="41" t="e">
        <f t="shared" si="60"/>
        <v>#VALUE!</v>
      </c>
      <c r="R153" s="41" t="e">
        <f t="shared" si="61"/>
        <v>#VALUE!</v>
      </c>
      <c r="S153" s="216" t="e">
        <f t="shared" si="43"/>
        <v>#VALUE!</v>
      </c>
      <c r="T153" s="216" t="e">
        <f t="shared" si="44"/>
        <v>#VALUE!</v>
      </c>
      <c r="U153" s="231" t="e">
        <f t="shared" si="62"/>
        <v>#VALUE!</v>
      </c>
      <c r="V153" s="231" t="e">
        <f t="shared" si="45"/>
        <v>#VALUE!</v>
      </c>
      <c r="W153" s="41" t="e">
        <f t="shared" si="63"/>
        <v>#VALUE!</v>
      </c>
      <c r="X153" s="41" t="e">
        <f t="shared" si="64"/>
        <v>#VALUE!</v>
      </c>
      <c r="Y153" s="41" t="e">
        <f t="shared" si="65"/>
        <v>#VALUE!</v>
      </c>
      <c r="Z153" s="41" t="e">
        <f t="shared" si="66"/>
        <v>#VALUE!</v>
      </c>
      <c r="AA153" s="231" t="e">
        <f t="shared" si="46"/>
        <v>#VALUE!</v>
      </c>
      <c r="AB153" s="231" t="e">
        <f t="shared" si="67"/>
        <v>#VALUE!</v>
      </c>
      <c r="AC153" s="41" t="e">
        <f t="shared" si="68"/>
        <v>#VALUE!</v>
      </c>
      <c r="AD153" s="41" t="e">
        <f t="shared" si="47"/>
        <v>#VALUE!</v>
      </c>
      <c r="AE153" s="41" t="e">
        <f t="shared" si="69"/>
        <v>#VALUE!</v>
      </c>
      <c r="AF153" s="41" t="e">
        <f t="shared" si="48"/>
        <v>#VALUE!</v>
      </c>
      <c r="AG153" s="41" t="e">
        <f t="shared" si="49"/>
        <v>#VALUE!</v>
      </c>
      <c r="AH153" s="41" t="e">
        <f t="shared" si="70"/>
        <v>#VALUE!</v>
      </c>
      <c r="AI153" s="41" t="e">
        <f t="shared" si="50"/>
        <v>#VALUE!</v>
      </c>
      <c r="AJ153" s="41" t="e">
        <f t="shared" si="71"/>
        <v>#VALUE!</v>
      </c>
      <c r="AK153" s="8" t="e">
        <f t="shared" si="74"/>
        <v>#VALUE!</v>
      </c>
      <c r="AL153" s="42" t="e">
        <f t="shared" si="75"/>
        <v>#VALUE!</v>
      </c>
      <c r="AZ153" s="8"/>
    </row>
    <row r="154" spans="1:52" ht="15" x14ac:dyDescent="0.15">
      <c r="A154" s="40"/>
      <c r="B154" s="41" t="e">
        <f t="shared" si="51"/>
        <v>#VALUE!</v>
      </c>
      <c r="C154" s="41" t="e">
        <f t="shared" si="51"/>
        <v>#VALUE!</v>
      </c>
      <c r="D154" s="41" t="e">
        <f t="shared" si="51"/>
        <v>#VALUE!</v>
      </c>
      <c r="E154" s="41" t="e">
        <f t="shared" si="72"/>
        <v>#VALUE!</v>
      </c>
      <c r="F154" s="41" t="e">
        <f t="shared" si="52"/>
        <v>#VALUE!</v>
      </c>
      <c r="G154" s="41" t="e">
        <f t="shared" si="53"/>
        <v>#VALUE!</v>
      </c>
      <c r="H154" s="25" t="e">
        <f t="shared" si="73"/>
        <v>#VALUE!</v>
      </c>
      <c r="I154" s="227" t="e">
        <f t="shared" si="54"/>
        <v>#VALUE!</v>
      </c>
      <c r="J154" s="228" t="e">
        <f t="shared" si="76"/>
        <v>#VALUE!</v>
      </c>
      <c r="K154" s="41" t="e">
        <f t="shared" si="55"/>
        <v>#VALUE!</v>
      </c>
      <c r="L154" s="216" t="e">
        <f t="shared" si="56"/>
        <v>#VALUE!</v>
      </c>
      <c r="M154" s="216" t="e">
        <f t="shared" si="42"/>
        <v>#VALUE!</v>
      </c>
      <c r="N154" s="41" t="e">
        <f t="shared" si="57"/>
        <v>#VALUE!</v>
      </c>
      <c r="O154" s="41" t="e">
        <f t="shared" si="58"/>
        <v>#VALUE!</v>
      </c>
      <c r="P154" s="229" t="e">
        <f t="shared" si="59"/>
        <v>#VALUE!</v>
      </c>
      <c r="Q154" s="41" t="e">
        <f t="shared" si="60"/>
        <v>#VALUE!</v>
      </c>
      <c r="R154" s="41" t="e">
        <f t="shared" si="61"/>
        <v>#VALUE!</v>
      </c>
      <c r="S154" s="216" t="e">
        <f t="shared" si="43"/>
        <v>#VALUE!</v>
      </c>
      <c r="T154" s="216" t="e">
        <f t="shared" si="44"/>
        <v>#VALUE!</v>
      </c>
      <c r="U154" s="231" t="e">
        <f t="shared" si="62"/>
        <v>#VALUE!</v>
      </c>
      <c r="V154" s="231" t="e">
        <f t="shared" si="45"/>
        <v>#VALUE!</v>
      </c>
      <c r="W154" s="41" t="e">
        <f t="shared" si="63"/>
        <v>#VALUE!</v>
      </c>
      <c r="X154" s="41" t="e">
        <f t="shared" si="64"/>
        <v>#VALUE!</v>
      </c>
      <c r="Y154" s="41" t="e">
        <f t="shared" si="65"/>
        <v>#VALUE!</v>
      </c>
      <c r="Z154" s="41" t="e">
        <f t="shared" si="66"/>
        <v>#VALUE!</v>
      </c>
      <c r="AA154" s="231" t="e">
        <f t="shared" si="46"/>
        <v>#VALUE!</v>
      </c>
      <c r="AB154" s="231" t="e">
        <f t="shared" si="67"/>
        <v>#VALUE!</v>
      </c>
      <c r="AC154" s="41" t="e">
        <f t="shared" si="68"/>
        <v>#VALUE!</v>
      </c>
      <c r="AD154" s="41" t="e">
        <f t="shared" si="47"/>
        <v>#VALUE!</v>
      </c>
      <c r="AE154" s="41" t="e">
        <f t="shared" si="69"/>
        <v>#VALUE!</v>
      </c>
      <c r="AF154" s="41" t="e">
        <f t="shared" si="48"/>
        <v>#VALUE!</v>
      </c>
      <c r="AG154" s="41" t="e">
        <f t="shared" si="49"/>
        <v>#VALUE!</v>
      </c>
      <c r="AH154" s="41" t="e">
        <f t="shared" si="70"/>
        <v>#VALUE!</v>
      </c>
      <c r="AI154" s="41" t="e">
        <f t="shared" si="50"/>
        <v>#VALUE!</v>
      </c>
      <c r="AJ154" s="41" t="e">
        <f t="shared" si="71"/>
        <v>#VALUE!</v>
      </c>
      <c r="AK154" s="8" t="e">
        <f t="shared" si="74"/>
        <v>#VALUE!</v>
      </c>
      <c r="AL154" s="42" t="e">
        <f t="shared" si="75"/>
        <v>#VALUE!</v>
      </c>
      <c r="AZ154" s="8"/>
    </row>
    <row r="155" spans="1:52" ht="15" x14ac:dyDescent="0.15">
      <c r="A155" s="40"/>
      <c r="B155" s="41" t="e">
        <f t="shared" si="51"/>
        <v>#VALUE!</v>
      </c>
      <c r="C155" s="41" t="e">
        <f t="shared" si="51"/>
        <v>#VALUE!</v>
      </c>
      <c r="D155" s="41" t="e">
        <f t="shared" si="51"/>
        <v>#VALUE!</v>
      </c>
      <c r="E155" s="41" t="e">
        <f t="shared" si="72"/>
        <v>#VALUE!</v>
      </c>
      <c r="F155" s="41" t="e">
        <f t="shared" si="52"/>
        <v>#VALUE!</v>
      </c>
      <c r="G155" s="41" t="e">
        <f t="shared" si="53"/>
        <v>#VALUE!</v>
      </c>
      <c r="H155" s="25" t="e">
        <f t="shared" si="73"/>
        <v>#VALUE!</v>
      </c>
      <c r="I155" s="227" t="e">
        <f t="shared" si="54"/>
        <v>#VALUE!</v>
      </c>
      <c r="J155" s="228" t="e">
        <f t="shared" si="76"/>
        <v>#VALUE!</v>
      </c>
      <c r="K155" s="41" t="e">
        <f t="shared" si="55"/>
        <v>#VALUE!</v>
      </c>
      <c r="L155" s="216" t="e">
        <f t="shared" si="56"/>
        <v>#VALUE!</v>
      </c>
      <c r="M155" s="216" t="e">
        <f t="shared" si="42"/>
        <v>#VALUE!</v>
      </c>
      <c r="N155" s="41" t="e">
        <f t="shared" si="57"/>
        <v>#VALUE!</v>
      </c>
      <c r="O155" s="41" t="e">
        <f t="shared" si="58"/>
        <v>#VALUE!</v>
      </c>
      <c r="P155" s="229" t="e">
        <f t="shared" si="59"/>
        <v>#VALUE!</v>
      </c>
      <c r="Q155" s="41" t="e">
        <f t="shared" si="60"/>
        <v>#VALUE!</v>
      </c>
      <c r="R155" s="41" t="e">
        <f t="shared" si="61"/>
        <v>#VALUE!</v>
      </c>
      <c r="S155" s="216" t="e">
        <f t="shared" si="43"/>
        <v>#VALUE!</v>
      </c>
      <c r="T155" s="216" t="e">
        <f t="shared" si="44"/>
        <v>#VALUE!</v>
      </c>
      <c r="U155" s="231" t="e">
        <f t="shared" si="62"/>
        <v>#VALUE!</v>
      </c>
      <c r="V155" s="231" t="e">
        <f t="shared" si="45"/>
        <v>#VALUE!</v>
      </c>
      <c r="W155" s="41" t="e">
        <f t="shared" si="63"/>
        <v>#VALUE!</v>
      </c>
      <c r="X155" s="41" t="e">
        <f t="shared" si="64"/>
        <v>#VALUE!</v>
      </c>
      <c r="Y155" s="41" t="e">
        <f t="shared" si="65"/>
        <v>#VALUE!</v>
      </c>
      <c r="Z155" s="41" t="e">
        <f t="shared" si="66"/>
        <v>#VALUE!</v>
      </c>
      <c r="AA155" s="231" t="e">
        <f t="shared" si="46"/>
        <v>#VALUE!</v>
      </c>
      <c r="AB155" s="231" t="e">
        <f t="shared" si="67"/>
        <v>#VALUE!</v>
      </c>
      <c r="AC155" s="41" t="e">
        <f t="shared" si="68"/>
        <v>#VALUE!</v>
      </c>
      <c r="AD155" s="41" t="e">
        <f t="shared" si="47"/>
        <v>#VALUE!</v>
      </c>
      <c r="AE155" s="41" t="e">
        <f t="shared" si="69"/>
        <v>#VALUE!</v>
      </c>
      <c r="AF155" s="41" t="e">
        <f t="shared" si="48"/>
        <v>#VALUE!</v>
      </c>
      <c r="AG155" s="41" t="e">
        <f t="shared" si="49"/>
        <v>#VALUE!</v>
      </c>
      <c r="AH155" s="41" t="e">
        <f t="shared" si="70"/>
        <v>#VALUE!</v>
      </c>
      <c r="AI155" s="41" t="e">
        <f t="shared" si="50"/>
        <v>#VALUE!</v>
      </c>
      <c r="AJ155" s="41" t="e">
        <f t="shared" si="71"/>
        <v>#VALUE!</v>
      </c>
      <c r="AK155" s="8" t="e">
        <f t="shared" si="74"/>
        <v>#VALUE!</v>
      </c>
      <c r="AL155" s="42" t="e">
        <f t="shared" si="75"/>
        <v>#VALUE!</v>
      </c>
      <c r="AZ155" s="8"/>
    </row>
    <row r="156" spans="1:52" ht="15" x14ac:dyDescent="0.15">
      <c r="A156" s="40"/>
      <c r="B156" s="41" t="e">
        <f t="shared" si="51"/>
        <v>#VALUE!</v>
      </c>
      <c r="C156" s="41" t="e">
        <f t="shared" si="51"/>
        <v>#VALUE!</v>
      </c>
      <c r="D156" s="41" t="e">
        <f t="shared" si="51"/>
        <v>#VALUE!</v>
      </c>
      <c r="E156" s="41" t="e">
        <f t="shared" si="72"/>
        <v>#VALUE!</v>
      </c>
      <c r="F156" s="41" t="e">
        <f t="shared" si="52"/>
        <v>#VALUE!</v>
      </c>
      <c r="G156" s="41" t="e">
        <f t="shared" si="53"/>
        <v>#VALUE!</v>
      </c>
      <c r="H156" s="25" t="e">
        <f t="shared" si="73"/>
        <v>#VALUE!</v>
      </c>
      <c r="I156" s="227" t="e">
        <f t="shared" si="54"/>
        <v>#VALUE!</v>
      </c>
      <c r="J156" s="228" t="e">
        <f t="shared" si="76"/>
        <v>#VALUE!</v>
      </c>
      <c r="K156" s="41" t="e">
        <f t="shared" si="55"/>
        <v>#VALUE!</v>
      </c>
      <c r="L156" s="216" t="e">
        <f t="shared" si="56"/>
        <v>#VALUE!</v>
      </c>
      <c r="M156" s="216" t="e">
        <f t="shared" si="42"/>
        <v>#VALUE!</v>
      </c>
      <c r="N156" s="41" t="e">
        <f t="shared" si="57"/>
        <v>#VALUE!</v>
      </c>
      <c r="O156" s="41" t="e">
        <f t="shared" si="58"/>
        <v>#VALUE!</v>
      </c>
      <c r="P156" s="229" t="e">
        <f t="shared" si="59"/>
        <v>#VALUE!</v>
      </c>
      <c r="Q156" s="41" t="e">
        <f t="shared" si="60"/>
        <v>#VALUE!</v>
      </c>
      <c r="R156" s="41" t="e">
        <f t="shared" si="61"/>
        <v>#VALUE!</v>
      </c>
      <c r="S156" s="216" t="e">
        <f t="shared" si="43"/>
        <v>#VALUE!</v>
      </c>
      <c r="T156" s="216" t="e">
        <f t="shared" si="44"/>
        <v>#VALUE!</v>
      </c>
      <c r="U156" s="231" t="e">
        <f t="shared" si="62"/>
        <v>#VALUE!</v>
      </c>
      <c r="V156" s="231" t="e">
        <f t="shared" si="45"/>
        <v>#VALUE!</v>
      </c>
      <c r="W156" s="41" t="e">
        <f t="shared" si="63"/>
        <v>#VALUE!</v>
      </c>
      <c r="X156" s="41" t="e">
        <f t="shared" si="64"/>
        <v>#VALUE!</v>
      </c>
      <c r="Y156" s="41" t="e">
        <f t="shared" si="65"/>
        <v>#VALUE!</v>
      </c>
      <c r="Z156" s="41" t="e">
        <f t="shared" si="66"/>
        <v>#VALUE!</v>
      </c>
      <c r="AA156" s="231" t="e">
        <f t="shared" si="46"/>
        <v>#VALUE!</v>
      </c>
      <c r="AB156" s="231" t="e">
        <f t="shared" si="67"/>
        <v>#VALUE!</v>
      </c>
      <c r="AC156" s="41" t="e">
        <f t="shared" si="68"/>
        <v>#VALUE!</v>
      </c>
      <c r="AD156" s="41" t="e">
        <f t="shared" si="47"/>
        <v>#VALUE!</v>
      </c>
      <c r="AE156" s="41" t="e">
        <f t="shared" si="69"/>
        <v>#VALUE!</v>
      </c>
      <c r="AF156" s="41" t="e">
        <f t="shared" si="48"/>
        <v>#VALUE!</v>
      </c>
      <c r="AG156" s="41" t="e">
        <f t="shared" si="49"/>
        <v>#VALUE!</v>
      </c>
      <c r="AH156" s="41" t="e">
        <f t="shared" si="70"/>
        <v>#VALUE!</v>
      </c>
      <c r="AI156" s="41" t="e">
        <f t="shared" si="50"/>
        <v>#VALUE!</v>
      </c>
      <c r="AJ156" s="41" t="e">
        <f t="shared" si="71"/>
        <v>#VALUE!</v>
      </c>
      <c r="AK156" s="8" t="e">
        <f t="shared" si="74"/>
        <v>#VALUE!</v>
      </c>
      <c r="AL156" s="42" t="e">
        <f t="shared" si="75"/>
        <v>#VALUE!</v>
      </c>
      <c r="AZ156" s="8"/>
    </row>
    <row r="157" spans="1:52" ht="15" x14ac:dyDescent="0.15">
      <c r="A157" s="40"/>
      <c r="B157" s="41" t="e">
        <f t="shared" si="51"/>
        <v>#VALUE!</v>
      </c>
      <c r="C157" s="41" t="e">
        <f t="shared" si="51"/>
        <v>#VALUE!</v>
      </c>
      <c r="D157" s="41" t="e">
        <f t="shared" si="51"/>
        <v>#VALUE!</v>
      </c>
      <c r="E157" s="41" t="e">
        <f t="shared" si="72"/>
        <v>#VALUE!</v>
      </c>
      <c r="F157" s="41" t="e">
        <f t="shared" si="52"/>
        <v>#VALUE!</v>
      </c>
      <c r="G157" s="41" t="e">
        <f t="shared" si="53"/>
        <v>#VALUE!</v>
      </c>
      <c r="H157" s="25" t="e">
        <f t="shared" si="73"/>
        <v>#VALUE!</v>
      </c>
      <c r="I157" s="227" t="e">
        <f t="shared" si="54"/>
        <v>#VALUE!</v>
      </c>
      <c r="J157" s="228" t="e">
        <f t="shared" si="76"/>
        <v>#VALUE!</v>
      </c>
      <c r="K157" s="41" t="e">
        <f t="shared" si="55"/>
        <v>#VALUE!</v>
      </c>
      <c r="L157" s="216" t="e">
        <f t="shared" si="56"/>
        <v>#VALUE!</v>
      </c>
      <c r="M157" s="216" t="e">
        <f t="shared" si="42"/>
        <v>#VALUE!</v>
      </c>
      <c r="N157" s="41" t="e">
        <f t="shared" si="57"/>
        <v>#VALUE!</v>
      </c>
      <c r="O157" s="41" t="e">
        <f t="shared" si="58"/>
        <v>#VALUE!</v>
      </c>
      <c r="P157" s="229" t="e">
        <f t="shared" si="59"/>
        <v>#VALUE!</v>
      </c>
      <c r="Q157" s="41" t="e">
        <f t="shared" si="60"/>
        <v>#VALUE!</v>
      </c>
      <c r="R157" s="41" t="e">
        <f t="shared" si="61"/>
        <v>#VALUE!</v>
      </c>
      <c r="S157" s="216" t="e">
        <f t="shared" si="43"/>
        <v>#VALUE!</v>
      </c>
      <c r="T157" s="216" t="e">
        <f t="shared" si="44"/>
        <v>#VALUE!</v>
      </c>
      <c r="U157" s="231" t="e">
        <f t="shared" si="62"/>
        <v>#VALUE!</v>
      </c>
      <c r="V157" s="231" t="e">
        <f t="shared" si="45"/>
        <v>#VALUE!</v>
      </c>
      <c r="W157" s="41" t="e">
        <f t="shared" si="63"/>
        <v>#VALUE!</v>
      </c>
      <c r="X157" s="41" t="e">
        <f t="shared" si="64"/>
        <v>#VALUE!</v>
      </c>
      <c r="Y157" s="41" t="e">
        <f t="shared" si="65"/>
        <v>#VALUE!</v>
      </c>
      <c r="Z157" s="41" t="e">
        <f t="shared" si="66"/>
        <v>#VALUE!</v>
      </c>
      <c r="AA157" s="231" t="e">
        <f t="shared" si="46"/>
        <v>#VALUE!</v>
      </c>
      <c r="AB157" s="231" t="e">
        <f t="shared" si="67"/>
        <v>#VALUE!</v>
      </c>
      <c r="AC157" s="41" t="e">
        <f t="shared" si="68"/>
        <v>#VALUE!</v>
      </c>
      <c r="AD157" s="41" t="e">
        <f t="shared" si="47"/>
        <v>#VALUE!</v>
      </c>
      <c r="AE157" s="41" t="e">
        <f t="shared" si="69"/>
        <v>#VALUE!</v>
      </c>
      <c r="AF157" s="41" t="e">
        <f t="shared" si="48"/>
        <v>#VALUE!</v>
      </c>
      <c r="AG157" s="41" t="e">
        <f t="shared" si="49"/>
        <v>#VALUE!</v>
      </c>
      <c r="AH157" s="41" t="e">
        <f t="shared" si="70"/>
        <v>#VALUE!</v>
      </c>
      <c r="AI157" s="41" t="e">
        <f t="shared" si="50"/>
        <v>#VALUE!</v>
      </c>
      <c r="AJ157" s="41" t="e">
        <f t="shared" si="71"/>
        <v>#VALUE!</v>
      </c>
      <c r="AK157" s="8" t="e">
        <f t="shared" si="74"/>
        <v>#VALUE!</v>
      </c>
      <c r="AL157" s="42" t="e">
        <f t="shared" si="75"/>
        <v>#VALUE!</v>
      </c>
      <c r="AZ157" s="8"/>
    </row>
    <row r="158" spans="1:52" ht="15" x14ac:dyDescent="0.15">
      <c r="A158" s="40"/>
      <c r="B158" s="41" t="e">
        <f t="shared" ref="B158:D189" si="77">AF157</f>
        <v>#VALUE!</v>
      </c>
      <c r="C158" s="41" t="e">
        <f t="shared" si="77"/>
        <v>#VALUE!</v>
      </c>
      <c r="D158" s="41" t="e">
        <f t="shared" si="77"/>
        <v>#VALUE!</v>
      </c>
      <c r="E158" s="41" t="e">
        <f t="shared" si="72"/>
        <v>#VALUE!</v>
      </c>
      <c r="F158" s="41" t="e">
        <f t="shared" si="52"/>
        <v>#VALUE!</v>
      </c>
      <c r="G158" s="41" t="e">
        <f t="shared" si="53"/>
        <v>#VALUE!</v>
      </c>
      <c r="H158" s="25" t="e">
        <f t="shared" si="73"/>
        <v>#VALUE!</v>
      </c>
      <c r="I158" s="227" t="e">
        <f t="shared" si="54"/>
        <v>#VALUE!</v>
      </c>
      <c r="J158" s="228" t="e">
        <f t="shared" si="76"/>
        <v>#VALUE!</v>
      </c>
      <c r="K158" s="41" t="e">
        <f t="shared" si="55"/>
        <v>#VALUE!</v>
      </c>
      <c r="L158" s="216" t="e">
        <f t="shared" si="56"/>
        <v>#VALUE!</v>
      </c>
      <c r="M158" s="216" t="e">
        <f t="shared" si="42"/>
        <v>#VALUE!</v>
      </c>
      <c r="N158" s="41" t="e">
        <f t="shared" si="57"/>
        <v>#VALUE!</v>
      </c>
      <c r="O158" s="41" t="e">
        <f t="shared" si="58"/>
        <v>#VALUE!</v>
      </c>
      <c r="P158" s="229" t="e">
        <f t="shared" si="59"/>
        <v>#VALUE!</v>
      </c>
      <c r="Q158" s="41" t="e">
        <f t="shared" si="60"/>
        <v>#VALUE!</v>
      </c>
      <c r="R158" s="41" t="e">
        <f t="shared" si="61"/>
        <v>#VALUE!</v>
      </c>
      <c r="S158" s="216" t="e">
        <f t="shared" si="43"/>
        <v>#VALUE!</v>
      </c>
      <c r="T158" s="216" t="e">
        <f t="shared" si="44"/>
        <v>#VALUE!</v>
      </c>
      <c r="U158" s="231" t="e">
        <f t="shared" si="62"/>
        <v>#VALUE!</v>
      </c>
      <c r="V158" s="231" t="e">
        <f t="shared" si="45"/>
        <v>#VALUE!</v>
      </c>
      <c r="W158" s="41" t="e">
        <f t="shared" si="63"/>
        <v>#VALUE!</v>
      </c>
      <c r="X158" s="41" t="e">
        <f t="shared" si="64"/>
        <v>#VALUE!</v>
      </c>
      <c r="Y158" s="41" t="e">
        <f t="shared" si="65"/>
        <v>#VALUE!</v>
      </c>
      <c r="Z158" s="41" t="e">
        <f t="shared" si="66"/>
        <v>#VALUE!</v>
      </c>
      <c r="AA158" s="231" t="e">
        <f t="shared" si="46"/>
        <v>#VALUE!</v>
      </c>
      <c r="AB158" s="231" t="e">
        <f t="shared" si="67"/>
        <v>#VALUE!</v>
      </c>
      <c r="AC158" s="41" t="e">
        <f t="shared" ref="AC158:AC189" si="78">delta_z(N158,S158,H158,AE157,AB158)</f>
        <v>#VALUE!</v>
      </c>
      <c r="AD158" s="41" t="e">
        <f t="shared" si="47"/>
        <v>#VALUE!</v>
      </c>
      <c r="AE158" s="41" t="e">
        <f t="shared" si="69"/>
        <v>#VALUE!</v>
      </c>
      <c r="AF158" s="41" t="e">
        <f t="shared" si="48"/>
        <v>#VALUE!</v>
      </c>
      <c r="AG158" s="41" t="e">
        <f t="shared" si="49"/>
        <v>#VALUE!</v>
      </c>
      <c r="AH158" s="41" t="e">
        <f t="shared" si="70"/>
        <v>#VALUE!</v>
      </c>
      <c r="AI158" s="41" t="e">
        <f t="shared" si="50"/>
        <v>#VALUE!</v>
      </c>
      <c r="AJ158" s="41" t="e">
        <f t="shared" si="71"/>
        <v>#VALUE!</v>
      </c>
      <c r="AK158" s="8" t="e">
        <f t="shared" si="74"/>
        <v>#VALUE!</v>
      </c>
      <c r="AL158" s="42" t="e">
        <f t="shared" si="75"/>
        <v>#VALUE!</v>
      </c>
      <c r="AZ158" s="8"/>
    </row>
    <row r="159" spans="1:52" ht="15" x14ac:dyDescent="0.15">
      <c r="A159" s="40"/>
      <c r="B159" s="41" t="e">
        <f t="shared" si="77"/>
        <v>#VALUE!</v>
      </c>
      <c r="C159" s="41" t="e">
        <f t="shared" si="77"/>
        <v>#VALUE!</v>
      </c>
      <c r="D159" s="41" t="e">
        <f t="shared" si="77"/>
        <v>#VALUE!</v>
      </c>
      <c r="E159" s="41" t="e">
        <f t="shared" si="72"/>
        <v>#VALUE!</v>
      </c>
      <c r="F159" s="41" t="e">
        <f t="shared" si="52"/>
        <v>#VALUE!</v>
      </c>
      <c r="G159" s="41" t="e">
        <f t="shared" si="53"/>
        <v>#VALUE!</v>
      </c>
      <c r="H159" s="25" t="e">
        <f t="shared" ref="H159:H190" si="79">dv(S158)</f>
        <v>#VALUE!</v>
      </c>
      <c r="I159" s="227" t="e">
        <f t="shared" si="54"/>
        <v>#VALUE!</v>
      </c>
      <c r="J159" s="228" t="e">
        <f t="shared" si="76"/>
        <v>#VALUE!</v>
      </c>
      <c r="K159" s="41" t="e">
        <f t="shared" si="55"/>
        <v>#VALUE!</v>
      </c>
      <c r="L159" s="216" t="e">
        <f t="shared" si="56"/>
        <v>#VALUE!</v>
      </c>
      <c r="M159" s="216" t="e">
        <f t="shared" si="42"/>
        <v>#VALUE!</v>
      </c>
      <c r="N159" s="41" t="e">
        <f t="shared" si="57"/>
        <v>#VALUE!</v>
      </c>
      <c r="O159" s="41" t="e">
        <f t="shared" si="58"/>
        <v>#VALUE!</v>
      </c>
      <c r="P159" s="229" t="e">
        <f t="shared" si="59"/>
        <v>#VALUE!</v>
      </c>
      <c r="Q159" s="41" t="e">
        <f t="shared" si="60"/>
        <v>#VALUE!</v>
      </c>
      <c r="R159" s="41" t="e">
        <f t="shared" si="61"/>
        <v>#VALUE!</v>
      </c>
      <c r="S159" s="216" t="e">
        <f t="shared" si="43"/>
        <v>#VALUE!</v>
      </c>
      <c r="T159" s="216" t="e">
        <f t="shared" si="44"/>
        <v>#VALUE!</v>
      </c>
      <c r="U159" s="231" t="e">
        <f t="shared" si="62"/>
        <v>#VALUE!</v>
      </c>
      <c r="V159" s="231" t="e">
        <f t="shared" si="45"/>
        <v>#VALUE!</v>
      </c>
      <c r="W159" s="41" t="e">
        <f t="shared" si="63"/>
        <v>#VALUE!</v>
      </c>
      <c r="X159" s="41" t="e">
        <f t="shared" si="64"/>
        <v>#VALUE!</v>
      </c>
      <c r="Y159" s="41" t="e">
        <f t="shared" si="65"/>
        <v>#VALUE!</v>
      </c>
      <c r="Z159" s="41" t="e">
        <f t="shared" si="66"/>
        <v>#VALUE!</v>
      </c>
      <c r="AA159" s="231" t="e">
        <f t="shared" si="46"/>
        <v>#VALUE!</v>
      </c>
      <c r="AB159" s="231" t="e">
        <f t="shared" si="67"/>
        <v>#VALUE!</v>
      </c>
      <c r="AC159" s="41" t="e">
        <f t="shared" si="78"/>
        <v>#VALUE!</v>
      </c>
      <c r="AD159" s="41" t="e">
        <f t="shared" si="47"/>
        <v>#VALUE!</v>
      </c>
      <c r="AE159" s="41" t="e">
        <f t="shared" si="69"/>
        <v>#VALUE!</v>
      </c>
      <c r="AF159" s="41" t="e">
        <f t="shared" si="48"/>
        <v>#VALUE!</v>
      </c>
      <c r="AG159" s="41" t="e">
        <f t="shared" si="49"/>
        <v>#VALUE!</v>
      </c>
      <c r="AH159" s="41" t="e">
        <f t="shared" si="70"/>
        <v>#VALUE!</v>
      </c>
      <c r="AI159" s="41" t="e">
        <f t="shared" si="50"/>
        <v>#VALUE!</v>
      </c>
      <c r="AJ159" s="41" t="e">
        <f t="shared" si="71"/>
        <v>#VALUE!</v>
      </c>
      <c r="AK159" s="8" t="e">
        <f t="shared" si="74"/>
        <v>#VALUE!</v>
      </c>
      <c r="AL159" s="42" t="e">
        <f t="shared" si="75"/>
        <v>#VALUE!</v>
      </c>
      <c r="AZ159" s="8"/>
    </row>
    <row r="160" spans="1:52" ht="15" x14ac:dyDescent="0.15">
      <c r="A160" s="40"/>
      <c r="B160" s="41" t="e">
        <f t="shared" si="77"/>
        <v>#VALUE!</v>
      </c>
      <c r="C160" s="41" t="e">
        <f t="shared" si="77"/>
        <v>#VALUE!</v>
      </c>
      <c r="D160" s="41" t="e">
        <f t="shared" si="77"/>
        <v>#VALUE!</v>
      </c>
      <c r="E160" s="41" t="e">
        <f t="shared" si="72"/>
        <v>#VALUE!</v>
      </c>
      <c r="F160" s="41" t="e">
        <f t="shared" si="52"/>
        <v>#VALUE!</v>
      </c>
      <c r="G160" s="41" t="e">
        <f t="shared" si="53"/>
        <v>#VALUE!</v>
      </c>
      <c r="H160" s="25" t="e">
        <f t="shared" si="79"/>
        <v>#VALUE!</v>
      </c>
      <c r="I160" s="227" t="e">
        <f t="shared" si="54"/>
        <v>#VALUE!</v>
      </c>
      <c r="J160" s="228" t="e">
        <f t="shared" si="76"/>
        <v>#VALUE!</v>
      </c>
      <c r="K160" s="41" t="e">
        <f t="shared" si="55"/>
        <v>#VALUE!</v>
      </c>
      <c r="L160" s="216" t="e">
        <f t="shared" si="56"/>
        <v>#VALUE!</v>
      </c>
      <c r="M160" s="216" t="e">
        <f t="shared" si="42"/>
        <v>#VALUE!</v>
      </c>
      <c r="N160" s="41" t="e">
        <f t="shared" si="57"/>
        <v>#VALUE!</v>
      </c>
      <c r="O160" s="41" t="e">
        <f t="shared" si="58"/>
        <v>#VALUE!</v>
      </c>
      <c r="P160" s="229" t="e">
        <f t="shared" si="59"/>
        <v>#VALUE!</v>
      </c>
      <c r="Q160" s="41" t="e">
        <f t="shared" si="60"/>
        <v>#VALUE!</v>
      </c>
      <c r="R160" s="41" t="e">
        <f t="shared" si="61"/>
        <v>#VALUE!</v>
      </c>
      <c r="S160" s="216" t="e">
        <f t="shared" si="43"/>
        <v>#VALUE!</v>
      </c>
      <c r="T160" s="216" t="e">
        <f t="shared" si="44"/>
        <v>#VALUE!</v>
      </c>
      <c r="U160" s="231" t="e">
        <f t="shared" si="62"/>
        <v>#VALUE!</v>
      </c>
      <c r="V160" s="231" t="e">
        <f t="shared" si="45"/>
        <v>#VALUE!</v>
      </c>
      <c r="W160" s="41" t="e">
        <f t="shared" si="63"/>
        <v>#VALUE!</v>
      </c>
      <c r="X160" s="41" t="e">
        <f t="shared" si="64"/>
        <v>#VALUE!</v>
      </c>
      <c r="Y160" s="41" t="e">
        <f t="shared" si="65"/>
        <v>#VALUE!</v>
      </c>
      <c r="Z160" s="41" t="e">
        <f t="shared" si="66"/>
        <v>#VALUE!</v>
      </c>
      <c r="AA160" s="231" t="e">
        <f t="shared" si="46"/>
        <v>#VALUE!</v>
      </c>
      <c r="AB160" s="231" t="e">
        <f t="shared" si="67"/>
        <v>#VALUE!</v>
      </c>
      <c r="AC160" s="41" t="e">
        <f t="shared" si="78"/>
        <v>#VALUE!</v>
      </c>
      <c r="AD160" s="41" t="e">
        <f t="shared" si="47"/>
        <v>#VALUE!</v>
      </c>
      <c r="AE160" s="41" t="e">
        <f t="shared" si="69"/>
        <v>#VALUE!</v>
      </c>
      <c r="AF160" s="41" t="e">
        <f t="shared" si="48"/>
        <v>#VALUE!</v>
      </c>
      <c r="AG160" s="41" t="e">
        <f t="shared" si="49"/>
        <v>#VALUE!</v>
      </c>
      <c r="AH160" s="41" t="e">
        <f t="shared" si="70"/>
        <v>#VALUE!</v>
      </c>
      <c r="AI160" s="41" t="e">
        <f t="shared" si="50"/>
        <v>#VALUE!</v>
      </c>
      <c r="AJ160" s="41" t="e">
        <f t="shared" si="71"/>
        <v>#VALUE!</v>
      </c>
      <c r="AK160" s="8" t="e">
        <f t="shared" si="74"/>
        <v>#VALUE!</v>
      </c>
      <c r="AL160" s="42" t="e">
        <f t="shared" si="75"/>
        <v>#VALUE!</v>
      </c>
      <c r="AZ160" s="8"/>
    </row>
    <row r="161" spans="1:52" ht="15" x14ac:dyDescent="0.15">
      <c r="A161" s="40"/>
      <c r="B161" s="41" t="e">
        <f t="shared" si="77"/>
        <v>#VALUE!</v>
      </c>
      <c r="C161" s="41" t="e">
        <f t="shared" si="77"/>
        <v>#VALUE!</v>
      </c>
      <c r="D161" s="41" t="e">
        <f t="shared" si="77"/>
        <v>#VALUE!</v>
      </c>
      <c r="E161" s="41" t="e">
        <f t="shared" si="72"/>
        <v>#VALUE!</v>
      </c>
      <c r="F161" s="41" t="e">
        <f t="shared" si="52"/>
        <v>#VALUE!</v>
      </c>
      <c r="G161" s="41" t="e">
        <f t="shared" si="53"/>
        <v>#VALUE!</v>
      </c>
      <c r="H161" s="25" t="e">
        <f t="shared" si="79"/>
        <v>#VALUE!</v>
      </c>
      <c r="I161" s="227" t="e">
        <f t="shared" si="54"/>
        <v>#VALUE!</v>
      </c>
      <c r="J161" s="228" t="e">
        <f t="shared" si="76"/>
        <v>#VALUE!</v>
      </c>
      <c r="K161" s="41" t="e">
        <f t="shared" si="55"/>
        <v>#VALUE!</v>
      </c>
      <c r="L161" s="216" t="e">
        <f t="shared" si="56"/>
        <v>#VALUE!</v>
      </c>
      <c r="M161" s="216" t="e">
        <f t="shared" si="42"/>
        <v>#VALUE!</v>
      </c>
      <c r="N161" s="41" t="e">
        <f t="shared" si="57"/>
        <v>#VALUE!</v>
      </c>
      <c r="O161" s="41" t="e">
        <f t="shared" si="58"/>
        <v>#VALUE!</v>
      </c>
      <c r="P161" s="229" t="e">
        <f t="shared" si="59"/>
        <v>#VALUE!</v>
      </c>
      <c r="Q161" s="41" t="e">
        <f t="shared" si="60"/>
        <v>#VALUE!</v>
      </c>
      <c r="R161" s="41" t="e">
        <f t="shared" si="61"/>
        <v>#VALUE!</v>
      </c>
      <c r="S161" s="216" t="e">
        <f t="shared" si="43"/>
        <v>#VALUE!</v>
      </c>
      <c r="T161" s="216" t="e">
        <f t="shared" si="44"/>
        <v>#VALUE!</v>
      </c>
      <c r="U161" s="231" t="e">
        <f t="shared" si="62"/>
        <v>#VALUE!</v>
      </c>
      <c r="V161" s="231" t="e">
        <f t="shared" si="45"/>
        <v>#VALUE!</v>
      </c>
      <c r="W161" s="41" t="e">
        <f t="shared" si="63"/>
        <v>#VALUE!</v>
      </c>
      <c r="X161" s="41" t="e">
        <f t="shared" si="64"/>
        <v>#VALUE!</v>
      </c>
      <c r="Y161" s="41" t="e">
        <f t="shared" si="65"/>
        <v>#VALUE!</v>
      </c>
      <c r="Z161" s="41" t="e">
        <f t="shared" si="66"/>
        <v>#VALUE!</v>
      </c>
      <c r="AA161" s="231" t="e">
        <f t="shared" si="46"/>
        <v>#VALUE!</v>
      </c>
      <c r="AB161" s="231" t="e">
        <f t="shared" si="67"/>
        <v>#VALUE!</v>
      </c>
      <c r="AC161" s="41" t="e">
        <f t="shared" si="78"/>
        <v>#VALUE!</v>
      </c>
      <c r="AD161" s="41" t="e">
        <f t="shared" si="47"/>
        <v>#VALUE!</v>
      </c>
      <c r="AE161" s="41" t="e">
        <f t="shared" si="69"/>
        <v>#VALUE!</v>
      </c>
      <c r="AF161" s="41" t="e">
        <f t="shared" si="48"/>
        <v>#VALUE!</v>
      </c>
      <c r="AG161" s="41" t="e">
        <f t="shared" si="49"/>
        <v>#VALUE!</v>
      </c>
      <c r="AH161" s="41" t="e">
        <f t="shared" si="70"/>
        <v>#VALUE!</v>
      </c>
      <c r="AI161" s="41" t="e">
        <f t="shared" si="50"/>
        <v>#VALUE!</v>
      </c>
      <c r="AJ161" s="41" t="e">
        <f t="shared" si="71"/>
        <v>#VALUE!</v>
      </c>
      <c r="AK161" s="8" t="e">
        <f t="shared" si="74"/>
        <v>#VALUE!</v>
      </c>
      <c r="AL161" s="42" t="e">
        <f t="shared" si="75"/>
        <v>#VALUE!</v>
      </c>
      <c r="AZ161" s="8"/>
    </row>
    <row r="162" spans="1:52" ht="15" x14ac:dyDescent="0.15">
      <c r="A162" s="40"/>
      <c r="B162" s="41" t="e">
        <f t="shared" si="77"/>
        <v>#VALUE!</v>
      </c>
      <c r="C162" s="41" t="e">
        <f t="shared" si="77"/>
        <v>#VALUE!</v>
      </c>
      <c r="D162" s="41" t="e">
        <f t="shared" si="77"/>
        <v>#VALUE!</v>
      </c>
      <c r="E162" s="41" t="e">
        <f t="shared" si="72"/>
        <v>#VALUE!</v>
      </c>
      <c r="F162" s="41" t="e">
        <f t="shared" si="52"/>
        <v>#VALUE!</v>
      </c>
      <c r="G162" s="41" t="e">
        <f t="shared" si="53"/>
        <v>#VALUE!</v>
      </c>
      <c r="H162" s="25" t="e">
        <f t="shared" si="79"/>
        <v>#VALUE!</v>
      </c>
      <c r="I162" s="227" t="e">
        <f t="shared" si="54"/>
        <v>#VALUE!</v>
      </c>
      <c r="J162" s="228" t="e">
        <f t="shared" si="76"/>
        <v>#VALUE!</v>
      </c>
      <c r="K162" s="41" t="e">
        <f t="shared" si="55"/>
        <v>#VALUE!</v>
      </c>
      <c r="L162" s="216" t="e">
        <f t="shared" si="56"/>
        <v>#VALUE!</v>
      </c>
      <c r="M162" s="216" t="e">
        <f t="shared" si="42"/>
        <v>#VALUE!</v>
      </c>
      <c r="N162" s="41" t="e">
        <f t="shared" si="57"/>
        <v>#VALUE!</v>
      </c>
      <c r="O162" s="41" t="e">
        <f t="shared" si="58"/>
        <v>#VALUE!</v>
      </c>
      <c r="P162" s="229" t="e">
        <f t="shared" si="59"/>
        <v>#VALUE!</v>
      </c>
      <c r="Q162" s="41" t="e">
        <f t="shared" si="60"/>
        <v>#VALUE!</v>
      </c>
      <c r="R162" s="41" t="e">
        <f t="shared" si="61"/>
        <v>#VALUE!</v>
      </c>
      <c r="S162" s="216" t="e">
        <f t="shared" si="43"/>
        <v>#VALUE!</v>
      </c>
      <c r="T162" s="216" t="e">
        <f t="shared" si="44"/>
        <v>#VALUE!</v>
      </c>
      <c r="U162" s="231" t="e">
        <f t="shared" si="62"/>
        <v>#VALUE!</v>
      </c>
      <c r="V162" s="231" t="e">
        <f t="shared" si="45"/>
        <v>#VALUE!</v>
      </c>
      <c r="W162" s="41" t="e">
        <f t="shared" si="63"/>
        <v>#VALUE!</v>
      </c>
      <c r="X162" s="41" t="e">
        <f t="shared" si="64"/>
        <v>#VALUE!</v>
      </c>
      <c r="Y162" s="41" t="e">
        <f t="shared" si="65"/>
        <v>#VALUE!</v>
      </c>
      <c r="Z162" s="41" t="e">
        <f t="shared" si="66"/>
        <v>#VALUE!</v>
      </c>
      <c r="AA162" s="231" t="e">
        <f t="shared" si="46"/>
        <v>#VALUE!</v>
      </c>
      <c r="AB162" s="231" t="e">
        <f t="shared" si="67"/>
        <v>#VALUE!</v>
      </c>
      <c r="AC162" s="41" t="e">
        <f t="shared" si="78"/>
        <v>#VALUE!</v>
      </c>
      <c r="AD162" s="41" t="e">
        <f t="shared" si="47"/>
        <v>#VALUE!</v>
      </c>
      <c r="AE162" s="41" t="e">
        <f t="shared" si="69"/>
        <v>#VALUE!</v>
      </c>
      <c r="AF162" s="41" t="e">
        <f t="shared" si="48"/>
        <v>#VALUE!</v>
      </c>
      <c r="AG162" s="41" t="e">
        <f t="shared" si="49"/>
        <v>#VALUE!</v>
      </c>
      <c r="AH162" s="41" t="e">
        <f t="shared" si="70"/>
        <v>#VALUE!</v>
      </c>
      <c r="AI162" s="41" t="e">
        <f t="shared" si="50"/>
        <v>#VALUE!</v>
      </c>
      <c r="AJ162" s="41" t="e">
        <f t="shared" si="71"/>
        <v>#VALUE!</v>
      </c>
      <c r="AK162" s="8" t="e">
        <f t="shared" si="74"/>
        <v>#VALUE!</v>
      </c>
      <c r="AL162" s="42" t="e">
        <f t="shared" si="75"/>
        <v>#VALUE!</v>
      </c>
      <c r="AZ162" s="8"/>
    </row>
    <row r="163" spans="1:52" ht="15" x14ac:dyDescent="0.15">
      <c r="A163" s="40"/>
      <c r="B163" s="41" t="e">
        <f t="shared" si="77"/>
        <v>#VALUE!</v>
      </c>
      <c r="C163" s="41" t="e">
        <f t="shared" si="77"/>
        <v>#VALUE!</v>
      </c>
      <c r="D163" s="41" t="e">
        <f t="shared" si="77"/>
        <v>#VALUE!</v>
      </c>
      <c r="E163" s="41" t="e">
        <f t="shared" si="72"/>
        <v>#VALUE!</v>
      </c>
      <c r="F163" s="41" t="e">
        <f t="shared" si="52"/>
        <v>#VALUE!</v>
      </c>
      <c r="G163" s="41" t="e">
        <f t="shared" si="53"/>
        <v>#VALUE!</v>
      </c>
      <c r="H163" s="25" t="e">
        <f t="shared" si="79"/>
        <v>#VALUE!</v>
      </c>
      <c r="I163" s="227" t="e">
        <f t="shared" si="54"/>
        <v>#VALUE!</v>
      </c>
      <c r="J163" s="228" t="e">
        <f t="shared" si="76"/>
        <v>#VALUE!</v>
      </c>
      <c r="K163" s="41" t="e">
        <f t="shared" si="55"/>
        <v>#VALUE!</v>
      </c>
      <c r="L163" s="216" t="e">
        <f t="shared" si="56"/>
        <v>#VALUE!</v>
      </c>
      <c r="M163" s="216" t="e">
        <f t="shared" si="42"/>
        <v>#VALUE!</v>
      </c>
      <c r="N163" s="41" t="e">
        <f t="shared" si="57"/>
        <v>#VALUE!</v>
      </c>
      <c r="O163" s="41" t="e">
        <f t="shared" si="58"/>
        <v>#VALUE!</v>
      </c>
      <c r="P163" s="229" t="e">
        <f t="shared" si="59"/>
        <v>#VALUE!</v>
      </c>
      <c r="Q163" s="41" t="e">
        <f t="shared" si="60"/>
        <v>#VALUE!</v>
      </c>
      <c r="R163" s="41" t="e">
        <f t="shared" si="61"/>
        <v>#VALUE!</v>
      </c>
      <c r="S163" s="216" t="e">
        <f t="shared" si="43"/>
        <v>#VALUE!</v>
      </c>
      <c r="T163" s="216" t="e">
        <f t="shared" si="44"/>
        <v>#VALUE!</v>
      </c>
      <c r="U163" s="231" t="e">
        <f t="shared" si="62"/>
        <v>#VALUE!</v>
      </c>
      <c r="V163" s="231" t="e">
        <f t="shared" si="45"/>
        <v>#VALUE!</v>
      </c>
      <c r="W163" s="41" t="e">
        <f t="shared" si="63"/>
        <v>#VALUE!</v>
      </c>
      <c r="X163" s="41" t="e">
        <f t="shared" si="64"/>
        <v>#VALUE!</v>
      </c>
      <c r="Y163" s="41" t="e">
        <f t="shared" si="65"/>
        <v>#VALUE!</v>
      </c>
      <c r="Z163" s="41" t="e">
        <f t="shared" si="66"/>
        <v>#VALUE!</v>
      </c>
      <c r="AA163" s="231" t="e">
        <f t="shared" si="46"/>
        <v>#VALUE!</v>
      </c>
      <c r="AB163" s="231" t="e">
        <f t="shared" si="67"/>
        <v>#VALUE!</v>
      </c>
      <c r="AC163" s="41" t="e">
        <f t="shared" si="78"/>
        <v>#VALUE!</v>
      </c>
      <c r="AD163" s="41" t="e">
        <f t="shared" si="47"/>
        <v>#VALUE!</v>
      </c>
      <c r="AE163" s="41" t="e">
        <f t="shared" si="69"/>
        <v>#VALUE!</v>
      </c>
      <c r="AF163" s="41" t="e">
        <f t="shared" si="48"/>
        <v>#VALUE!</v>
      </c>
      <c r="AG163" s="41" t="e">
        <f t="shared" si="49"/>
        <v>#VALUE!</v>
      </c>
      <c r="AH163" s="41" t="e">
        <f t="shared" si="70"/>
        <v>#VALUE!</v>
      </c>
      <c r="AI163" s="41" t="e">
        <f t="shared" si="50"/>
        <v>#VALUE!</v>
      </c>
      <c r="AJ163" s="41" t="e">
        <f t="shared" si="71"/>
        <v>#VALUE!</v>
      </c>
      <c r="AK163" s="8" t="e">
        <f t="shared" si="74"/>
        <v>#VALUE!</v>
      </c>
      <c r="AL163" s="42" t="e">
        <f t="shared" si="75"/>
        <v>#VALUE!</v>
      </c>
      <c r="AZ163" s="8"/>
    </row>
    <row r="164" spans="1:52" ht="15" x14ac:dyDescent="0.15">
      <c r="A164" s="40"/>
      <c r="B164" s="41" t="e">
        <f t="shared" si="77"/>
        <v>#VALUE!</v>
      </c>
      <c r="C164" s="41" t="e">
        <f t="shared" si="77"/>
        <v>#VALUE!</v>
      </c>
      <c r="D164" s="41" t="e">
        <f t="shared" si="77"/>
        <v>#VALUE!</v>
      </c>
      <c r="E164" s="41" t="e">
        <f t="shared" si="72"/>
        <v>#VALUE!</v>
      </c>
      <c r="F164" s="41" t="e">
        <f t="shared" si="52"/>
        <v>#VALUE!</v>
      </c>
      <c r="G164" s="41" t="e">
        <f t="shared" si="53"/>
        <v>#VALUE!</v>
      </c>
      <c r="H164" s="25" t="e">
        <f t="shared" si="79"/>
        <v>#VALUE!</v>
      </c>
      <c r="I164" s="227" t="e">
        <f t="shared" si="54"/>
        <v>#VALUE!</v>
      </c>
      <c r="J164" s="228" t="e">
        <f t="shared" si="76"/>
        <v>#VALUE!</v>
      </c>
      <c r="K164" s="41" t="e">
        <f t="shared" si="55"/>
        <v>#VALUE!</v>
      </c>
      <c r="L164" s="216" t="e">
        <f t="shared" si="56"/>
        <v>#VALUE!</v>
      </c>
      <c r="M164" s="216" t="e">
        <f t="shared" si="42"/>
        <v>#VALUE!</v>
      </c>
      <c r="N164" s="41" t="e">
        <f t="shared" si="57"/>
        <v>#VALUE!</v>
      </c>
      <c r="O164" s="41" t="e">
        <f t="shared" si="58"/>
        <v>#VALUE!</v>
      </c>
      <c r="P164" s="229" t="e">
        <f t="shared" si="59"/>
        <v>#VALUE!</v>
      </c>
      <c r="Q164" s="41" t="e">
        <f t="shared" si="60"/>
        <v>#VALUE!</v>
      </c>
      <c r="R164" s="41" t="e">
        <f t="shared" si="61"/>
        <v>#VALUE!</v>
      </c>
      <c r="S164" s="216" t="e">
        <f t="shared" si="43"/>
        <v>#VALUE!</v>
      </c>
      <c r="T164" s="216" t="e">
        <f t="shared" si="44"/>
        <v>#VALUE!</v>
      </c>
      <c r="U164" s="231" t="e">
        <f t="shared" si="62"/>
        <v>#VALUE!</v>
      </c>
      <c r="V164" s="231" t="e">
        <f t="shared" si="45"/>
        <v>#VALUE!</v>
      </c>
      <c r="W164" s="41" t="e">
        <f t="shared" si="63"/>
        <v>#VALUE!</v>
      </c>
      <c r="X164" s="41" t="e">
        <f t="shared" si="64"/>
        <v>#VALUE!</v>
      </c>
      <c r="Y164" s="41" t="e">
        <f t="shared" si="65"/>
        <v>#VALUE!</v>
      </c>
      <c r="Z164" s="41" t="e">
        <f t="shared" si="66"/>
        <v>#VALUE!</v>
      </c>
      <c r="AA164" s="231" t="e">
        <f t="shared" si="46"/>
        <v>#VALUE!</v>
      </c>
      <c r="AB164" s="231" t="e">
        <f t="shared" si="67"/>
        <v>#VALUE!</v>
      </c>
      <c r="AC164" s="41" t="e">
        <f t="shared" si="78"/>
        <v>#VALUE!</v>
      </c>
      <c r="AD164" s="41" t="e">
        <f t="shared" si="47"/>
        <v>#VALUE!</v>
      </c>
      <c r="AE164" s="41" t="e">
        <f t="shared" si="69"/>
        <v>#VALUE!</v>
      </c>
      <c r="AF164" s="41" t="e">
        <f t="shared" si="48"/>
        <v>#VALUE!</v>
      </c>
      <c r="AG164" s="41" t="e">
        <f t="shared" si="49"/>
        <v>#VALUE!</v>
      </c>
      <c r="AH164" s="41" t="e">
        <f t="shared" si="70"/>
        <v>#VALUE!</v>
      </c>
      <c r="AI164" s="41" t="e">
        <f t="shared" si="50"/>
        <v>#VALUE!</v>
      </c>
      <c r="AJ164" s="41" t="e">
        <f t="shared" si="71"/>
        <v>#VALUE!</v>
      </c>
      <c r="AK164" s="8" t="e">
        <f t="shared" si="74"/>
        <v>#VALUE!</v>
      </c>
      <c r="AL164" s="42" t="e">
        <f t="shared" si="75"/>
        <v>#VALUE!</v>
      </c>
      <c r="AZ164" s="8"/>
    </row>
    <row r="165" spans="1:52" ht="15" x14ac:dyDescent="0.15">
      <c r="A165" s="40"/>
      <c r="B165" s="41" t="e">
        <f t="shared" si="77"/>
        <v>#VALUE!</v>
      </c>
      <c r="C165" s="41" t="e">
        <f t="shared" si="77"/>
        <v>#VALUE!</v>
      </c>
      <c r="D165" s="41" t="e">
        <f t="shared" si="77"/>
        <v>#VALUE!</v>
      </c>
      <c r="E165" s="41" t="e">
        <f t="shared" si="72"/>
        <v>#VALUE!</v>
      </c>
      <c r="F165" s="41" t="e">
        <f t="shared" si="52"/>
        <v>#VALUE!</v>
      </c>
      <c r="G165" s="41" t="e">
        <f t="shared" si="53"/>
        <v>#VALUE!</v>
      </c>
      <c r="H165" s="25" t="e">
        <f t="shared" si="79"/>
        <v>#VALUE!</v>
      </c>
      <c r="I165" s="227" t="e">
        <f t="shared" si="54"/>
        <v>#VALUE!</v>
      </c>
      <c r="J165" s="228" t="e">
        <f t="shared" si="76"/>
        <v>#VALUE!</v>
      </c>
      <c r="K165" s="41" t="e">
        <f t="shared" si="55"/>
        <v>#VALUE!</v>
      </c>
      <c r="L165" s="216" t="e">
        <f t="shared" si="56"/>
        <v>#VALUE!</v>
      </c>
      <c r="M165" s="216" t="e">
        <f t="shared" si="42"/>
        <v>#VALUE!</v>
      </c>
      <c r="N165" s="41" t="e">
        <f t="shared" si="57"/>
        <v>#VALUE!</v>
      </c>
      <c r="O165" s="41" t="e">
        <f t="shared" si="58"/>
        <v>#VALUE!</v>
      </c>
      <c r="P165" s="229" t="e">
        <f t="shared" si="59"/>
        <v>#VALUE!</v>
      </c>
      <c r="Q165" s="41" t="e">
        <f t="shared" si="60"/>
        <v>#VALUE!</v>
      </c>
      <c r="R165" s="41" t="e">
        <f t="shared" si="61"/>
        <v>#VALUE!</v>
      </c>
      <c r="S165" s="216" t="e">
        <f t="shared" si="43"/>
        <v>#VALUE!</v>
      </c>
      <c r="T165" s="216" t="e">
        <f t="shared" si="44"/>
        <v>#VALUE!</v>
      </c>
      <c r="U165" s="231" t="e">
        <f t="shared" si="62"/>
        <v>#VALUE!</v>
      </c>
      <c r="V165" s="231" t="e">
        <f t="shared" si="45"/>
        <v>#VALUE!</v>
      </c>
      <c r="W165" s="41" t="e">
        <f t="shared" si="63"/>
        <v>#VALUE!</v>
      </c>
      <c r="X165" s="41" t="e">
        <f t="shared" si="64"/>
        <v>#VALUE!</v>
      </c>
      <c r="Y165" s="41" t="e">
        <f t="shared" si="65"/>
        <v>#VALUE!</v>
      </c>
      <c r="Z165" s="41" t="e">
        <f t="shared" si="66"/>
        <v>#VALUE!</v>
      </c>
      <c r="AA165" s="231" t="e">
        <f t="shared" si="46"/>
        <v>#VALUE!</v>
      </c>
      <c r="AB165" s="231" t="e">
        <f t="shared" si="67"/>
        <v>#VALUE!</v>
      </c>
      <c r="AC165" s="41" t="e">
        <f t="shared" si="78"/>
        <v>#VALUE!</v>
      </c>
      <c r="AD165" s="41" t="e">
        <f t="shared" si="47"/>
        <v>#VALUE!</v>
      </c>
      <c r="AE165" s="41" t="e">
        <f t="shared" si="69"/>
        <v>#VALUE!</v>
      </c>
      <c r="AF165" s="41" t="e">
        <f t="shared" si="48"/>
        <v>#VALUE!</v>
      </c>
      <c r="AG165" s="41" t="e">
        <f t="shared" si="49"/>
        <v>#VALUE!</v>
      </c>
      <c r="AH165" s="41" t="e">
        <f t="shared" si="70"/>
        <v>#VALUE!</v>
      </c>
      <c r="AI165" s="41" t="e">
        <f t="shared" si="50"/>
        <v>#VALUE!</v>
      </c>
      <c r="AJ165" s="41" t="e">
        <f t="shared" si="71"/>
        <v>#VALUE!</v>
      </c>
      <c r="AK165" s="8" t="e">
        <f t="shared" si="74"/>
        <v>#VALUE!</v>
      </c>
      <c r="AL165" s="42" t="e">
        <f t="shared" si="75"/>
        <v>#VALUE!</v>
      </c>
      <c r="AZ165" s="8"/>
    </row>
    <row r="166" spans="1:52" ht="15" x14ac:dyDescent="0.15">
      <c r="A166" s="40"/>
      <c r="B166" s="41" t="e">
        <f t="shared" si="77"/>
        <v>#VALUE!</v>
      </c>
      <c r="C166" s="41" t="e">
        <f t="shared" si="77"/>
        <v>#VALUE!</v>
      </c>
      <c r="D166" s="41" t="e">
        <f t="shared" si="77"/>
        <v>#VALUE!</v>
      </c>
      <c r="E166" s="41" t="e">
        <f t="shared" si="72"/>
        <v>#VALUE!</v>
      </c>
      <c r="F166" s="41" t="e">
        <f t="shared" si="52"/>
        <v>#VALUE!</v>
      </c>
      <c r="G166" s="41" t="e">
        <f t="shared" si="53"/>
        <v>#VALUE!</v>
      </c>
      <c r="H166" s="25" t="e">
        <f t="shared" si="79"/>
        <v>#VALUE!</v>
      </c>
      <c r="I166" s="227" t="e">
        <f t="shared" si="54"/>
        <v>#VALUE!</v>
      </c>
      <c r="J166" s="228" t="e">
        <f t="shared" si="76"/>
        <v>#VALUE!</v>
      </c>
      <c r="K166" s="41" t="e">
        <f t="shared" si="55"/>
        <v>#VALUE!</v>
      </c>
      <c r="L166" s="216" t="e">
        <f t="shared" si="56"/>
        <v>#VALUE!</v>
      </c>
      <c r="M166" s="216" t="e">
        <f t="shared" si="42"/>
        <v>#VALUE!</v>
      </c>
      <c r="N166" s="41" t="e">
        <f t="shared" si="57"/>
        <v>#VALUE!</v>
      </c>
      <c r="O166" s="41" t="e">
        <f t="shared" si="58"/>
        <v>#VALUE!</v>
      </c>
      <c r="P166" s="229" t="e">
        <f t="shared" si="59"/>
        <v>#VALUE!</v>
      </c>
      <c r="Q166" s="41" t="e">
        <f t="shared" si="60"/>
        <v>#VALUE!</v>
      </c>
      <c r="R166" s="41" t="e">
        <f t="shared" si="61"/>
        <v>#VALUE!</v>
      </c>
      <c r="S166" s="216" t="e">
        <f t="shared" si="43"/>
        <v>#VALUE!</v>
      </c>
      <c r="T166" s="216" t="e">
        <f t="shared" si="44"/>
        <v>#VALUE!</v>
      </c>
      <c r="U166" s="231" t="e">
        <f t="shared" si="62"/>
        <v>#VALUE!</v>
      </c>
      <c r="V166" s="231" t="e">
        <f t="shared" si="45"/>
        <v>#VALUE!</v>
      </c>
      <c r="W166" s="41" t="e">
        <f t="shared" si="63"/>
        <v>#VALUE!</v>
      </c>
      <c r="X166" s="41" t="e">
        <f t="shared" si="64"/>
        <v>#VALUE!</v>
      </c>
      <c r="Y166" s="41" t="e">
        <f t="shared" si="65"/>
        <v>#VALUE!</v>
      </c>
      <c r="Z166" s="41" t="e">
        <f t="shared" si="66"/>
        <v>#VALUE!</v>
      </c>
      <c r="AA166" s="231" t="e">
        <f t="shared" si="46"/>
        <v>#VALUE!</v>
      </c>
      <c r="AB166" s="231" t="e">
        <f t="shared" si="67"/>
        <v>#VALUE!</v>
      </c>
      <c r="AC166" s="41" t="e">
        <f t="shared" si="78"/>
        <v>#VALUE!</v>
      </c>
      <c r="AD166" s="41" t="e">
        <f t="shared" si="47"/>
        <v>#VALUE!</v>
      </c>
      <c r="AE166" s="41" t="e">
        <f t="shared" si="69"/>
        <v>#VALUE!</v>
      </c>
      <c r="AF166" s="41" t="e">
        <f t="shared" si="48"/>
        <v>#VALUE!</v>
      </c>
      <c r="AG166" s="41" t="e">
        <f t="shared" si="49"/>
        <v>#VALUE!</v>
      </c>
      <c r="AH166" s="41" t="e">
        <f t="shared" si="70"/>
        <v>#VALUE!</v>
      </c>
      <c r="AI166" s="41" t="e">
        <f t="shared" si="50"/>
        <v>#VALUE!</v>
      </c>
      <c r="AJ166" s="41" t="e">
        <f t="shared" si="71"/>
        <v>#VALUE!</v>
      </c>
      <c r="AK166" s="8" t="e">
        <f t="shared" si="74"/>
        <v>#VALUE!</v>
      </c>
      <c r="AL166" s="42" t="e">
        <f t="shared" si="75"/>
        <v>#VALUE!</v>
      </c>
      <c r="AZ166" s="8"/>
    </row>
    <row r="167" spans="1:52" ht="15" x14ac:dyDescent="0.15">
      <c r="A167" s="40"/>
      <c r="B167" s="41" t="e">
        <f t="shared" si="77"/>
        <v>#VALUE!</v>
      </c>
      <c r="C167" s="41" t="e">
        <f t="shared" si="77"/>
        <v>#VALUE!</v>
      </c>
      <c r="D167" s="41" t="e">
        <f t="shared" si="77"/>
        <v>#VALUE!</v>
      </c>
      <c r="E167" s="41" t="e">
        <f t="shared" si="72"/>
        <v>#VALUE!</v>
      </c>
      <c r="F167" s="41" t="e">
        <f t="shared" si="52"/>
        <v>#VALUE!</v>
      </c>
      <c r="G167" s="41" t="e">
        <f t="shared" si="53"/>
        <v>#VALUE!</v>
      </c>
      <c r="H167" s="25" t="e">
        <f t="shared" si="79"/>
        <v>#VALUE!</v>
      </c>
      <c r="I167" s="227" t="e">
        <f t="shared" si="54"/>
        <v>#VALUE!</v>
      </c>
      <c r="J167" s="228" t="e">
        <f t="shared" si="76"/>
        <v>#VALUE!</v>
      </c>
      <c r="K167" s="41" t="e">
        <f t="shared" si="55"/>
        <v>#VALUE!</v>
      </c>
      <c r="L167" s="216" t="e">
        <f t="shared" si="56"/>
        <v>#VALUE!</v>
      </c>
      <c r="M167" s="216" t="e">
        <f t="shared" si="42"/>
        <v>#VALUE!</v>
      </c>
      <c r="N167" s="41" t="e">
        <f t="shared" si="57"/>
        <v>#VALUE!</v>
      </c>
      <c r="O167" s="41" t="e">
        <f t="shared" si="58"/>
        <v>#VALUE!</v>
      </c>
      <c r="P167" s="229" t="e">
        <f t="shared" si="59"/>
        <v>#VALUE!</v>
      </c>
      <c r="Q167" s="41" t="e">
        <f t="shared" si="60"/>
        <v>#VALUE!</v>
      </c>
      <c r="R167" s="41" t="e">
        <f t="shared" si="61"/>
        <v>#VALUE!</v>
      </c>
      <c r="S167" s="216" t="e">
        <f t="shared" si="43"/>
        <v>#VALUE!</v>
      </c>
      <c r="T167" s="216" t="e">
        <f t="shared" si="44"/>
        <v>#VALUE!</v>
      </c>
      <c r="U167" s="231" t="e">
        <f t="shared" si="62"/>
        <v>#VALUE!</v>
      </c>
      <c r="V167" s="231" t="e">
        <f t="shared" si="45"/>
        <v>#VALUE!</v>
      </c>
      <c r="W167" s="41" t="e">
        <f t="shared" si="63"/>
        <v>#VALUE!</v>
      </c>
      <c r="X167" s="41" t="e">
        <f t="shared" si="64"/>
        <v>#VALUE!</v>
      </c>
      <c r="Y167" s="41" t="e">
        <f t="shared" si="65"/>
        <v>#VALUE!</v>
      </c>
      <c r="Z167" s="41" t="e">
        <f t="shared" si="66"/>
        <v>#VALUE!</v>
      </c>
      <c r="AA167" s="231" t="e">
        <f t="shared" si="46"/>
        <v>#VALUE!</v>
      </c>
      <c r="AB167" s="231" t="e">
        <f t="shared" si="67"/>
        <v>#VALUE!</v>
      </c>
      <c r="AC167" s="41" t="e">
        <f t="shared" si="78"/>
        <v>#VALUE!</v>
      </c>
      <c r="AD167" s="41" t="e">
        <f t="shared" si="47"/>
        <v>#VALUE!</v>
      </c>
      <c r="AE167" s="41" t="e">
        <f t="shared" si="69"/>
        <v>#VALUE!</v>
      </c>
      <c r="AF167" s="41" t="e">
        <f t="shared" si="48"/>
        <v>#VALUE!</v>
      </c>
      <c r="AG167" s="41" t="e">
        <f t="shared" si="49"/>
        <v>#VALUE!</v>
      </c>
      <c r="AH167" s="41" t="e">
        <f t="shared" si="70"/>
        <v>#VALUE!</v>
      </c>
      <c r="AI167" s="41" t="e">
        <f t="shared" si="50"/>
        <v>#VALUE!</v>
      </c>
      <c r="AJ167" s="41" t="e">
        <f t="shared" si="71"/>
        <v>#VALUE!</v>
      </c>
      <c r="AK167" s="8" t="e">
        <f t="shared" si="74"/>
        <v>#VALUE!</v>
      </c>
      <c r="AL167" s="42" t="e">
        <f t="shared" si="75"/>
        <v>#VALUE!</v>
      </c>
      <c r="AZ167" s="8"/>
    </row>
    <row r="168" spans="1:52" ht="15" x14ac:dyDescent="0.15">
      <c r="A168" s="40"/>
      <c r="B168" s="41" t="e">
        <f t="shared" si="77"/>
        <v>#VALUE!</v>
      </c>
      <c r="C168" s="41" t="e">
        <f t="shared" si="77"/>
        <v>#VALUE!</v>
      </c>
      <c r="D168" s="41" t="e">
        <f t="shared" si="77"/>
        <v>#VALUE!</v>
      </c>
      <c r="E168" s="41" t="e">
        <f t="shared" si="72"/>
        <v>#VALUE!</v>
      </c>
      <c r="F168" s="41" t="e">
        <f t="shared" si="52"/>
        <v>#VALUE!</v>
      </c>
      <c r="G168" s="41" t="e">
        <f t="shared" si="53"/>
        <v>#VALUE!</v>
      </c>
      <c r="H168" s="25" t="e">
        <f t="shared" si="79"/>
        <v>#VALUE!</v>
      </c>
      <c r="I168" s="227" t="e">
        <f t="shared" si="54"/>
        <v>#VALUE!</v>
      </c>
      <c r="J168" s="228" t="e">
        <f t="shared" si="76"/>
        <v>#VALUE!</v>
      </c>
      <c r="K168" s="41" t="e">
        <f t="shared" si="55"/>
        <v>#VALUE!</v>
      </c>
      <c r="L168" s="216" t="e">
        <f t="shared" si="56"/>
        <v>#VALUE!</v>
      </c>
      <c r="M168" s="216" t="e">
        <f t="shared" si="42"/>
        <v>#VALUE!</v>
      </c>
      <c r="N168" s="41" t="e">
        <f t="shared" si="57"/>
        <v>#VALUE!</v>
      </c>
      <c r="O168" s="41" t="e">
        <f t="shared" si="58"/>
        <v>#VALUE!</v>
      </c>
      <c r="P168" s="229" t="e">
        <f t="shared" si="59"/>
        <v>#VALUE!</v>
      </c>
      <c r="Q168" s="41" t="e">
        <f t="shared" si="60"/>
        <v>#VALUE!</v>
      </c>
      <c r="R168" s="41" t="e">
        <f t="shared" si="61"/>
        <v>#VALUE!</v>
      </c>
      <c r="S168" s="216" t="e">
        <f t="shared" si="43"/>
        <v>#VALUE!</v>
      </c>
      <c r="T168" s="216" t="e">
        <f t="shared" si="44"/>
        <v>#VALUE!</v>
      </c>
      <c r="U168" s="231" t="e">
        <f t="shared" si="62"/>
        <v>#VALUE!</v>
      </c>
      <c r="V168" s="231" t="e">
        <f t="shared" si="45"/>
        <v>#VALUE!</v>
      </c>
      <c r="W168" s="41" t="e">
        <f t="shared" si="63"/>
        <v>#VALUE!</v>
      </c>
      <c r="X168" s="41" t="e">
        <f t="shared" si="64"/>
        <v>#VALUE!</v>
      </c>
      <c r="Y168" s="41" t="e">
        <f t="shared" si="65"/>
        <v>#VALUE!</v>
      </c>
      <c r="Z168" s="41" t="e">
        <f t="shared" si="66"/>
        <v>#VALUE!</v>
      </c>
      <c r="AA168" s="231" t="e">
        <f t="shared" si="46"/>
        <v>#VALUE!</v>
      </c>
      <c r="AB168" s="231" t="e">
        <f t="shared" si="67"/>
        <v>#VALUE!</v>
      </c>
      <c r="AC168" s="41" t="e">
        <f t="shared" si="78"/>
        <v>#VALUE!</v>
      </c>
      <c r="AD168" s="41" t="e">
        <f t="shared" si="47"/>
        <v>#VALUE!</v>
      </c>
      <c r="AE168" s="41" t="e">
        <f t="shared" si="69"/>
        <v>#VALUE!</v>
      </c>
      <c r="AF168" s="41" t="e">
        <f t="shared" si="48"/>
        <v>#VALUE!</v>
      </c>
      <c r="AG168" s="41" t="e">
        <f t="shared" si="49"/>
        <v>#VALUE!</v>
      </c>
      <c r="AH168" s="41" t="e">
        <f t="shared" si="70"/>
        <v>#VALUE!</v>
      </c>
      <c r="AI168" s="41" t="e">
        <f t="shared" si="50"/>
        <v>#VALUE!</v>
      </c>
      <c r="AJ168" s="41" t="e">
        <f t="shared" si="71"/>
        <v>#VALUE!</v>
      </c>
      <c r="AK168" s="8" t="e">
        <f t="shared" si="74"/>
        <v>#VALUE!</v>
      </c>
      <c r="AL168" s="42" t="e">
        <f t="shared" si="75"/>
        <v>#VALUE!</v>
      </c>
      <c r="AZ168" s="8"/>
    </row>
    <row r="169" spans="1:52" ht="15" x14ac:dyDescent="0.15">
      <c r="A169" s="40"/>
      <c r="B169" s="41" t="e">
        <f t="shared" si="77"/>
        <v>#VALUE!</v>
      </c>
      <c r="C169" s="41" t="e">
        <f t="shared" si="77"/>
        <v>#VALUE!</v>
      </c>
      <c r="D169" s="41" t="e">
        <f t="shared" si="77"/>
        <v>#VALUE!</v>
      </c>
      <c r="E169" s="41" t="e">
        <f t="shared" si="72"/>
        <v>#VALUE!</v>
      </c>
      <c r="F169" s="41" t="e">
        <f t="shared" si="52"/>
        <v>#VALUE!</v>
      </c>
      <c r="G169" s="41" t="e">
        <f t="shared" si="53"/>
        <v>#VALUE!</v>
      </c>
      <c r="H169" s="25" t="e">
        <f t="shared" si="79"/>
        <v>#VALUE!</v>
      </c>
      <c r="I169" s="227" t="e">
        <f t="shared" si="54"/>
        <v>#VALUE!</v>
      </c>
      <c r="J169" s="228" t="e">
        <f t="shared" si="76"/>
        <v>#VALUE!</v>
      </c>
      <c r="K169" s="41" t="e">
        <f t="shared" si="55"/>
        <v>#VALUE!</v>
      </c>
      <c r="L169" s="216" t="e">
        <f t="shared" si="56"/>
        <v>#VALUE!</v>
      </c>
      <c r="M169" s="216" t="e">
        <f t="shared" si="42"/>
        <v>#VALUE!</v>
      </c>
      <c r="N169" s="41" t="e">
        <f t="shared" si="57"/>
        <v>#VALUE!</v>
      </c>
      <c r="O169" s="41" t="e">
        <f t="shared" si="58"/>
        <v>#VALUE!</v>
      </c>
      <c r="P169" s="229" t="e">
        <f t="shared" si="59"/>
        <v>#VALUE!</v>
      </c>
      <c r="Q169" s="41" t="e">
        <f t="shared" si="60"/>
        <v>#VALUE!</v>
      </c>
      <c r="R169" s="41" t="e">
        <f t="shared" si="61"/>
        <v>#VALUE!</v>
      </c>
      <c r="S169" s="216" t="e">
        <f t="shared" si="43"/>
        <v>#VALUE!</v>
      </c>
      <c r="T169" s="216" t="e">
        <f t="shared" si="44"/>
        <v>#VALUE!</v>
      </c>
      <c r="U169" s="231" t="e">
        <f t="shared" si="62"/>
        <v>#VALUE!</v>
      </c>
      <c r="V169" s="231" t="e">
        <f t="shared" si="45"/>
        <v>#VALUE!</v>
      </c>
      <c r="W169" s="41" t="e">
        <f t="shared" si="63"/>
        <v>#VALUE!</v>
      </c>
      <c r="X169" s="41" t="e">
        <f t="shared" si="64"/>
        <v>#VALUE!</v>
      </c>
      <c r="Y169" s="41" t="e">
        <f t="shared" si="65"/>
        <v>#VALUE!</v>
      </c>
      <c r="Z169" s="41" t="e">
        <f t="shared" si="66"/>
        <v>#VALUE!</v>
      </c>
      <c r="AA169" s="231" t="e">
        <f t="shared" si="46"/>
        <v>#VALUE!</v>
      </c>
      <c r="AB169" s="231" t="e">
        <f t="shared" si="67"/>
        <v>#VALUE!</v>
      </c>
      <c r="AC169" s="41" t="e">
        <f t="shared" si="78"/>
        <v>#VALUE!</v>
      </c>
      <c r="AD169" s="41" t="e">
        <f t="shared" si="47"/>
        <v>#VALUE!</v>
      </c>
      <c r="AE169" s="41" t="e">
        <f t="shared" si="69"/>
        <v>#VALUE!</v>
      </c>
      <c r="AF169" s="41" t="e">
        <f t="shared" si="48"/>
        <v>#VALUE!</v>
      </c>
      <c r="AG169" s="41" t="e">
        <f t="shared" si="49"/>
        <v>#VALUE!</v>
      </c>
      <c r="AH169" s="41" t="e">
        <f t="shared" si="70"/>
        <v>#VALUE!</v>
      </c>
      <c r="AI169" s="41" t="e">
        <f t="shared" si="50"/>
        <v>#VALUE!</v>
      </c>
      <c r="AJ169" s="41" t="e">
        <f t="shared" si="71"/>
        <v>#VALUE!</v>
      </c>
      <c r="AK169" s="8" t="e">
        <f t="shared" si="74"/>
        <v>#VALUE!</v>
      </c>
      <c r="AL169" s="42" t="e">
        <f t="shared" si="75"/>
        <v>#VALUE!</v>
      </c>
      <c r="AZ169" s="8"/>
    </row>
    <row r="170" spans="1:52" ht="15" x14ac:dyDescent="0.15">
      <c r="A170" s="40"/>
      <c r="B170" s="41" t="e">
        <f t="shared" si="77"/>
        <v>#VALUE!</v>
      </c>
      <c r="C170" s="41" t="e">
        <f t="shared" si="77"/>
        <v>#VALUE!</v>
      </c>
      <c r="D170" s="41" t="e">
        <f t="shared" si="77"/>
        <v>#VALUE!</v>
      </c>
      <c r="E170" s="41" t="e">
        <f t="shared" si="72"/>
        <v>#VALUE!</v>
      </c>
      <c r="F170" s="41" t="e">
        <f t="shared" si="52"/>
        <v>#VALUE!</v>
      </c>
      <c r="G170" s="41" t="e">
        <f t="shared" si="53"/>
        <v>#VALUE!</v>
      </c>
      <c r="H170" s="25" t="e">
        <f t="shared" si="79"/>
        <v>#VALUE!</v>
      </c>
      <c r="I170" s="227" t="e">
        <f t="shared" si="54"/>
        <v>#VALUE!</v>
      </c>
      <c r="J170" s="228" t="e">
        <f t="shared" si="76"/>
        <v>#VALUE!</v>
      </c>
      <c r="K170" s="41" t="e">
        <f t="shared" si="55"/>
        <v>#VALUE!</v>
      </c>
      <c r="L170" s="216" t="e">
        <f t="shared" si="56"/>
        <v>#VALUE!</v>
      </c>
      <c r="M170" s="216" t="e">
        <f t="shared" si="42"/>
        <v>#VALUE!</v>
      </c>
      <c r="N170" s="41" t="e">
        <f t="shared" si="57"/>
        <v>#VALUE!</v>
      </c>
      <c r="O170" s="41" t="e">
        <f t="shared" si="58"/>
        <v>#VALUE!</v>
      </c>
      <c r="P170" s="229" t="e">
        <f t="shared" si="59"/>
        <v>#VALUE!</v>
      </c>
      <c r="Q170" s="41" t="e">
        <f t="shared" si="60"/>
        <v>#VALUE!</v>
      </c>
      <c r="R170" s="41" t="e">
        <f t="shared" si="61"/>
        <v>#VALUE!</v>
      </c>
      <c r="S170" s="216" t="e">
        <f t="shared" si="43"/>
        <v>#VALUE!</v>
      </c>
      <c r="T170" s="216" t="e">
        <f t="shared" si="44"/>
        <v>#VALUE!</v>
      </c>
      <c r="U170" s="231" t="e">
        <f t="shared" si="62"/>
        <v>#VALUE!</v>
      </c>
      <c r="V170" s="231" t="e">
        <f t="shared" si="45"/>
        <v>#VALUE!</v>
      </c>
      <c r="W170" s="41" t="e">
        <f t="shared" si="63"/>
        <v>#VALUE!</v>
      </c>
      <c r="X170" s="41" t="e">
        <f t="shared" si="64"/>
        <v>#VALUE!</v>
      </c>
      <c r="Y170" s="41" t="e">
        <f t="shared" si="65"/>
        <v>#VALUE!</v>
      </c>
      <c r="Z170" s="41" t="e">
        <f t="shared" si="66"/>
        <v>#VALUE!</v>
      </c>
      <c r="AA170" s="231" t="e">
        <f t="shared" si="46"/>
        <v>#VALUE!</v>
      </c>
      <c r="AB170" s="231" t="e">
        <f t="shared" si="67"/>
        <v>#VALUE!</v>
      </c>
      <c r="AC170" s="41" t="e">
        <f t="shared" si="78"/>
        <v>#VALUE!</v>
      </c>
      <c r="AD170" s="41" t="e">
        <f t="shared" si="47"/>
        <v>#VALUE!</v>
      </c>
      <c r="AE170" s="41" t="e">
        <f t="shared" si="69"/>
        <v>#VALUE!</v>
      </c>
      <c r="AF170" s="41" t="e">
        <f t="shared" si="48"/>
        <v>#VALUE!</v>
      </c>
      <c r="AG170" s="41" t="e">
        <f t="shared" si="49"/>
        <v>#VALUE!</v>
      </c>
      <c r="AH170" s="41" t="e">
        <f t="shared" si="70"/>
        <v>#VALUE!</v>
      </c>
      <c r="AI170" s="41" t="e">
        <f t="shared" si="50"/>
        <v>#VALUE!</v>
      </c>
      <c r="AJ170" s="41" t="e">
        <f t="shared" si="71"/>
        <v>#VALUE!</v>
      </c>
      <c r="AK170" s="8" t="e">
        <f t="shared" si="74"/>
        <v>#VALUE!</v>
      </c>
      <c r="AL170" s="42" t="e">
        <f t="shared" si="75"/>
        <v>#VALUE!</v>
      </c>
      <c r="AZ170" s="8"/>
    </row>
    <row r="171" spans="1:52" ht="15" x14ac:dyDescent="0.15">
      <c r="A171" s="40"/>
      <c r="B171" s="41" t="e">
        <f t="shared" si="77"/>
        <v>#VALUE!</v>
      </c>
      <c r="C171" s="41" t="e">
        <f t="shared" si="77"/>
        <v>#VALUE!</v>
      </c>
      <c r="D171" s="41" t="e">
        <f t="shared" si="77"/>
        <v>#VALUE!</v>
      </c>
      <c r="E171" s="41" t="e">
        <f t="shared" si="72"/>
        <v>#VALUE!</v>
      </c>
      <c r="F171" s="41" t="e">
        <f t="shared" si="52"/>
        <v>#VALUE!</v>
      </c>
      <c r="G171" s="41" t="e">
        <f t="shared" si="53"/>
        <v>#VALUE!</v>
      </c>
      <c r="H171" s="25" t="e">
        <f t="shared" si="79"/>
        <v>#VALUE!</v>
      </c>
      <c r="I171" s="227" t="e">
        <f t="shared" si="54"/>
        <v>#VALUE!</v>
      </c>
      <c r="J171" s="228" t="e">
        <f t="shared" si="76"/>
        <v>#VALUE!</v>
      </c>
      <c r="K171" s="41" t="e">
        <f t="shared" si="55"/>
        <v>#VALUE!</v>
      </c>
      <c r="L171" s="216" t="e">
        <f t="shared" si="56"/>
        <v>#VALUE!</v>
      </c>
      <c r="M171" s="216" t="e">
        <f t="shared" si="42"/>
        <v>#VALUE!</v>
      </c>
      <c r="N171" s="41" t="e">
        <f t="shared" si="57"/>
        <v>#VALUE!</v>
      </c>
      <c r="O171" s="41" t="e">
        <f t="shared" si="58"/>
        <v>#VALUE!</v>
      </c>
      <c r="P171" s="229" t="e">
        <f t="shared" si="59"/>
        <v>#VALUE!</v>
      </c>
      <c r="Q171" s="41" t="e">
        <f t="shared" si="60"/>
        <v>#VALUE!</v>
      </c>
      <c r="R171" s="41" t="e">
        <f t="shared" si="61"/>
        <v>#VALUE!</v>
      </c>
      <c r="S171" s="216" t="e">
        <f t="shared" si="43"/>
        <v>#VALUE!</v>
      </c>
      <c r="T171" s="216" t="e">
        <f t="shared" si="44"/>
        <v>#VALUE!</v>
      </c>
      <c r="U171" s="231" t="e">
        <f t="shared" si="62"/>
        <v>#VALUE!</v>
      </c>
      <c r="V171" s="231" t="e">
        <f t="shared" si="45"/>
        <v>#VALUE!</v>
      </c>
      <c r="W171" s="41" t="e">
        <f t="shared" si="63"/>
        <v>#VALUE!</v>
      </c>
      <c r="X171" s="41" t="e">
        <f t="shared" si="64"/>
        <v>#VALUE!</v>
      </c>
      <c r="Y171" s="41" t="e">
        <f t="shared" si="65"/>
        <v>#VALUE!</v>
      </c>
      <c r="Z171" s="41" t="e">
        <f t="shared" si="66"/>
        <v>#VALUE!</v>
      </c>
      <c r="AA171" s="231" t="e">
        <f t="shared" si="46"/>
        <v>#VALUE!</v>
      </c>
      <c r="AB171" s="231" t="e">
        <f t="shared" si="67"/>
        <v>#VALUE!</v>
      </c>
      <c r="AC171" s="41" t="e">
        <f t="shared" si="78"/>
        <v>#VALUE!</v>
      </c>
      <c r="AD171" s="41" t="e">
        <f t="shared" si="47"/>
        <v>#VALUE!</v>
      </c>
      <c r="AE171" s="41" t="e">
        <f t="shared" si="69"/>
        <v>#VALUE!</v>
      </c>
      <c r="AF171" s="41" t="e">
        <f t="shared" si="48"/>
        <v>#VALUE!</v>
      </c>
      <c r="AG171" s="41" t="e">
        <f t="shared" si="49"/>
        <v>#VALUE!</v>
      </c>
      <c r="AH171" s="41" t="e">
        <f t="shared" si="70"/>
        <v>#VALUE!</v>
      </c>
      <c r="AI171" s="41" t="e">
        <f t="shared" si="50"/>
        <v>#VALUE!</v>
      </c>
      <c r="AJ171" s="41" t="e">
        <f t="shared" si="71"/>
        <v>#VALUE!</v>
      </c>
      <c r="AK171" s="8" t="e">
        <f t="shared" si="74"/>
        <v>#VALUE!</v>
      </c>
      <c r="AL171" s="42" t="e">
        <f t="shared" si="75"/>
        <v>#VALUE!</v>
      </c>
      <c r="AZ171" s="8"/>
    </row>
    <row r="172" spans="1:52" ht="15" x14ac:dyDescent="0.15">
      <c r="A172" s="40"/>
      <c r="B172" s="41" t="e">
        <f t="shared" si="77"/>
        <v>#VALUE!</v>
      </c>
      <c r="C172" s="41" t="e">
        <f t="shared" si="77"/>
        <v>#VALUE!</v>
      </c>
      <c r="D172" s="41" t="e">
        <f t="shared" si="77"/>
        <v>#VALUE!</v>
      </c>
      <c r="E172" s="41" t="e">
        <f t="shared" si="72"/>
        <v>#VALUE!</v>
      </c>
      <c r="F172" s="41" t="e">
        <f t="shared" si="52"/>
        <v>#VALUE!</v>
      </c>
      <c r="G172" s="41" t="e">
        <f t="shared" si="53"/>
        <v>#VALUE!</v>
      </c>
      <c r="H172" s="25" t="e">
        <f t="shared" si="79"/>
        <v>#VALUE!</v>
      </c>
      <c r="I172" s="227" t="e">
        <f t="shared" si="54"/>
        <v>#VALUE!</v>
      </c>
      <c r="J172" s="228" t="e">
        <f t="shared" si="76"/>
        <v>#VALUE!</v>
      </c>
      <c r="K172" s="41" t="e">
        <f t="shared" si="55"/>
        <v>#VALUE!</v>
      </c>
      <c r="L172" s="216" t="e">
        <f t="shared" si="56"/>
        <v>#VALUE!</v>
      </c>
      <c r="M172" s="216" t="e">
        <f t="shared" si="42"/>
        <v>#VALUE!</v>
      </c>
      <c r="N172" s="41" t="e">
        <f t="shared" si="57"/>
        <v>#VALUE!</v>
      </c>
      <c r="O172" s="41" t="e">
        <f t="shared" si="58"/>
        <v>#VALUE!</v>
      </c>
      <c r="P172" s="229" t="e">
        <f t="shared" si="59"/>
        <v>#VALUE!</v>
      </c>
      <c r="Q172" s="41" t="e">
        <f t="shared" si="60"/>
        <v>#VALUE!</v>
      </c>
      <c r="R172" s="41" t="e">
        <f t="shared" si="61"/>
        <v>#VALUE!</v>
      </c>
      <c r="S172" s="216" t="e">
        <f t="shared" si="43"/>
        <v>#VALUE!</v>
      </c>
      <c r="T172" s="216" t="e">
        <f t="shared" si="44"/>
        <v>#VALUE!</v>
      </c>
      <c r="U172" s="231" t="e">
        <f t="shared" si="62"/>
        <v>#VALUE!</v>
      </c>
      <c r="V172" s="231" t="e">
        <f t="shared" si="45"/>
        <v>#VALUE!</v>
      </c>
      <c r="W172" s="41" t="e">
        <f t="shared" si="63"/>
        <v>#VALUE!</v>
      </c>
      <c r="X172" s="41" t="e">
        <f t="shared" si="64"/>
        <v>#VALUE!</v>
      </c>
      <c r="Y172" s="41" t="e">
        <f t="shared" si="65"/>
        <v>#VALUE!</v>
      </c>
      <c r="Z172" s="41" t="e">
        <f t="shared" si="66"/>
        <v>#VALUE!</v>
      </c>
      <c r="AA172" s="231" t="e">
        <f t="shared" si="46"/>
        <v>#VALUE!</v>
      </c>
      <c r="AB172" s="231" t="e">
        <f t="shared" si="67"/>
        <v>#VALUE!</v>
      </c>
      <c r="AC172" s="41" t="e">
        <f t="shared" si="78"/>
        <v>#VALUE!</v>
      </c>
      <c r="AD172" s="41" t="e">
        <f t="shared" si="47"/>
        <v>#VALUE!</v>
      </c>
      <c r="AE172" s="41" t="e">
        <f t="shared" si="69"/>
        <v>#VALUE!</v>
      </c>
      <c r="AF172" s="41" t="e">
        <f t="shared" si="48"/>
        <v>#VALUE!</v>
      </c>
      <c r="AG172" s="41" t="e">
        <f t="shared" si="49"/>
        <v>#VALUE!</v>
      </c>
      <c r="AH172" s="41" t="e">
        <f t="shared" si="70"/>
        <v>#VALUE!</v>
      </c>
      <c r="AI172" s="41" t="e">
        <f t="shared" si="50"/>
        <v>#VALUE!</v>
      </c>
      <c r="AJ172" s="41" t="e">
        <f t="shared" si="71"/>
        <v>#VALUE!</v>
      </c>
      <c r="AK172" s="8" t="e">
        <f t="shared" si="74"/>
        <v>#VALUE!</v>
      </c>
      <c r="AL172" s="42" t="e">
        <f t="shared" si="75"/>
        <v>#VALUE!</v>
      </c>
      <c r="AZ172" s="8"/>
    </row>
    <row r="173" spans="1:52" ht="15" x14ac:dyDescent="0.15">
      <c r="A173" s="40"/>
      <c r="B173" s="41" t="e">
        <f t="shared" si="77"/>
        <v>#VALUE!</v>
      </c>
      <c r="C173" s="41" t="e">
        <f t="shared" si="77"/>
        <v>#VALUE!</v>
      </c>
      <c r="D173" s="41" t="e">
        <f t="shared" si="77"/>
        <v>#VALUE!</v>
      </c>
      <c r="E173" s="41" t="e">
        <f t="shared" si="72"/>
        <v>#VALUE!</v>
      </c>
      <c r="F173" s="41" t="e">
        <f t="shared" si="52"/>
        <v>#VALUE!</v>
      </c>
      <c r="G173" s="41" t="e">
        <f t="shared" si="53"/>
        <v>#VALUE!</v>
      </c>
      <c r="H173" s="25" t="e">
        <f t="shared" si="79"/>
        <v>#VALUE!</v>
      </c>
      <c r="I173" s="227" t="e">
        <f t="shared" si="54"/>
        <v>#VALUE!</v>
      </c>
      <c r="J173" s="228" t="e">
        <f t="shared" si="76"/>
        <v>#VALUE!</v>
      </c>
      <c r="K173" s="41" t="e">
        <f t="shared" si="55"/>
        <v>#VALUE!</v>
      </c>
      <c r="L173" s="216" t="e">
        <f t="shared" si="56"/>
        <v>#VALUE!</v>
      </c>
      <c r="M173" s="216" t="e">
        <f t="shared" si="42"/>
        <v>#VALUE!</v>
      </c>
      <c r="N173" s="41" t="e">
        <f t="shared" si="57"/>
        <v>#VALUE!</v>
      </c>
      <c r="O173" s="41" t="e">
        <f t="shared" si="58"/>
        <v>#VALUE!</v>
      </c>
      <c r="P173" s="229" t="e">
        <f t="shared" si="59"/>
        <v>#VALUE!</v>
      </c>
      <c r="Q173" s="41" t="e">
        <f t="shared" si="60"/>
        <v>#VALUE!</v>
      </c>
      <c r="R173" s="41" t="e">
        <f t="shared" si="61"/>
        <v>#VALUE!</v>
      </c>
      <c r="S173" s="216" t="e">
        <f t="shared" si="43"/>
        <v>#VALUE!</v>
      </c>
      <c r="T173" s="216" t="e">
        <f t="shared" si="44"/>
        <v>#VALUE!</v>
      </c>
      <c r="U173" s="231" t="e">
        <f t="shared" si="62"/>
        <v>#VALUE!</v>
      </c>
      <c r="V173" s="231" t="e">
        <f t="shared" si="45"/>
        <v>#VALUE!</v>
      </c>
      <c r="W173" s="41" t="e">
        <f t="shared" si="63"/>
        <v>#VALUE!</v>
      </c>
      <c r="X173" s="41" t="e">
        <f t="shared" si="64"/>
        <v>#VALUE!</v>
      </c>
      <c r="Y173" s="41" t="e">
        <f t="shared" si="65"/>
        <v>#VALUE!</v>
      </c>
      <c r="Z173" s="41" t="e">
        <f t="shared" si="66"/>
        <v>#VALUE!</v>
      </c>
      <c r="AA173" s="231" t="e">
        <f t="shared" si="46"/>
        <v>#VALUE!</v>
      </c>
      <c r="AB173" s="231" t="e">
        <f t="shared" si="67"/>
        <v>#VALUE!</v>
      </c>
      <c r="AC173" s="41" t="e">
        <f t="shared" si="78"/>
        <v>#VALUE!</v>
      </c>
      <c r="AD173" s="41" t="e">
        <f t="shared" si="47"/>
        <v>#VALUE!</v>
      </c>
      <c r="AE173" s="41" t="e">
        <f t="shared" si="69"/>
        <v>#VALUE!</v>
      </c>
      <c r="AF173" s="41" t="e">
        <f t="shared" si="48"/>
        <v>#VALUE!</v>
      </c>
      <c r="AG173" s="41" t="e">
        <f t="shared" si="49"/>
        <v>#VALUE!</v>
      </c>
      <c r="AH173" s="41" t="e">
        <f t="shared" si="70"/>
        <v>#VALUE!</v>
      </c>
      <c r="AI173" s="41" t="e">
        <f t="shared" si="50"/>
        <v>#VALUE!</v>
      </c>
      <c r="AJ173" s="41" t="e">
        <f t="shared" si="71"/>
        <v>#VALUE!</v>
      </c>
      <c r="AK173" s="8" t="e">
        <f t="shared" si="74"/>
        <v>#VALUE!</v>
      </c>
      <c r="AL173" s="42" t="e">
        <f t="shared" si="75"/>
        <v>#VALUE!</v>
      </c>
      <c r="AZ173" s="8"/>
    </row>
    <row r="174" spans="1:52" ht="15" x14ac:dyDescent="0.15">
      <c r="A174" s="40"/>
      <c r="B174" s="41" t="e">
        <f t="shared" si="77"/>
        <v>#VALUE!</v>
      </c>
      <c r="C174" s="41" t="e">
        <f t="shared" si="77"/>
        <v>#VALUE!</v>
      </c>
      <c r="D174" s="41" t="e">
        <f t="shared" si="77"/>
        <v>#VALUE!</v>
      </c>
      <c r="E174" s="41" t="e">
        <f t="shared" si="72"/>
        <v>#VALUE!</v>
      </c>
      <c r="F174" s="41" t="e">
        <f t="shared" si="52"/>
        <v>#VALUE!</v>
      </c>
      <c r="G174" s="41" t="e">
        <f t="shared" si="53"/>
        <v>#VALUE!</v>
      </c>
      <c r="H174" s="25" t="e">
        <f t="shared" si="79"/>
        <v>#VALUE!</v>
      </c>
      <c r="I174" s="227" t="e">
        <f t="shared" si="54"/>
        <v>#VALUE!</v>
      </c>
      <c r="J174" s="228" t="e">
        <f t="shared" si="76"/>
        <v>#VALUE!</v>
      </c>
      <c r="K174" s="41" t="e">
        <f t="shared" si="55"/>
        <v>#VALUE!</v>
      </c>
      <c r="L174" s="216" t="e">
        <f t="shared" si="56"/>
        <v>#VALUE!</v>
      </c>
      <c r="M174" s="216" t="e">
        <f t="shared" si="42"/>
        <v>#VALUE!</v>
      </c>
      <c r="N174" s="41" t="e">
        <f t="shared" si="57"/>
        <v>#VALUE!</v>
      </c>
      <c r="O174" s="41" t="e">
        <f t="shared" si="58"/>
        <v>#VALUE!</v>
      </c>
      <c r="P174" s="229" t="e">
        <f t="shared" si="59"/>
        <v>#VALUE!</v>
      </c>
      <c r="Q174" s="41" t="e">
        <f t="shared" si="60"/>
        <v>#VALUE!</v>
      </c>
      <c r="R174" s="41" t="e">
        <f t="shared" si="61"/>
        <v>#VALUE!</v>
      </c>
      <c r="S174" s="216" t="e">
        <f t="shared" si="43"/>
        <v>#VALUE!</v>
      </c>
      <c r="T174" s="216" t="e">
        <f t="shared" si="44"/>
        <v>#VALUE!</v>
      </c>
      <c r="U174" s="231" t="e">
        <f t="shared" si="62"/>
        <v>#VALUE!</v>
      </c>
      <c r="V174" s="231" t="e">
        <f t="shared" si="45"/>
        <v>#VALUE!</v>
      </c>
      <c r="W174" s="41" t="e">
        <f t="shared" si="63"/>
        <v>#VALUE!</v>
      </c>
      <c r="X174" s="41" t="e">
        <f t="shared" si="64"/>
        <v>#VALUE!</v>
      </c>
      <c r="Y174" s="41" t="e">
        <f t="shared" si="65"/>
        <v>#VALUE!</v>
      </c>
      <c r="Z174" s="41" t="e">
        <f t="shared" si="66"/>
        <v>#VALUE!</v>
      </c>
      <c r="AA174" s="231" t="e">
        <f t="shared" si="46"/>
        <v>#VALUE!</v>
      </c>
      <c r="AB174" s="231" t="e">
        <f t="shared" si="67"/>
        <v>#VALUE!</v>
      </c>
      <c r="AC174" s="41" t="e">
        <f t="shared" si="78"/>
        <v>#VALUE!</v>
      </c>
      <c r="AD174" s="41" t="e">
        <f t="shared" si="47"/>
        <v>#VALUE!</v>
      </c>
      <c r="AE174" s="41" t="e">
        <f t="shared" si="69"/>
        <v>#VALUE!</v>
      </c>
      <c r="AF174" s="41" t="e">
        <f t="shared" si="48"/>
        <v>#VALUE!</v>
      </c>
      <c r="AG174" s="41" t="e">
        <f t="shared" si="49"/>
        <v>#VALUE!</v>
      </c>
      <c r="AH174" s="41" t="e">
        <f t="shared" si="70"/>
        <v>#VALUE!</v>
      </c>
      <c r="AI174" s="41" t="e">
        <f t="shared" si="50"/>
        <v>#VALUE!</v>
      </c>
      <c r="AJ174" s="41" t="e">
        <f t="shared" si="71"/>
        <v>#VALUE!</v>
      </c>
      <c r="AK174" s="8" t="e">
        <f t="shared" si="74"/>
        <v>#VALUE!</v>
      </c>
      <c r="AL174" s="42" t="e">
        <f t="shared" si="75"/>
        <v>#VALUE!</v>
      </c>
      <c r="AZ174" s="8"/>
    </row>
    <row r="175" spans="1:52" ht="15" x14ac:dyDescent="0.15">
      <c r="A175" s="40"/>
      <c r="B175" s="41" t="e">
        <f t="shared" si="77"/>
        <v>#VALUE!</v>
      </c>
      <c r="C175" s="41" t="e">
        <f t="shared" si="77"/>
        <v>#VALUE!</v>
      </c>
      <c r="D175" s="41" t="e">
        <f t="shared" si="77"/>
        <v>#VALUE!</v>
      </c>
      <c r="E175" s="41" t="e">
        <f t="shared" si="72"/>
        <v>#VALUE!</v>
      </c>
      <c r="F175" s="41" t="e">
        <f t="shared" si="52"/>
        <v>#VALUE!</v>
      </c>
      <c r="G175" s="41" t="e">
        <f t="shared" si="53"/>
        <v>#VALUE!</v>
      </c>
      <c r="H175" s="25" t="e">
        <f t="shared" si="79"/>
        <v>#VALUE!</v>
      </c>
      <c r="I175" s="227" t="e">
        <f t="shared" si="54"/>
        <v>#VALUE!</v>
      </c>
      <c r="J175" s="228" t="e">
        <f t="shared" si="76"/>
        <v>#VALUE!</v>
      </c>
      <c r="K175" s="41" t="e">
        <f t="shared" si="55"/>
        <v>#VALUE!</v>
      </c>
      <c r="L175" s="216" t="e">
        <f t="shared" si="56"/>
        <v>#VALUE!</v>
      </c>
      <c r="M175" s="216" t="e">
        <f t="shared" si="42"/>
        <v>#VALUE!</v>
      </c>
      <c r="N175" s="41" t="e">
        <f t="shared" si="57"/>
        <v>#VALUE!</v>
      </c>
      <c r="O175" s="41" t="e">
        <f t="shared" si="58"/>
        <v>#VALUE!</v>
      </c>
      <c r="P175" s="229" t="e">
        <f t="shared" si="59"/>
        <v>#VALUE!</v>
      </c>
      <c r="Q175" s="41" t="e">
        <f t="shared" si="60"/>
        <v>#VALUE!</v>
      </c>
      <c r="R175" s="41" t="e">
        <f t="shared" si="61"/>
        <v>#VALUE!</v>
      </c>
      <c r="S175" s="216" t="e">
        <f t="shared" si="43"/>
        <v>#VALUE!</v>
      </c>
      <c r="T175" s="216" t="e">
        <f t="shared" si="44"/>
        <v>#VALUE!</v>
      </c>
      <c r="U175" s="231" t="e">
        <f t="shared" si="62"/>
        <v>#VALUE!</v>
      </c>
      <c r="V175" s="231" t="e">
        <f t="shared" si="45"/>
        <v>#VALUE!</v>
      </c>
      <c r="W175" s="41" t="e">
        <f t="shared" si="63"/>
        <v>#VALUE!</v>
      </c>
      <c r="X175" s="41" t="e">
        <f t="shared" si="64"/>
        <v>#VALUE!</v>
      </c>
      <c r="Y175" s="41" t="e">
        <f t="shared" si="65"/>
        <v>#VALUE!</v>
      </c>
      <c r="Z175" s="41" t="e">
        <f t="shared" si="66"/>
        <v>#VALUE!</v>
      </c>
      <c r="AA175" s="231" t="e">
        <f t="shared" si="46"/>
        <v>#VALUE!</v>
      </c>
      <c r="AB175" s="231" t="e">
        <f t="shared" si="67"/>
        <v>#VALUE!</v>
      </c>
      <c r="AC175" s="41" t="e">
        <f t="shared" si="78"/>
        <v>#VALUE!</v>
      </c>
      <c r="AD175" s="41" t="e">
        <f t="shared" si="47"/>
        <v>#VALUE!</v>
      </c>
      <c r="AE175" s="41" t="e">
        <f t="shared" si="69"/>
        <v>#VALUE!</v>
      </c>
      <c r="AF175" s="41" t="e">
        <f t="shared" si="48"/>
        <v>#VALUE!</v>
      </c>
      <c r="AG175" s="41" t="e">
        <f t="shared" si="49"/>
        <v>#VALUE!</v>
      </c>
      <c r="AH175" s="41" t="e">
        <f t="shared" si="70"/>
        <v>#VALUE!</v>
      </c>
      <c r="AI175" s="41" t="e">
        <f t="shared" si="50"/>
        <v>#VALUE!</v>
      </c>
      <c r="AJ175" s="41" t="e">
        <f t="shared" si="71"/>
        <v>#VALUE!</v>
      </c>
      <c r="AK175" s="8" t="e">
        <f t="shared" si="74"/>
        <v>#VALUE!</v>
      </c>
      <c r="AL175" s="42" t="e">
        <f t="shared" si="75"/>
        <v>#VALUE!</v>
      </c>
      <c r="AZ175" s="8"/>
    </row>
    <row r="176" spans="1:52" ht="15" x14ac:dyDescent="0.15">
      <c r="A176" s="40"/>
      <c r="B176" s="41" t="e">
        <f t="shared" si="77"/>
        <v>#VALUE!</v>
      </c>
      <c r="C176" s="41" t="e">
        <f t="shared" si="77"/>
        <v>#VALUE!</v>
      </c>
      <c r="D176" s="41" t="e">
        <f t="shared" si="77"/>
        <v>#VALUE!</v>
      </c>
      <c r="E176" s="41" t="e">
        <f t="shared" si="72"/>
        <v>#VALUE!</v>
      </c>
      <c r="F176" s="41" t="e">
        <f t="shared" si="52"/>
        <v>#VALUE!</v>
      </c>
      <c r="G176" s="41" t="e">
        <f t="shared" si="53"/>
        <v>#VALUE!</v>
      </c>
      <c r="H176" s="25" t="e">
        <f t="shared" si="79"/>
        <v>#VALUE!</v>
      </c>
      <c r="I176" s="227" t="e">
        <f t="shared" si="54"/>
        <v>#VALUE!</v>
      </c>
      <c r="J176" s="228" t="e">
        <f t="shared" si="76"/>
        <v>#VALUE!</v>
      </c>
      <c r="K176" s="41" t="e">
        <f t="shared" si="55"/>
        <v>#VALUE!</v>
      </c>
      <c r="L176" s="216" t="e">
        <f t="shared" si="56"/>
        <v>#VALUE!</v>
      </c>
      <c r="M176" s="216" t="e">
        <f t="shared" si="42"/>
        <v>#VALUE!</v>
      </c>
      <c r="N176" s="41" t="e">
        <f t="shared" si="57"/>
        <v>#VALUE!</v>
      </c>
      <c r="O176" s="41" t="e">
        <f t="shared" si="58"/>
        <v>#VALUE!</v>
      </c>
      <c r="P176" s="229" t="e">
        <f t="shared" si="59"/>
        <v>#VALUE!</v>
      </c>
      <c r="Q176" s="41" t="e">
        <f t="shared" si="60"/>
        <v>#VALUE!</v>
      </c>
      <c r="R176" s="41" t="e">
        <f t="shared" si="61"/>
        <v>#VALUE!</v>
      </c>
      <c r="S176" s="216" t="e">
        <f t="shared" si="43"/>
        <v>#VALUE!</v>
      </c>
      <c r="T176" s="216" t="e">
        <f t="shared" si="44"/>
        <v>#VALUE!</v>
      </c>
      <c r="U176" s="231" t="e">
        <f t="shared" si="62"/>
        <v>#VALUE!</v>
      </c>
      <c r="V176" s="231" t="e">
        <f t="shared" si="45"/>
        <v>#VALUE!</v>
      </c>
      <c r="W176" s="41" t="e">
        <f t="shared" si="63"/>
        <v>#VALUE!</v>
      </c>
      <c r="X176" s="41" t="e">
        <f t="shared" si="64"/>
        <v>#VALUE!</v>
      </c>
      <c r="Y176" s="41" t="e">
        <f t="shared" si="65"/>
        <v>#VALUE!</v>
      </c>
      <c r="Z176" s="41" t="e">
        <f t="shared" si="66"/>
        <v>#VALUE!</v>
      </c>
      <c r="AA176" s="231" t="e">
        <f t="shared" si="46"/>
        <v>#VALUE!</v>
      </c>
      <c r="AB176" s="231" t="e">
        <f t="shared" si="67"/>
        <v>#VALUE!</v>
      </c>
      <c r="AC176" s="41" t="e">
        <f t="shared" si="78"/>
        <v>#VALUE!</v>
      </c>
      <c r="AD176" s="41" t="e">
        <f t="shared" si="47"/>
        <v>#VALUE!</v>
      </c>
      <c r="AE176" s="41" t="e">
        <f t="shared" si="69"/>
        <v>#VALUE!</v>
      </c>
      <c r="AF176" s="41" t="e">
        <f t="shared" si="48"/>
        <v>#VALUE!</v>
      </c>
      <c r="AG176" s="41" t="e">
        <f t="shared" si="49"/>
        <v>#VALUE!</v>
      </c>
      <c r="AH176" s="41" t="e">
        <f t="shared" si="70"/>
        <v>#VALUE!</v>
      </c>
      <c r="AI176" s="41" t="e">
        <f t="shared" si="50"/>
        <v>#VALUE!</v>
      </c>
      <c r="AJ176" s="41" t="e">
        <f t="shared" si="71"/>
        <v>#VALUE!</v>
      </c>
      <c r="AK176" s="8" t="e">
        <f t="shared" si="74"/>
        <v>#VALUE!</v>
      </c>
      <c r="AL176" s="42" t="e">
        <f t="shared" si="75"/>
        <v>#VALUE!</v>
      </c>
      <c r="AZ176" s="8"/>
    </row>
    <row r="177" spans="1:52" ht="15" x14ac:dyDescent="0.15">
      <c r="A177" s="40"/>
      <c r="B177" s="41" t="e">
        <f t="shared" si="77"/>
        <v>#VALUE!</v>
      </c>
      <c r="C177" s="41" t="e">
        <f t="shared" si="77"/>
        <v>#VALUE!</v>
      </c>
      <c r="D177" s="41" t="e">
        <f t="shared" si="77"/>
        <v>#VALUE!</v>
      </c>
      <c r="E177" s="41" t="e">
        <f t="shared" si="72"/>
        <v>#VALUE!</v>
      </c>
      <c r="F177" s="41" t="e">
        <f t="shared" si="52"/>
        <v>#VALUE!</v>
      </c>
      <c r="G177" s="41" t="e">
        <f t="shared" si="53"/>
        <v>#VALUE!</v>
      </c>
      <c r="H177" s="25" t="e">
        <f t="shared" si="79"/>
        <v>#VALUE!</v>
      </c>
      <c r="I177" s="227" t="e">
        <f t="shared" si="54"/>
        <v>#VALUE!</v>
      </c>
      <c r="J177" s="228" t="e">
        <f t="shared" si="76"/>
        <v>#VALUE!</v>
      </c>
      <c r="K177" s="41" t="e">
        <f t="shared" si="55"/>
        <v>#VALUE!</v>
      </c>
      <c r="L177" s="216" t="e">
        <f t="shared" si="56"/>
        <v>#VALUE!</v>
      </c>
      <c r="M177" s="216" t="e">
        <f t="shared" si="42"/>
        <v>#VALUE!</v>
      </c>
      <c r="N177" s="41" t="e">
        <f t="shared" si="57"/>
        <v>#VALUE!</v>
      </c>
      <c r="O177" s="41" t="e">
        <f t="shared" si="58"/>
        <v>#VALUE!</v>
      </c>
      <c r="P177" s="229" t="e">
        <f t="shared" si="59"/>
        <v>#VALUE!</v>
      </c>
      <c r="Q177" s="41" t="e">
        <f t="shared" si="60"/>
        <v>#VALUE!</v>
      </c>
      <c r="R177" s="41" t="e">
        <f t="shared" si="61"/>
        <v>#VALUE!</v>
      </c>
      <c r="S177" s="216" t="e">
        <f t="shared" si="43"/>
        <v>#VALUE!</v>
      </c>
      <c r="T177" s="216" t="e">
        <f t="shared" si="44"/>
        <v>#VALUE!</v>
      </c>
      <c r="U177" s="231" t="e">
        <f t="shared" si="62"/>
        <v>#VALUE!</v>
      </c>
      <c r="V177" s="231" t="e">
        <f t="shared" si="45"/>
        <v>#VALUE!</v>
      </c>
      <c r="W177" s="41" t="e">
        <f t="shared" si="63"/>
        <v>#VALUE!</v>
      </c>
      <c r="X177" s="41" t="e">
        <f t="shared" si="64"/>
        <v>#VALUE!</v>
      </c>
      <c r="Y177" s="41" t="e">
        <f t="shared" si="65"/>
        <v>#VALUE!</v>
      </c>
      <c r="Z177" s="41" t="e">
        <f t="shared" si="66"/>
        <v>#VALUE!</v>
      </c>
      <c r="AA177" s="231" t="e">
        <f t="shared" si="46"/>
        <v>#VALUE!</v>
      </c>
      <c r="AB177" s="231" t="e">
        <f t="shared" si="67"/>
        <v>#VALUE!</v>
      </c>
      <c r="AC177" s="41" t="e">
        <f t="shared" si="78"/>
        <v>#VALUE!</v>
      </c>
      <c r="AD177" s="41" t="e">
        <f t="shared" si="47"/>
        <v>#VALUE!</v>
      </c>
      <c r="AE177" s="41" t="e">
        <f t="shared" si="69"/>
        <v>#VALUE!</v>
      </c>
      <c r="AF177" s="41" t="e">
        <f t="shared" si="48"/>
        <v>#VALUE!</v>
      </c>
      <c r="AG177" s="41" t="e">
        <f t="shared" si="49"/>
        <v>#VALUE!</v>
      </c>
      <c r="AH177" s="41" t="e">
        <f t="shared" si="70"/>
        <v>#VALUE!</v>
      </c>
      <c r="AI177" s="41" t="e">
        <f t="shared" si="50"/>
        <v>#VALUE!</v>
      </c>
      <c r="AJ177" s="41" t="e">
        <f t="shared" si="71"/>
        <v>#VALUE!</v>
      </c>
      <c r="AK177" s="8" t="e">
        <f t="shared" si="74"/>
        <v>#VALUE!</v>
      </c>
      <c r="AL177" s="42" t="e">
        <f t="shared" si="75"/>
        <v>#VALUE!</v>
      </c>
      <c r="AZ177" s="8"/>
    </row>
    <row r="178" spans="1:52" ht="15" x14ac:dyDescent="0.15">
      <c r="A178" s="40"/>
      <c r="B178" s="41" t="e">
        <f t="shared" si="77"/>
        <v>#VALUE!</v>
      </c>
      <c r="C178" s="41" t="e">
        <f t="shared" si="77"/>
        <v>#VALUE!</v>
      </c>
      <c r="D178" s="41" t="e">
        <f t="shared" si="77"/>
        <v>#VALUE!</v>
      </c>
      <c r="E178" s="41" t="e">
        <f t="shared" si="72"/>
        <v>#VALUE!</v>
      </c>
      <c r="F178" s="41" t="e">
        <f t="shared" si="52"/>
        <v>#VALUE!</v>
      </c>
      <c r="G178" s="41" t="e">
        <f t="shared" si="53"/>
        <v>#VALUE!</v>
      </c>
      <c r="H178" s="25" t="e">
        <f t="shared" si="79"/>
        <v>#VALUE!</v>
      </c>
      <c r="I178" s="227" t="e">
        <f t="shared" si="54"/>
        <v>#VALUE!</v>
      </c>
      <c r="J178" s="228" t="e">
        <f t="shared" si="76"/>
        <v>#VALUE!</v>
      </c>
      <c r="K178" s="41" t="e">
        <f t="shared" si="55"/>
        <v>#VALUE!</v>
      </c>
      <c r="L178" s="216" t="e">
        <f t="shared" si="56"/>
        <v>#VALUE!</v>
      </c>
      <c r="M178" s="216" t="e">
        <f t="shared" si="42"/>
        <v>#VALUE!</v>
      </c>
      <c r="N178" s="41" t="e">
        <f t="shared" si="57"/>
        <v>#VALUE!</v>
      </c>
      <c r="O178" s="41" t="e">
        <f t="shared" si="58"/>
        <v>#VALUE!</v>
      </c>
      <c r="P178" s="229" t="e">
        <f t="shared" si="59"/>
        <v>#VALUE!</v>
      </c>
      <c r="Q178" s="41" t="e">
        <f t="shared" si="60"/>
        <v>#VALUE!</v>
      </c>
      <c r="R178" s="41" t="e">
        <f t="shared" si="61"/>
        <v>#VALUE!</v>
      </c>
      <c r="S178" s="216" t="e">
        <f t="shared" si="43"/>
        <v>#VALUE!</v>
      </c>
      <c r="T178" s="216" t="e">
        <f t="shared" si="44"/>
        <v>#VALUE!</v>
      </c>
      <c r="U178" s="231" t="e">
        <f t="shared" si="62"/>
        <v>#VALUE!</v>
      </c>
      <c r="V178" s="231" t="e">
        <f t="shared" si="45"/>
        <v>#VALUE!</v>
      </c>
      <c r="W178" s="41" t="e">
        <f t="shared" si="63"/>
        <v>#VALUE!</v>
      </c>
      <c r="X178" s="41" t="e">
        <f t="shared" si="64"/>
        <v>#VALUE!</v>
      </c>
      <c r="Y178" s="41" t="e">
        <f t="shared" si="65"/>
        <v>#VALUE!</v>
      </c>
      <c r="Z178" s="41" t="e">
        <f t="shared" si="66"/>
        <v>#VALUE!</v>
      </c>
      <c r="AA178" s="231" t="e">
        <f t="shared" si="46"/>
        <v>#VALUE!</v>
      </c>
      <c r="AB178" s="231" t="e">
        <f t="shared" si="67"/>
        <v>#VALUE!</v>
      </c>
      <c r="AC178" s="41" t="e">
        <f t="shared" si="78"/>
        <v>#VALUE!</v>
      </c>
      <c r="AD178" s="41" t="e">
        <f t="shared" si="47"/>
        <v>#VALUE!</v>
      </c>
      <c r="AE178" s="41" t="e">
        <f t="shared" si="69"/>
        <v>#VALUE!</v>
      </c>
      <c r="AF178" s="41" t="e">
        <f t="shared" si="48"/>
        <v>#VALUE!</v>
      </c>
      <c r="AG178" s="41" t="e">
        <f t="shared" si="49"/>
        <v>#VALUE!</v>
      </c>
      <c r="AH178" s="41" t="e">
        <f t="shared" si="70"/>
        <v>#VALUE!</v>
      </c>
      <c r="AI178" s="41" t="e">
        <f t="shared" si="50"/>
        <v>#VALUE!</v>
      </c>
      <c r="AJ178" s="41" t="e">
        <f t="shared" si="71"/>
        <v>#VALUE!</v>
      </c>
      <c r="AK178" s="8" t="e">
        <f t="shared" si="74"/>
        <v>#VALUE!</v>
      </c>
      <c r="AL178" s="42" t="e">
        <f t="shared" si="75"/>
        <v>#VALUE!</v>
      </c>
      <c r="AZ178" s="8"/>
    </row>
    <row r="179" spans="1:52" ht="15" x14ac:dyDescent="0.15">
      <c r="A179" s="40"/>
      <c r="B179" s="41" t="e">
        <f t="shared" si="77"/>
        <v>#VALUE!</v>
      </c>
      <c r="C179" s="41" t="e">
        <f t="shared" si="77"/>
        <v>#VALUE!</v>
      </c>
      <c r="D179" s="41" t="e">
        <f t="shared" si="77"/>
        <v>#VALUE!</v>
      </c>
      <c r="E179" s="41" t="e">
        <f t="shared" si="72"/>
        <v>#VALUE!</v>
      </c>
      <c r="F179" s="41" t="e">
        <f t="shared" si="52"/>
        <v>#VALUE!</v>
      </c>
      <c r="G179" s="41" t="e">
        <f t="shared" si="53"/>
        <v>#VALUE!</v>
      </c>
      <c r="H179" s="25" t="e">
        <f t="shared" si="79"/>
        <v>#VALUE!</v>
      </c>
      <c r="I179" s="227" t="e">
        <f t="shared" si="54"/>
        <v>#VALUE!</v>
      </c>
      <c r="J179" s="228" t="e">
        <f t="shared" si="76"/>
        <v>#VALUE!</v>
      </c>
      <c r="K179" s="41" t="e">
        <f t="shared" si="55"/>
        <v>#VALUE!</v>
      </c>
      <c r="L179" s="216" t="e">
        <f t="shared" si="56"/>
        <v>#VALUE!</v>
      </c>
      <c r="M179" s="216" t="e">
        <f t="shared" si="42"/>
        <v>#VALUE!</v>
      </c>
      <c r="N179" s="41" t="e">
        <f t="shared" si="57"/>
        <v>#VALUE!</v>
      </c>
      <c r="O179" s="41" t="e">
        <f t="shared" si="58"/>
        <v>#VALUE!</v>
      </c>
      <c r="P179" s="229" t="e">
        <f t="shared" si="59"/>
        <v>#VALUE!</v>
      </c>
      <c r="Q179" s="41" t="e">
        <f t="shared" si="60"/>
        <v>#VALUE!</v>
      </c>
      <c r="R179" s="41" t="e">
        <f t="shared" si="61"/>
        <v>#VALUE!</v>
      </c>
      <c r="S179" s="216" t="e">
        <f t="shared" si="43"/>
        <v>#VALUE!</v>
      </c>
      <c r="T179" s="216" t="e">
        <f t="shared" si="44"/>
        <v>#VALUE!</v>
      </c>
      <c r="U179" s="231" t="e">
        <f t="shared" si="62"/>
        <v>#VALUE!</v>
      </c>
      <c r="V179" s="231" t="e">
        <f t="shared" si="45"/>
        <v>#VALUE!</v>
      </c>
      <c r="W179" s="41" t="e">
        <f t="shared" si="63"/>
        <v>#VALUE!</v>
      </c>
      <c r="X179" s="41" t="e">
        <f t="shared" si="64"/>
        <v>#VALUE!</v>
      </c>
      <c r="Y179" s="41" t="e">
        <f t="shared" si="65"/>
        <v>#VALUE!</v>
      </c>
      <c r="Z179" s="41" t="e">
        <f t="shared" si="66"/>
        <v>#VALUE!</v>
      </c>
      <c r="AA179" s="231" t="e">
        <f t="shared" si="46"/>
        <v>#VALUE!</v>
      </c>
      <c r="AB179" s="231" t="e">
        <f t="shared" si="67"/>
        <v>#VALUE!</v>
      </c>
      <c r="AC179" s="41" t="e">
        <f t="shared" si="78"/>
        <v>#VALUE!</v>
      </c>
      <c r="AD179" s="41" t="e">
        <f t="shared" si="47"/>
        <v>#VALUE!</v>
      </c>
      <c r="AE179" s="41" t="e">
        <f t="shared" si="69"/>
        <v>#VALUE!</v>
      </c>
      <c r="AF179" s="41" t="e">
        <f t="shared" si="48"/>
        <v>#VALUE!</v>
      </c>
      <c r="AG179" s="41" t="e">
        <f t="shared" si="49"/>
        <v>#VALUE!</v>
      </c>
      <c r="AH179" s="41" t="e">
        <f t="shared" si="70"/>
        <v>#VALUE!</v>
      </c>
      <c r="AI179" s="41" t="e">
        <f t="shared" si="50"/>
        <v>#VALUE!</v>
      </c>
      <c r="AJ179" s="41" t="e">
        <f t="shared" si="71"/>
        <v>#VALUE!</v>
      </c>
      <c r="AK179" s="8" t="e">
        <f t="shared" si="74"/>
        <v>#VALUE!</v>
      </c>
      <c r="AL179" s="42" t="e">
        <f t="shared" si="75"/>
        <v>#VALUE!</v>
      </c>
      <c r="AZ179" s="8"/>
    </row>
    <row r="180" spans="1:52" ht="15" x14ac:dyDescent="0.15">
      <c r="A180" s="40"/>
      <c r="B180" s="41" t="e">
        <f t="shared" si="77"/>
        <v>#VALUE!</v>
      </c>
      <c r="C180" s="41" t="e">
        <f t="shared" si="77"/>
        <v>#VALUE!</v>
      </c>
      <c r="D180" s="41" t="e">
        <f t="shared" si="77"/>
        <v>#VALUE!</v>
      </c>
      <c r="E180" s="41" t="e">
        <f t="shared" si="72"/>
        <v>#VALUE!</v>
      </c>
      <c r="F180" s="41" t="e">
        <f t="shared" si="52"/>
        <v>#VALUE!</v>
      </c>
      <c r="G180" s="41" t="e">
        <f t="shared" si="53"/>
        <v>#VALUE!</v>
      </c>
      <c r="H180" s="25" t="e">
        <f t="shared" si="79"/>
        <v>#VALUE!</v>
      </c>
      <c r="I180" s="227" t="e">
        <f t="shared" si="54"/>
        <v>#VALUE!</v>
      </c>
      <c r="J180" s="228" t="e">
        <f t="shared" si="76"/>
        <v>#VALUE!</v>
      </c>
      <c r="K180" s="41" t="e">
        <f t="shared" si="55"/>
        <v>#VALUE!</v>
      </c>
      <c r="L180" s="216" t="e">
        <f t="shared" si="56"/>
        <v>#VALUE!</v>
      </c>
      <c r="M180" s="216" t="e">
        <f t="shared" si="42"/>
        <v>#VALUE!</v>
      </c>
      <c r="N180" s="41" t="e">
        <f t="shared" si="57"/>
        <v>#VALUE!</v>
      </c>
      <c r="O180" s="41" t="e">
        <f t="shared" si="58"/>
        <v>#VALUE!</v>
      </c>
      <c r="P180" s="229" t="e">
        <f t="shared" si="59"/>
        <v>#VALUE!</v>
      </c>
      <c r="Q180" s="41" t="e">
        <f t="shared" si="60"/>
        <v>#VALUE!</v>
      </c>
      <c r="R180" s="41" t="e">
        <f t="shared" si="61"/>
        <v>#VALUE!</v>
      </c>
      <c r="S180" s="216" t="e">
        <f t="shared" si="43"/>
        <v>#VALUE!</v>
      </c>
      <c r="T180" s="216" t="e">
        <f t="shared" si="44"/>
        <v>#VALUE!</v>
      </c>
      <c r="U180" s="231" t="e">
        <f t="shared" si="62"/>
        <v>#VALUE!</v>
      </c>
      <c r="V180" s="231" t="e">
        <f t="shared" si="45"/>
        <v>#VALUE!</v>
      </c>
      <c r="W180" s="41" t="e">
        <f t="shared" si="63"/>
        <v>#VALUE!</v>
      </c>
      <c r="X180" s="41" t="e">
        <f t="shared" si="64"/>
        <v>#VALUE!</v>
      </c>
      <c r="Y180" s="41" t="e">
        <f t="shared" si="65"/>
        <v>#VALUE!</v>
      </c>
      <c r="Z180" s="41" t="e">
        <f t="shared" si="66"/>
        <v>#VALUE!</v>
      </c>
      <c r="AA180" s="231" t="e">
        <f t="shared" si="46"/>
        <v>#VALUE!</v>
      </c>
      <c r="AB180" s="231" t="e">
        <f t="shared" si="67"/>
        <v>#VALUE!</v>
      </c>
      <c r="AC180" s="41" t="e">
        <f t="shared" si="78"/>
        <v>#VALUE!</v>
      </c>
      <c r="AD180" s="41" t="e">
        <f t="shared" si="47"/>
        <v>#VALUE!</v>
      </c>
      <c r="AE180" s="41" t="e">
        <f t="shared" si="69"/>
        <v>#VALUE!</v>
      </c>
      <c r="AF180" s="41" t="e">
        <f t="shared" si="48"/>
        <v>#VALUE!</v>
      </c>
      <c r="AG180" s="41" t="e">
        <f t="shared" si="49"/>
        <v>#VALUE!</v>
      </c>
      <c r="AH180" s="41" t="e">
        <f t="shared" si="70"/>
        <v>#VALUE!</v>
      </c>
      <c r="AI180" s="41" t="e">
        <f t="shared" si="50"/>
        <v>#VALUE!</v>
      </c>
      <c r="AJ180" s="41" t="e">
        <f t="shared" si="71"/>
        <v>#VALUE!</v>
      </c>
      <c r="AK180" s="8" t="e">
        <f t="shared" si="74"/>
        <v>#VALUE!</v>
      </c>
      <c r="AL180" s="42" t="e">
        <f t="shared" si="75"/>
        <v>#VALUE!</v>
      </c>
      <c r="AZ180" s="8"/>
    </row>
    <row r="181" spans="1:52" ht="15" x14ac:dyDescent="0.15">
      <c r="A181" s="40"/>
      <c r="B181" s="41" t="e">
        <f t="shared" si="77"/>
        <v>#VALUE!</v>
      </c>
      <c r="C181" s="41" t="e">
        <f t="shared" si="77"/>
        <v>#VALUE!</v>
      </c>
      <c r="D181" s="41" t="e">
        <f t="shared" si="77"/>
        <v>#VALUE!</v>
      </c>
      <c r="E181" s="41" t="e">
        <f t="shared" si="72"/>
        <v>#VALUE!</v>
      </c>
      <c r="F181" s="41" t="e">
        <f t="shared" si="52"/>
        <v>#VALUE!</v>
      </c>
      <c r="G181" s="41" t="e">
        <f t="shared" si="53"/>
        <v>#VALUE!</v>
      </c>
      <c r="H181" s="25" t="e">
        <f t="shared" si="79"/>
        <v>#VALUE!</v>
      </c>
      <c r="I181" s="227" t="e">
        <f t="shared" si="54"/>
        <v>#VALUE!</v>
      </c>
      <c r="J181" s="228" t="e">
        <f t="shared" si="76"/>
        <v>#VALUE!</v>
      </c>
      <c r="K181" s="41" t="e">
        <f t="shared" si="55"/>
        <v>#VALUE!</v>
      </c>
      <c r="L181" s="216" t="e">
        <f t="shared" si="56"/>
        <v>#VALUE!</v>
      </c>
      <c r="M181" s="216" t="e">
        <f t="shared" si="42"/>
        <v>#VALUE!</v>
      </c>
      <c r="N181" s="41" t="e">
        <f t="shared" si="57"/>
        <v>#VALUE!</v>
      </c>
      <c r="O181" s="41" t="e">
        <f t="shared" si="58"/>
        <v>#VALUE!</v>
      </c>
      <c r="P181" s="229" t="e">
        <f t="shared" si="59"/>
        <v>#VALUE!</v>
      </c>
      <c r="Q181" s="41" t="e">
        <f t="shared" si="60"/>
        <v>#VALUE!</v>
      </c>
      <c r="R181" s="41" t="e">
        <f t="shared" si="61"/>
        <v>#VALUE!</v>
      </c>
      <c r="S181" s="216" t="e">
        <f t="shared" si="43"/>
        <v>#VALUE!</v>
      </c>
      <c r="T181" s="216" t="e">
        <f t="shared" si="44"/>
        <v>#VALUE!</v>
      </c>
      <c r="U181" s="231" t="e">
        <f t="shared" si="62"/>
        <v>#VALUE!</v>
      </c>
      <c r="V181" s="231" t="e">
        <f t="shared" si="45"/>
        <v>#VALUE!</v>
      </c>
      <c r="W181" s="41" t="e">
        <f t="shared" si="63"/>
        <v>#VALUE!</v>
      </c>
      <c r="X181" s="41" t="e">
        <f t="shared" si="64"/>
        <v>#VALUE!</v>
      </c>
      <c r="Y181" s="41" t="e">
        <f t="shared" si="65"/>
        <v>#VALUE!</v>
      </c>
      <c r="Z181" s="41" t="e">
        <f t="shared" si="66"/>
        <v>#VALUE!</v>
      </c>
      <c r="AA181" s="231" t="e">
        <f t="shared" si="46"/>
        <v>#VALUE!</v>
      </c>
      <c r="AB181" s="231" t="e">
        <f t="shared" si="67"/>
        <v>#VALUE!</v>
      </c>
      <c r="AC181" s="41" t="e">
        <f t="shared" si="78"/>
        <v>#VALUE!</v>
      </c>
      <c r="AD181" s="41" t="e">
        <f t="shared" si="47"/>
        <v>#VALUE!</v>
      </c>
      <c r="AE181" s="41" t="e">
        <f t="shared" si="69"/>
        <v>#VALUE!</v>
      </c>
      <c r="AF181" s="41" t="e">
        <f t="shared" si="48"/>
        <v>#VALUE!</v>
      </c>
      <c r="AG181" s="41" t="e">
        <f t="shared" si="49"/>
        <v>#VALUE!</v>
      </c>
      <c r="AH181" s="41" t="e">
        <f t="shared" si="70"/>
        <v>#VALUE!</v>
      </c>
      <c r="AI181" s="41" t="e">
        <f t="shared" si="50"/>
        <v>#VALUE!</v>
      </c>
      <c r="AJ181" s="41" t="e">
        <f t="shared" si="71"/>
        <v>#VALUE!</v>
      </c>
      <c r="AK181" s="8" t="e">
        <f t="shared" si="74"/>
        <v>#VALUE!</v>
      </c>
      <c r="AL181" s="42" t="e">
        <f t="shared" si="75"/>
        <v>#VALUE!</v>
      </c>
      <c r="AZ181" s="8"/>
    </row>
    <row r="182" spans="1:52" ht="15" x14ac:dyDescent="0.15">
      <c r="A182" s="40"/>
      <c r="B182" s="41" t="e">
        <f t="shared" si="77"/>
        <v>#VALUE!</v>
      </c>
      <c r="C182" s="41" t="e">
        <f t="shared" si="77"/>
        <v>#VALUE!</v>
      </c>
      <c r="D182" s="41" t="e">
        <f t="shared" si="77"/>
        <v>#VALUE!</v>
      </c>
      <c r="E182" s="41" t="e">
        <f t="shared" si="72"/>
        <v>#VALUE!</v>
      </c>
      <c r="F182" s="41" t="e">
        <f t="shared" si="52"/>
        <v>#VALUE!</v>
      </c>
      <c r="G182" s="41" t="e">
        <f t="shared" si="53"/>
        <v>#VALUE!</v>
      </c>
      <c r="H182" s="25" t="e">
        <f t="shared" si="79"/>
        <v>#VALUE!</v>
      </c>
      <c r="I182" s="227" t="e">
        <f t="shared" si="54"/>
        <v>#VALUE!</v>
      </c>
      <c r="J182" s="228" t="e">
        <f t="shared" si="76"/>
        <v>#VALUE!</v>
      </c>
      <c r="K182" s="41" t="e">
        <f t="shared" si="55"/>
        <v>#VALUE!</v>
      </c>
      <c r="L182" s="216" t="e">
        <f t="shared" si="56"/>
        <v>#VALUE!</v>
      </c>
      <c r="M182" s="216" t="e">
        <f t="shared" si="42"/>
        <v>#VALUE!</v>
      </c>
      <c r="N182" s="41" t="e">
        <f t="shared" si="57"/>
        <v>#VALUE!</v>
      </c>
      <c r="O182" s="41" t="e">
        <f t="shared" si="58"/>
        <v>#VALUE!</v>
      </c>
      <c r="P182" s="229" t="e">
        <f t="shared" si="59"/>
        <v>#VALUE!</v>
      </c>
      <c r="Q182" s="41" t="e">
        <f t="shared" si="60"/>
        <v>#VALUE!</v>
      </c>
      <c r="R182" s="41" t="e">
        <f t="shared" si="61"/>
        <v>#VALUE!</v>
      </c>
      <c r="S182" s="216" t="e">
        <f t="shared" si="43"/>
        <v>#VALUE!</v>
      </c>
      <c r="T182" s="216" t="e">
        <f t="shared" si="44"/>
        <v>#VALUE!</v>
      </c>
      <c r="U182" s="231" t="e">
        <f t="shared" si="62"/>
        <v>#VALUE!</v>
      </c>
      <c r="V182" s="231" t="e">
        <f t="shared" si="45"/>
        <v>#VALUE!</v>
      </c>
      <c r="W182" s="41" t="e">
        <f t="shared" si="63"/>
        <v>#VALUE!</v>
      </c>
      <c r="X182" s="41" t="e">
        <f t="shared" si="64"/>
        <v>#VALUE!</v>
      </c>
      <c r="Y182" s="41" t="e">
        <f t="shared" si="65"/>
        <v>#VALUE!</v>
      </c>
      <c r="Z182" s="41" t="e">
        <f t="shared" si="66"/>
        <v>#VALUE!</v>
      </c>
      <c r="AA182" s="231" t="e">
        <f t="shared" si="46"/>
        <v>#VALUE!</v>
      </c>
      <c r="AB182" s="231" t="e">
        <f t="shared" si="67"/>
        <v>#VALUE!</v>
      </c>
      <c r="AC182" s="41" t="e">
        <f t="shared" si="78"/>
        <v>#VALUE!</v>
      </c>
      <c r="AD182" s="41" t="e">
        <f t="shared" si="47"/>
        <v>#VALUE!</v>
      </c>
      <c r="AE182" s="41" t="e">
        <f t="shared" si="69"/>
        <v>#VALUE!</v>
      </c>
      <c r="AF182" s="41" t="e">
        <f t="shared" si="48"/>
        <v>#VALUE!</v>
      </c>
      <c r="AG182" s="41" t="e">
        <f t="shared" si="49"/>
        <v>#VALUE!</v>
      </c>
      <c r="AH182" s="41" t="e">
        <f t="shared" si="70"/>
        <v>#VALUE!</v>
      </c>
      <c r="AI182" s="41" t="e">
        <f t="shared" si="50"/>
        <v>#VALUE!</v>
      </c>
      <c r="AJ182" s="41" t="e">
        <f t="shared" si="71"/>
        <v>#VALUE!</v>
      </c>
      <c r="AK182" s="8" t="e">
        <f t="shared" si="74"/>
        <v>#VALUE!</v>
      </c>
      <c r="AL182" s="42" t="e">
        <f t="shared" si="75"/>
        <v>#VALUE!</v>
      </c>
      <c r="AZ182" s="8"/>
    </row>
    <row r="183" spans="1:52" ht="15" x14ac:dyDescent="0.15">
      <c r="A183" s="40"/>
      <c r="B183" s="41" t="e">
        <f t="shared" si="77"/>
        <v>#VALUE!</v>
      </c>
      <c r="C183" s="41" t="e">
        <f t="shared" si="77"/>
        <v>#VALUE!</v>
      </c>
      <c r="D183" s="41" t="e">
        <f t="shared" si="77"/>
        <v>#VALUE!</v>
      </c>
      <c r="E183" s="41" t="e">
        <f t="shared" si="72"/>
        <v>#VALUE!</v>
      </c>
      <c r="F183" s="41" t="e">
        <f t="shared" si="52"/>
        <v>#VALUE!</v>
      </c>
      <c r="G183" s="41" t="e">
        <f t="shared" si="53"/>
        <v>#VALUE!</v>
      </c>
      <c r="H183" s="25" t="e">
        <f t="shared" si="79"/>
        <v>#VALUE!</v>
      </c>
      <c r="I183" s="227" t="e">
        <f t="shared" si="54"/>
        <v>#VALUE!</v>
      </c>
      <c r="J183" s="228" t="e">
        <f t="shared" si="76"/>
        <v>#VALUE!</v>
      </c>
      <c r="K183" s="41" t="e">
        <f t="shared" si="55"/>
        <v>#VALUE!</v>
      </c>
      <c r="L183" s="216" t="e">
        <f t="shared" si="56"/>
        <v>#VALUE!</v>
      </c>
      <c r="M183" s="216" t="e">
        <f t="shared" si="42"/>
        <v>#VALUE!</v>
      </c>
      <c r="N183" s="41" t="e">
        <f t="shared" si="57"/>
        <v>#VALUE!</v>
      </c>
      <c r="O183" s="41" t="e">
        <f t="shared" si="58"/>
        <v>#VALUE!</v>
      </c>
      <c r="P183" s="229" t="e">
        <f t="shared" si="59"/>
        <v>#VALUE!</v>
      </c>
      <c r="Q183" s="41" t="e">
        <f t="shared" si="60"/>
        <v>#VALUE!</v>
      </c>
      <c r="R183" s="41" t="e">
        <f t="shared" si="61"/>
        <v>#VALUE!</v>
      </c>
      <c r="S183" s="216" t="e">
        <f t="shared" si="43"/>
        <v>#VALUE!</v>
      </c>
      <c r="T183" s="216" t="e">
        <f t="shared" si="44"/>
        <v>#VALUE!</v>
      </c>
      <c r="U183" s="231" t="e">
        <f t="shared" si="62"/>
        <v>#VALUE!</v>
      </c>
      <c r="V183" s="231" t="e">
        <f t="shared" si="45"/>
        <v>#VALUE!</v>
      </c>
      <c r="W183" s="41" t="e">
        <f t="shared" si="63"/>
        <v>#VALUE!</v>
      </c>
      <c r="X183" s="41" t="e">
        <f t="shared" si="64"/>
        <v>#VALUE!</v>
      </c>
      <c r="Y183" s="41" t="e">
        <f t="shared" si="65"/>
        <v>#VALUE!</v>
      </c>
      <c r="Z183" s="41" t="e">
        <f t="shared" si="66"/>
        <v>#VALUE!</v>
      </c>
      <c r="AA183" s="231" t="e">
        <f t="shared" si="46"/>
        <v>#VALUE!</v>
      </c>
      <c r="AB183" s="231" t="e">
        <f t="shared" si="67"/>
        <v>#VALUE!</v>
      </c>
      <c r="AC183" s="41" t="e">
        <f t="shared" si="78"/>
        <v>#VALUE!</v>
      </c>
      <c r="AD183" s="41" t="e">
        <f t="shared" si="47"/>
        <v>#VALUE!</v>
      </c>
      <c r="AE183" s="41" t="e">
        <f t="shared" si="69"/>
        <v>#VALUE!</v>
      </c>
      <c r="AF183" s="41" t="e">
        <f t="shared" si="48"/>
        <v>#VALUE!</v>
      </c>
      <c r="AG183" s="41" t="e">
        <f t="shared" si="49"/>
        <v>#VALUE!</v>
      </c>
      <c r="AH183" s="41" t="e">
        <f t="shared" si="70"/>
        <v>#VALUE!</v>
      </c>
      <c r="AI183" s="41" t="e">
        <f t="shared" si="50"/>
        <v>#VALUE!</v>
      </c>
      <c r="AJ183" s="41" t="e">
        <f t="shared" si="71"/>
        <v>#VALUE!</v>
      </c>
      <c r="AK183" s="8" t="e">
        <f t="shared" si="74"/>
        <v>#VALUE!</v>
      </c>
      <c r="AL183" s="42" t="e">
        <f t="shared" si="75"/>
        <v>#VALUE!</v>
      </c>
      <c r="AZ183" s="8"/>
    </row>
    <row r="184" spans="1:52" ht="15" x14ac:dyDescent="0.15">
      <c r="A184" s="40"/>
      <c r="B184" s="41" t="e">
        <f t="shared" si="77"/>
        <v>#VALUE!</v>
      </c>
      <c r="C184" s="41" t="e">
        <f t="shared" si="77"/>
        <v>#VALUE!</v>
      </c>
      <c r="D184" s="41" t="e">
        <f t="shared" si="77"/>
        <v>#VALUE!</v>
      </c>
      <c r="E184" s="41" t="e">
        <f t="shared" si="72"/>
        <v>#VALUE!</v>
      </c>
      <c r="F184" s="41" t="e">
        <f t="shared" si="52"/>
        <v>#VALUE!</v>
      </c>
      <c r="G184" s="41" t="e">
        <f t="shared" si="53"/>
        <v>#VALUE!</v>
      </c>
      <c r="H184" s="25" t="e">
        <f t="shared" si="79"/>
        <v>#VALUE!</v>
      </c>
      <c r="I184" s="227" t="e">
        <f t="shared" si="54"/>
        <v>#VALUE!</v>
      </c>
      <c r="J184" s="228" t="e">
        <f t="shared" si="76"/>
        <v>#VALUE!</v>
      </c>
      <c r="K184" s="41" t="e">
        <f t="shared" si="55"/>
        <v>#VALUE!</v>
      </c>
      <c r="L184" s="216" t="e">
        <f t="shared" si="56"/>
        <v>#VALUE!</v>
      </c>
      <c r="M184" s="216" t="e">
        <f t="shared" si="42"/>
        <v>#VALUE!</v>
      </c>
      <c r="N184" s="41" t="e">
        <f t="shared" si="57"/>
        <v>#VALUE!</v>
      </c>
      <c r="O184" s="41" t="e">
        <f t="shared" si="58"/>
        <v>#VALUE!</v>
      </c>
      <c r="P184" s="229" t="e">
        <f t="shared" si="59"/>
        <v>#VALUE!</v>
      </c>
      <c r="Q184" s="41" t="e">
        <f t="shared" si="60"/>
        <v>#VALUE!</v>
      </c>
      <c r="R184" s="41" t="e">
        <f t="shared" si="61"/>
        <v>#VALUE!</v>
      </c>
      <c r="S184" s="216" t="e">
        <f t="shared" si="43"/>
        <v>#VALUE!</v>
      </c>
      <c r="T184" s="216" t="e">
        <f t="shared" si="44"/>
        <v>#VALUE!</v>
      </c>
      <c r="U184" s="231" t="e">
        <f t="shared" si="62"/>
        <v>#VALUE!</v>
      </c>
      <c r="V184" s="231" t="e">
        <f t="shared" si="45"/>
        <v>#VALUE!</v>
      </c>
      <c r="W184" s="41" t="e">
        <f t="shared" si="63"/>
        <v>#VALUE!</v>
      </c>
      <c r="X184" s="41" t="e">
        <f t="shared" si="64"/>
        <v>#VALUE!</v>
      </c>
      <c r="Y184" s="41" t="e">
        <f t="shared" si="65"/>
        <v>#VALUE!</v>
      </c>
      <c r="Z184" s="41" t="e">
        <f t="shared" si="66"/>
        <v>#VALUE!</v>
      </c>
      <c r="AA184" s="231" t="e">
        <f t="shared" si="46"/>
        <v>#VALUE!</v>
      </c>
      <c r="AB184" s="231" t="e">
        <f t="shared" si="67"/>
        <v>#VALUE!</v>
      </c>
      <c r="AC184" s="41" t="e">
        <f t="shared" si="78"/>
        <v>#VALUE!</v>
      </c>
      <c r="AD184" s="41" t="e">
        <f t="shared" si="47"/>
        <v>#VALUE!</v>
      </c>
      <c r="AE184" s="41" t="e">
        <f t="shared" si="69"/>
        <v>#VALUE!</v>
      </c>
      <c r="AF184" s="41" t="e">
        <f t="shared" si="48"/>
        <v>#VALUE!</v>
      </c>
      <c r="AG184" s="41" t="e">
        <f t="shared" si="49"/>
        <v>#VALUE!</v>
      </c>
      <c r="AH184" s="41" t="e">
        <f t="shared" si="70"/>
        <v>#VALUE!</v>
      </c>
      <c r="AI184" s="41" t="e">
        <f t="shared" si="50"/>
        <v>#VALUE!</v>
      </c>
      <c r="AJ184" s="41" t="e">
        <f t="shared" si="71"/>
        <v>#VALUE!</v>
      </c>
      <c r="AK184" s="8" t="e">
        <f t="shared" si="74"/>
        <v>#VALUE!</v>
      </c>
      <c r="AL184" s="42" t="e">
        <f t="shared" si="75"/>
        <v>#VALUE!</v>
      </c>
      <c r="AZ184" s="8"/>
    </row>
    <row r="185" spans="1:52" ht="15" x14ac:dyDescent="0.15">
      <c r="A185" s="40"/>
      <c r="B185" s="41" t="e">
        <f t="shared" si="77"/>
        <v>#VALUE!</v>
      </c>
      <c r="C185" s="41" t="e">
        <f t="shared" si="77"/>
        <v>#VALUE!</v>
      </c>
      <c r="D185" s="41" t="e">
        <f t="shared" si="77"/>
        <v>#VALUE!</v>
      </c>
      <c r="E185" s="41" t="e">
        <f t="shared" si="72"/>
        <v>#VALUE!</v>
      </c>
      <c r="F185" s="41" t="e">
        <f t="shared" si="52"/>
        <v>#VALUE!</v>
      </c>
      <c r="G185" s="41" t="e">
        <f t="shared" si="53"/>
        <v>#VALUE!</v>
      </c>
      <c r="H185" s="25" t="e">
        <f t="shared" si="79"/>
        <v>#VALUE!</v>
      </c>
      <c r="I185" s="227" t="e">
        <f t="shared" si="54"/>
        <v>#VALUE!</v>
      </c>
      <c r="J185" s="228" t="e">
        <f t="shared" si="76"/>
        <v>#VALUE!</v>
      </c>
      <c r="K185" s="41" t="e">
        <f t="shared" si="55"/>
        <v>#VALUE!</v>
      </c>
      <c r="L185" s="216" t="e">
        <f t="shared" si="56"/>
        <v>#VALUE!</v>
      </c>
      <c r="M185" s="216" t="e">
        <f t="shared" si="42"/>
        <v>#VALUE!</v>
      </c>
      <c r="N185" s="41" t="e">
        <f t="shared" si="57"/>
        <v>#VALUE!</v>
      </c>
      <c r="O185" s="41" t="e">
        <f t="shared" si="58"/>
        <v>#VALUE!</v>
      </c>
      <c r="P185" s="229" t="e">
        <f t="shared" si="59"/>
        <v>#VALUE!</v>
      </c>
      <c r="Q185" s="41" t="e">
        <f t="shared" si="60"/>
        <v>#VALUE!</v>
      </c>
      <c r="R185" s="41" t="e">
        <f t="shared" si="61"/>
        <v>#VALUE!</v>
      </c>
      <c r="S185" s="216" t="e">
        <f t="shared" si="43"/>
        <v>#VALUE!</v>
      </c>
      <c r="T185" s="216" t="e">
        <f t="shared" si="44"/>
        <v>#VALUE!</v>
      </c>
      <c r="U185" s="231" t="e">
        <f t="shared" si="62"/>
        <v>#VALUE!</v>
      </c>
      <c r="V185" s="231" t="e">
        <f t="shared" si="45"/>
        <v>#VALUE!</v>
      </c>
      <c r="W185" s="41" t="e">
        <f t="shared" si="63"/>
        <v>#VALUE!</v>
      </c>
      <c r="X185" s="41" t="e">
        <f t="shared" si="64"/>
        <v>#VALUE!</v>
      </c>
      <c r="Y185" s="41" t="e">
        <f t="shared" si="65"/>
        <v>#VALUE!</v>
      </c>
      <c r="Z185" s="41" t="e">
        <f t="shared" si="66"/>
        <v>#VALUE!</v>
      </c>
      <c r="AA185" s="231" t="e">
        <f t="shared" si="46"/>
        <v>#VALUE!</v>
      </c>
      <c r="AB185" s="231" t="e">
        <f t="shared" si="67"/>
        <v>#VALUE!</v>
      </c>
      <c r="AC185" s="41" t="e">
        <f t="shared" si="78"/>
        <v>#VALUE!</v>
      </c>
      <c r="AD185" s="41" t="e">
        <f t="shared" si="47"/>
        <v>#VALUE!</v>
      </c>
      <c r="AE185" s="41" t="e">
        <f t="shared" si="69"/>
        <v>#VALUE!</v>
      </c>
      <c r="AF185" s="41" t="e">
        <f t="shared" si="48"/>
        <v>#VALUE!</v>
      </c>
      <c r="AG185" s="41" t="e">
        <f t="shared" si="49"/>
        <v>#VALUE!</v>
      </c>
      <c r="AH185" s="41" t="e">
        <f t="shared" si="70"/>
        <v>#VALUE!</v>
      </c>
      <c r="AI185" s="41" t="e">
        <f t="shared" si="50"/>
        <v>#VALUE!</v>
      </c>
      <c r="AJ185" s="41" t="e">
        <f t="shared" si="71"/>
        <v>#VALUE!</v>
      </c>
      <c r="AK185" s="8" t="e">
        <f t="shared" si="74"/>
        <v>#VALUE!</v>
      </c>
      <c r="AL185" s="42" t="e">
        <f t="shared" si="75"/>
        <v>#VALUE!</v>
      </c>
      <c r="AZ185" s="8"/>
    </row>
    <row r="186" spans="1:52" ht="15" x14ac:dyDescent="0.15">
      <c r="A186" s="40"/>
      <c r="B186" s="41" t="e">
        <f t="shared" si="77"/>
        <v>#VALUE!</v>
      </c>
      <c r="C186" s="41" t="e">
        <f t="shared" si="77"/>
        <v>#VALUE!</v>
      </c>
      <c r="D186" s="41" t="e">
        <f t="shared" si="77"/>
        <v>#VALUE!</v>
      </c>
      <c r="E186" s="41" t="e">
        <f t="shared" si="72"/>
        <v>#VALUE!</v>
      </c>
      <c r="F186" s="41" t="e">
        <f t="shared" si="52"/>
        <v>#VALUE!</v>
      </c>
      <c r="G186" s="41" t="e">
        <f t="shared" si="53"/>
        <v>#VALUE!</v>
      </c>
      <c r="H186" s="25" t="e">
        <f t="shared" si="79"/>
        <v>#VALUE!</v>
      </c>
      <c r="I186" s="227" t="e">
        <f t="shared" si="54"/>
        <v>#VALUE!</v>
      </c>
      <c r="J186" s="228" t="e">
        <f t="shared" si="76"/>
        <v>#VALUE!</v>
      </c>
      <c r="K186" s="41" t="e">
        <f t="shared" si="55"/>
        <v>#VALUE!</v>
      </c>
      <c r="L186" s="216" t="e">
        <f t="shared" si="56"/>
        <v>#VALUE!</v>
      </c>
      <c r="M186" s="216" t="e">
        <f t="shared" si="42"/>
        <v>#VALUE!</v>
      </c>
      <c r="N186" s="41" t="e">
        <f t="shared" si="57"/>
        <v>#VALUE!</v>
      </c>
      <c r="O186" s="41" t="e">
        <f t="shared" si="58"/>
        <v>#VALUE!</v>
      </c>
      <c r="P186" s="229" t="e">
        <f t="shared" si="59"/>
        <v>#VALUE!</v>
      </c>
      <c r="Q186" s="41" t="e">
        <f t="shared" si="60"/>
        <v>#VALUE!</v>
      </c>
      <c r="R186" s="41" t="e">
        <f t="shared" si="61"/>
        <v>#VALUE!</v>
      </c>
      <c r="S186" s="216" t="e">
        <f t="shared" si="43"/>
        <v>#VALUE!</v>
      </c>
      <c r="T186" s="216" t="e">
        <f t="shared" si="44"/>
        <v>#VALUE!</v>
      </c>
      <c r="U186" s="231" t="e">
        <f t="shared" si="62"/>
        <v>#VALUE!</v>
      </c>
      <c r="V186" s="231" t="e">
        <f t="shared" si="45"/>
        <v>#VALUE!</v>
      </c>
      <c r="W186" s="41" t="e">
        <f t="shared" si="63"/>
        <v>#VALUE!</v>
      </c>
      <c r="X186" s="41" t="e">
        <f t="shared" si="64"/>
        <v>#VALUE!</v>
      </c>
      <c r="Y186" s="41" t="e">
        <f t="shared" si="65"/>
        <v>#VALUE!</v>
      </c>
      <c r="Z186" s="41" t="e">
        <f t="shared" si="66"/>
        <v>#VALUE!</v>
      </c>
      <c r="AA186" s="231" t="e">
        <f t="shared" si="46"/>
        <v>#VALUE!</v>
      </c>
      <c r="AB186" s="231" t="e">
        <f t="shared" si="67"/>
        <v>#VALUE!</v>
      </c>
      <c r="AC186" s="41" t="e">
        <f t="shared" si="78"/>
        <v>#VALUE!</v>
      </c>
      <c r="AD186" s="41" t="e">
        <f t="shared" si="47"/>
        <v>#VALUE!</v>
      </c>
      <c r="AE186" s="41" t="e">
        <f t="shared" si="69"/>
        <v>#VALUE!</v>
      </c>
      <c r="AF186" s="41" t="e">
        <f t="shared" si="48"/>
        <v>#VALUE!</v>
      </c>
      <c r="AG186" s="41" t="e">
        <f t="shared" si="49"/>
        <v>#VALUE!</v>
      </c>
      <c r="AH186" s="41" t="e">
        <f t="shared" si="70"/>
        <v>#VALUE!</v>
      </c>
      <c r="AI186" s="41" t="e">
        <f t="shared" si="50"/>
        <v>#VALUE!</v>
      </c>
      <c r="AJ186" s="41" t="e">
        <f t="shared" si="71"/>
        <v>#VALUE!</v>
      </c>
      <c r="AK186" s="8" t="e">
        <f t="shared" si="74"/>
        <v>#VALUE!</v>
      </c>
      <c r="AL186" s="42" t="e">
        <f t="shared" si="75"/>
        <v>#VALUE!</v>
      </c>
      <c r="AZ186" s="8"/>
    </row>
    <row r="187" spans="1:52" ht="15" x14ac:dyDescent="0.15">
      <c r="A187" s="40"/>
      <c r="B187" s="41" t="e">
        <f t="shared" si="77"/>
        <v>#VALUE!</v>
      </c>
      <c r="C187" s="41" t="e">
        <f t="shared" si="77"/>
        <v>#VALUE!</v>
      </c>
      <c r="D187" s="41" t="e">
        <f t="shared" si="77"/>
        <v>#VALUE!</v>
      </c>
      <c r="E187" s="41" t="e">
        <f t="shared" si="72"/>
        <v>#VALUE!</v>
      </c>
      <c r="F187" s="41" t="e">
        <f t="shared" si="52"/>
        <v>#VALUE!</v>
      </c>
      <c r="G187" s="41" t="e">
        <f t="shared" si="53"/>
        <v>#VALUE!</v>
      </c>
      <c r="H187" s="25" t="e">
        <f t="shared" si="79"/>
        <v>#VALUE!</v>
      </c>
      <c r="I187" s="227" t="e">
        <f t="shared" si="54"/>
        <v>#VALUE!</v>
      </c>
      <c r="J187" s="228" t="e">
        <f t="shared" si="76"/>
        <v>#VALUE!</v>
      </c>
      <c r="K187" s="41" t="e">
        <f t="shared" si="55"/>
        <v>#VALUE!</v>
      </c>
      <c r="L187" s="216" t="e">
        <f t="shared" si="56"/>
        <v>#VALUE!</v>
      </c>
      <c r="M187" s="216" t="e">
        <f t="shared" si="42"/>
        <v>#VALUE!</v>
      </c>
      <c r="N187" s="41" t="e">
        <f t="shared" si="57"/>
        <v>#VALUE!</v>
      </c>
      <c r="O187" s="41" t="e">
        <f t="shared" si="58"/>
        <v>#VALUE!</v>
      </c>
      <c r="P187" s="229" t="e">
        <f t="shared" si="59"/>
        <v>#VALUE!</v>
      </c>
      <c r="Q187" s="41" t="e">
        <f t="shared" si="60"/>
        <v>#VALUE!</v>
      </c>
      <c r="R187" s="41" t="e">
        <f t="shared" si="61"/>
        <v>#VALUE!</v>
      </c>
      <c r="S187" s="216" t="e">
        <f t="shared" si="43"/>
        <v>#VALUE!</v>
      </c>
      <c r="T187" s="216" t="e">
        <f t="shared" si="44"/>
        <v>#VALUE!</v>
      </c>
      <c r="U187" s="231" t="e">
        <f t="shared" si="62"/>
        <v>#VALUE!</v>
      </c>
      <c r="V187" s="231" t="e">
        <f t="shared" si="45"/>
        <v>#VALUE!</v>
      </c>
      <c r="W187" s="41" t="e">
        <f t="shared" si="63"/>
        <v>#VALUE!</v>
      </c>
      <c r="X187" s="41" t="e">
        <f t="shared" si="64"/>
        <v>#VALUE!</v>
      </c>
      <c r="Y187" s="41" t="e">
        <f t="shared" si="65"/>
        <v>#VALUE!</v>
      </c>
      <c r="Z187" s="41" t="e">
        <f t="shared" si="66"/>
        <v>#VALUE!</v>
      </c>
      <c r="AA187" s="231" t="e">
        <f t="shared" si="46"/>
        <v>#VALUE!</v>
      </c>
      <c r="AB187" s="231" t="e">
        <f t="shared" si="67"/>
        <v>#VALUE!</v>
      </c>
      <c r="AC187" s="41" t="e">
        <f t="shared" si="78"/>
        <v>#VALUE!</v>
      </c>
      <c r="AD187" s="41" t="e">
        <f t="shared" si="47"/>
        <v>#VALUE!</v>
      </c>
      <c r="AE187" s="41" t="e">
        <f t="shared" si="69"/>
        <v>#VALUE!</v>
      </c>
      <c r="AF187" s="41" t="e">
        <f t="shared" si="48"/>
        <v>#VALUE!</v>
      </c>
      <c r="AG187" s="41" t="e">
        <f t="shared" si="49"/>
        <v>#VALUE!</v>
      </c>
      <c r="AH187" s="41" t="e">
        <f t="shared" si="70"/>
        <v>#VALUE!</v>
      </c>
      <c r="AI187" s="41" t="e">
        <f t="shared" si="50"/>
        <v>#VALUE!</v>
      </c>
      <c r="AJ187" s="41" t="e">
        <f t="shared" si="71"/>
        <v>#VALUE!</v>
      </c>
      <c r="AK187" s="8" t="e">
        <f t="shared" si="74"/>
        <v>#VALUE!</v>
      </c>
      <c r="AL187" s="42" t="e">
        <f t="shared" si="75"/>
        <v>#VALUE!</v>
      </c>
      <c r="AZ187" s="8"/>
    </row>
    <row r="188" spans="1:52" ht="15" x14ac:dyDescent="0.15">
      <c r="A188" s="40"/>
      <c r="B188" s="41" t="e">
        <f t="shared" si="77"/>
        <v>#VALUE!</v>
      </c>
      <c r="C188" s="41" t="e">
        <f t="shared" si="77"/>
        <v>#VALUE!</v>
      </c>
      <c r="D188" s="41" t="e">
        <f t="shared" si="77"/>
        <v>#VALUE!</v>
      </c>
      <c r="E188" s="41" t="e">
        <f t="shared" si="72"/>
        <v>#VALUE!</v>
      </c>
      <c r="F188" s="41" t="e">
        <f t="shared" si="52"/>
        <v>#VALUE!</v>
      </c>
      <c r="G188" s="41" t="e">
        <f t="shared" si="53"/>
        <v>#VALUE!</v>
      </c>
      <c r="H188" s="25" t="e">
        <f t="shared" si="79"/>
        <v>#VALUE!</v>
      </c>
      <c r="I188" s="227" t="e">
        <f t="shared" si="54"/>
        <v>#VALUE!</v>
      </c>
      <c r="J188" s="228" t="e">
        <f t="shared" si="76"/>
        <v>#VALUE!</v>
      </c>
      <c r="K188" s="41" t="e">
        <f t="shared" si="55"/>
        <v>#VALUE!</v>
      </c>
      <c r="L188" s="216" t="e">
        <f t="shared" si="56"/>
        <v>#VALUE!</v>
      </c>
      <c r="M188" s="216" t="e">
        <f t="shared" si="42"/>
        <v>#VALUE!</v>
      </c>
      <c r="N188" s="41" t="e">
        <f t="shared" si="57"/>
        <v>#VALUE!</v>
      </c>
      <c r="O188" s="41" t="e">
        <f t="shared" si="58"/>
        <v>#VALUE!</v>
      </c>
      <c r="P188" s="229" t="e">
        <f t="shared" si="59"/>
        <v>#VALUE!</v>
      </c>
      <c r="Q188" s="41" t="e">
        <f t="shared" si="60"/>
        <v>#VALUE!</v>
      </c>
      <c r="R188" s="41" t="e">
        <f t="shared" si="61"/>
        <v>#VALUE!</v>
      </c>
      <c r="S188" s="216" t="e">
        <f t="shared" si="43"/>
        <v>#VALUE!</v>
      </c>
      <c r="T188" s="216" t="e">
        <f t="shared" si="44"/>
        <v>#VALUE!</v>
      </c>
      <c r="U188" s="231" t="e">
        <f t="shared" si="62"/>
        <v>#VALUE!</v>
      </c>
      <c r="V188" s="231" t="e">
        <f t="shared" si="45"/>
        <v>#VALUE!</v>
      </c>
      <c r="W188" s="41" t="e">
        <f t="shared" si="63"/>
        <v>#VALUE!</v>
      </c>
      <c r="X188" s="41" t="e">
        <f t="shared" si="64"/>
        <v>#VALUE!</v>
      </c>
      <c r="Y188" s="41" t="e">
        <f t="shared" si="65"/>
        <v>#VALUE!</v>
      </c>
      <c r="Z188" s="41" t="e">
        <f t="shared" si="66"/>
        <v>#VALUE!</v>
      </c>
      <c r="AA188" s="231" t="e">
        <f t="shared" si="46"/>
        <v>#VALUE!</v>
      </c>
      <c r="AB188" s="231" t="e">
        <f t="shared" si="67"/>
        <v>#VALUE!</v>
      </c>
      <c r="AC188" s="41" t="e">
        <f t="shared" si="78"/>
        <v>#VALUE!</v>
      </c>
      <c r="AD188" s="41" t="e">
        <f t="shared" si="47"/>
        <v>#VALUE!</v>
      </c>
      <c r="AE188" s="41" t="e">
        <f t="shared" si="69"/>
        <v>#VALUE!</v>
      </c>
      <c r="AF188" s="41" t="e">
        <f t="shared" si="48"/>
        <v>#VALUE!</v>
      </c>
      <c r="AG188" s="41" t="e">
        <f t="shared" si="49"/>
        <v>#VALUE!</v>
      </c>
      <c r="AH188" s="41" t="e">
        <f t="shared" si="70"/>
        <v>#VALUE!</v>
      </c>
      <c r="AI188" s="41" t="e">
        <f t="shared" si="50"/>
        <v>#VALUE!</v>
      </c>
      <c r="AJ188" s="41" t="e">
        <f t="shared" si="71"/>
        <v>#VALUE!</v>
      </c>
      <c r="AK188" s="8" t="e">
        <f t="shared" si="74"/>
        <v>#VALUE!</v>
      </c>
      <c r="AL188" s="42" t="e">
        <f t="shared" si="75"/>
        <v>#VALUE!</v>
      </c>
      <c r="AZ188" s="8"/>
    </row>
    <row r="189" spans="1:52" ht="15" x14ac:dyDescent="0.15">
      <c r="A189" s="40"/>
      <c r="B189" s="41" t="e">
        <f t="shared" si="77"/>
        <v>#VALUE!</v>
      </c>
      <c r="C189" s="41" t="e">
        <f t="shared" si="77"/>
        <v>#VALUE!</v>
      </c>
      <c r="D189" s="41" t="e">
        <f t="shared" si="77"/>
        <v>#VALUE!</v>
      </c>
      <c r="E189" s="41" t="e">
        <f t="shared" si="72"/>
        <v>#VALUE!</v>
      </c>
      <c r="F189" s="41" t="e">
        <f t="shared" si="52"/>
        <v>#VALUE!</v>
      </c>
      <c r="G189" s="41" t="e">
        <f t="shared" si="53"/>
        <v>#VALUE!</v>
      </c>
      <c r="H189" s="25" t="e">
        <f t="shared" si="79"/>
        <v>#VALUE!</v>
      </c>
      <c r="I189" s="227" t="e">
        <f t="shared" si="54"/>
        <v>#VALUE!</v>
      </c>
      <c r="J189" s="228" t="e">
        <f t="shared" si="76"/>
        <v>#VALUE!</v>
      </c>
      <c r="K189" s="41" t="e">
        <f t="shared" si="55"/>
        <v>#VALUE!</v>
      </c>
      <c r="L189" s="216" t="e">
        <f t="shared" si="56"/>
        <v>#VALUE!</v>
      </c>
      <c r="M189" s="216" t="e">
        <f t="shared" ref="M189:M208" si="80">(D189+L189)/2</f>
        <v>#VALUE!</v>
      </c>
      <c r="N189" s="41" t="e">
        <f t="shared" si="57"/>
        <v>#VALUE!</v>
      </c>
      <c r="O189" s="41" t="e">
        <f t="shared" si="58"/>
        <v>#VALUE!</v>
      </c>
      <c r="P189" s="229" t="e">
        <f t="shared" si="59"/>
        <v>#VALUE!</v>
      </c>
      <c r="Q189" s="41" t="e">
        <f t="shared" si="60"/>
        <v>#VALUE!</v>
      </c>
      <c r="R189" s="41" t="e">
        <f t="shared" si="61"/>
        <v>#VALUE!</v>
      </c>
      <c r="S189" s="216" t="e">
        <f t="shared" ref="S189:S208" si="81">Q189/O189/R189</f>
        <v>#VALUE!</v>
      </c>
      <c r="T189" s="216" t="e">
        <f t="shared" ref="T189:T208" si="82">N189/(1-S189)</f>
        <v>#VALUE!</v>
      </c>
      <c r="U189" s="231" t="e">
        <f t="shared" si="62"/>
        <v>#VALUE!</v>
      </c>
      <c r="V189" s="231" t="e">
        <f t="shared" ref="V189:V208" si="83">(D189+U189)/2</f>
        <v>#VALUE!</v>
      </c>
      <c r="W189" s="41" t="e">
        <f t="shared" si="63"/>
        <v>#VALUE!</v>
      </c>
      <c r="X189" s="41" t="e">
        <f t="shared" si="64"/>
        <v>#VALUE!</v>
      </c>
      <c r="Y189" s="41" t="e">
        <f t="shared" si="65"/>
        <v>#VALUE!</v>
      </c>
      <c r="Z189" s="41" t="e">
        <f t="shared" si="66"/>
        <v>#VALUE!</v>
      </c>
      <c r="AA189" s="231" t="e">
        <f t="shared" ref="AA189:AA208" si="84">X189/O189/Z189</f>
        <v>#VALUE!</v>
      </c>
      <c r="AB189" s="231" t="e">
        <f t="shared" si="67"/>
        <v>#VALUE!</v>
      </c>
      <c r="AC189" s="41" t="e">
        <f t="shared" si="78"/>
        <v>#VALUE!</v>
      </c>
      <c r="AD189" s="41" t="e">
        <f t="shared" ref="AD189:AD208" si="85">H189/AC189*K189</f>
        <v>#VALUE!</v>
      </c>
      <c r="AE189" s="41" t="e">
        <f t="shared" si="69"/>
        <v>#VALUE!</v>
      </c>
      <c r="AF189" s="41" t="e">
        <f t="shared" ref="AF189:AF208" si="86">B189-(AC189-N189)</f>
        <v>#VALUE!</v>
      </c>
      <c r="AG189" s="41" t="e">
        <f t="shared" ref="AG189:AG208" si="87">C189-AC189</f>
        <v>#VALUE!</v>
      </c>
      <c r="AH189" s="41" t="e">
        <f t="shared" si="70"/>
        <v>#VALUE!</v>
      </c>
      <c r="AI189" s="41" t="e">
        <f t="shared" ref="AI189:AI208" si="88">AC189/R189*1000000</f>
        <v>#VALUE!</v>
      </c>
      <c r="AJ189" s="41" t="e">
        <f t="shared" si="71"/>
        <v>#VALUE!</v>
      </c>
      <c r="AK189" s="8" t="e">
        <f t="shared" si="74"/>
        <v>#VALUE!</v>
      </c>
      <c r="AL189" s="42" t="e">
        <f t="shared" si="75"/>
        <v>#VALUE!</v>
      </c>
      <c r="AZ189" s="8"/>
    </row>
    <row r="190" spans="1:52" ht="15" x14ac:dyDescent="0.15">
      <c r="A190" s="40"/>
      <c r="B190" s="41" t="e">
        <f t="shared" ref="B190:D208" si="89">AF189</f>
        <v>#VALUE!</v>
      </c>
      <c r="C190" s="41" t="e">
        <f t="shared" si="89"/>
        <v>#VALUE!</v>
      </c>
      <c r="D190" s="41" t="e">
        <f t="shared" si="89"/>
        <v>#VALUE!</v>
      </c>
      <c r="E190" s="41" t="e">
        <f t="shared" si="72"/>
        <v>#VALUE!</v>
      </c>
      <c r="F190" s="41" t="e">
        <f t="shared" ref="F190:F208" si="90">(E190+E189)/2</f>
        <v>#VALUE!</v>
      </c>
      <c r="G190" s="41" t="e">
        <f t="shared" ref="G190:G208" si="91">F190*$S$53*$C$55*(B190-C190+N190)^1.5</f>
        <v>#VALUE!</v>
      </c>
      <c r="H190" s="25" t="e">
        <f t="shared" si="79"/>
        <v>#VALUE!</v>
      </c>
      <c r="I190" s="227" t="e">
        <f t="shared" ref="I190:I208" si="92">(B190-C190)*B$19</f>
        <v>#VALUE!</v>
      </c>
      <c r="J190" s="228" t="e">
        <f t="shared" si="76"/>
        <v>#VALUE!</v>
      </c>
      <c r="K190" s="41" t="e">
        <f t="shared" ref="K190:K208" si="93">IF((1-S189-0.015)&gt;0,1,-1)</f>
        <v>#VALUE!</v>
      </c>
      <c r="L190" s="216" t="e">
        <f t="shared" ref="L190:L208" si="94">D190+K190*H190</f>
        <v>#VALUE!</v>
      </c>
      <c r="M190" s="216" t="e">
        <f t="shared" si="80"/>
        <v>#VALUE!</v>
      </c>
      <c r="N190" s="41" t="e">
        <f t="shared" ref="N190:N208" si="95">2*($P$53*M190/$S$52/$S$51)^2-(B190-C190)*2</f>
        <v>#VALUE!</v>
      </c>
      <c r="O190" s="41" t="e">
        <f t="shared" ref="O190:O208" si="96">wh(B190,$F$51,$F$52,$F$53)</f>
        <v>#VALUE!</v>
      </c>
      <c r="P190" s="229" t="e">
        <f t="shared" ref="P190:P208" si="97">$C$54*$L$55*$L$55*M190*M190/(($B$19*(B190-C190))^0.333)*1000</f>
        <v>#VALUE!</v>
      </c>
      <c r="Q190" s="41" t="e">
        <f t="shared" ref="Q190:Q208" si="98">M190/$S$54*(B190-C190+N190/2)*E190-$C$53</f>
        <v>#VALUE!</v>
      </c>
      <c r="R190" s="41" t="e">
        <f t="shared" ref="R190:R208" si="99">rate1(1,$L$52,$L$51,$L$54,L190,$L$53,$L$50,P190)</f>
        <v>#VALUE!</v>
      </c>
      <c r="S190" s="216" t="e">
        <f t="shared" si="81"/>
        <v>#VALUE!</v>
      </c>
      <c r="T190" s="216" t="e">
        <f t="shared" si="82"/>
        <v>#VALUE!</v>
      </c>
      <c r="U190" s="231" t="e">
        <f t="shared" ref="U190:U208" si="100">D190-K190*H190</f>
        <v>#VALUE!</v>
      </c>
      <c r="V190" s="231" t="e">
        <f t="shared" si="83"/>
        <v>#VALUE!</v>
      </c>
      <c r="W190" s="41" t="e">
        <f t="shared" ref="W190:W208" si="101">2*($P$53*V190/$S$52/$S$51)^2-(B190-C190)*2</f>
        <v>#VALUE!</v>
      </c>
      <c r="X190" s="41" t="e">
        <f t="shared" ref="X190:X208" si="102">V190/$S$54*(B190-C190+W190/2)*F190-$C$53</f>
        <v>#VALUE!</v>
      </c>
      <c r="Y190" s="41" t="e">
        <f t="shared" ref="Y190:Y208" si="103">$C$54*$L$55*$L$55*V190*V190/(($B$19*(B190-C190))^0.333)*1000</f>
        <v>#VALUE!</v>
      </c>
      <c r="Z190" s="41" t="e">
        <f t="shared" ref="Z190:Z208" si="104">rate1(1,$L$52,$L$51,$L$54,U190,$L$53,$L$50,Y190)</f>
        <v>#VALUE!</v>
      </c>
      <c r="AA190" s="231" t="e">
        <f t="shared" si="84"/>
        <v>#VALUE!</v>
      </c>
      <c r="AB190" s="231" t="e">
        <f t="shared" ref="AB190:AB208" si="105">W190/(1-AA190)</f>
        <v>#VALUE!</v>
      </c>
      <c r="AC190" s="41" t="e">
        <f t="shared" ref="AC190:AC208" si="106">delta_z(N190,S190,H190,AE189,AB190)</f>
        <v>#VALUE!</v>
      </c>
      <c r="AD190" s="41" t="e">
        <f t="shared" si="85"/>
        <v>#VALUE!</v>
      </c>
      <c r="AE190" s="41" t="e">
        <f t="shared" ref="AE190:AE208" si="107">(AD190-AD189)/(AC190+AC189)*2</f>
        <v>#VALUE!</v>
      </c>
      <c r="AF190" s="41" t="e">
        <f t="shared" si="86"/>
        <v>#VALUE!</v>
      </c>
      <c r="AG190" s="41" t="e">
        <f t="shared" si="87"/>
        <v>#VALUE!</v>
      </c>
      <c r="AH190" s="41" t="e">
        <f t="shared" ref="AH190:AH208" si="108">$S$54*$S$53*$C$55*SQRT(AF190-AG190)</f>
        <v>#VALUE!</v>
      </c>
      <c r="AI190" s="41" t="e">
        <f t="shared" si="88"/>
        <v>#VALUE!</v>
      </c>
      <c r="AJ190" s="41" t="e">
        <f t="shared" ref="AJ190:AJ208" si="109">AJ189+AI190/3600</f>
        <v>#VALUE!</v>
      </c>
      <c r="AK190" s="8" t="e">
        <f t="shared" si="74"/>
        <v>#VALUE!</v>
      </c>
      <c r="AL190" s="42" t="e">
        <f t="shared" si="75"/>
        <v>#VALUE!</v>
      </c>
      <c r="AZ190" s="8"/>
    </row>
    <row r="191" spans="1:52" ht="15" x14ac:dyDescent="0.15">
      <c r="A191" s="40"/>
      <c r="B191" s="41" t="e">
        <f t="shared" si="89"/>
        <v>#VALUE!</v>
      </c>
      <c r="C191" s="41" t="e">
        <f t="shared" si="89"/>
        <v>#VALUE!</v>
      </c>
      <c r="D191" s="41" t="e">
        <f t="shared" si="89"/>
        <v>#VALUE!</v>
      </c>
      <c r="E191" s="41" t="e">
        <f t="shared" ref="E191:E208" si="110">CalBreachWidth(C191,B191,I191,E190)</f>
        <v>#VALUE!</v>
      </c>
      <c r="F191" s="41" t="e">
        <f t="shared" si="90"/>
        <v>#VALUE!</v>
      </c>
      <c r="G191" s="41" t="e">
        <f t="shared" si="91"/>
        <v>#VALUE!</v>
      </c>
      <c r="H191" s="25" t="e">
        <f t="shared" ref="H191:H208" si="111">dv(S190)</f>
        <v>#VALUE!</v>
      </c>
      <c r="I191" s="227" t="e">
        <f t="shared" si="92"/>
        <v>#VALUE!</v>
      </c>
      <c r="J191" s="228" t="e">
        <f t="shared" si="76"/>
        <v>#VALUE!</v>
      </c>
      <c r="K191" s="41" t="e">
        <f t="shared" si="93"/>
        <v>#VALUE!</v>
      </c>
      <c r="L191" s="216" t="e">
        <f t="shared" si="94"/>
        <v>#VALUE!</v>
      </c>
      <c r="M191" s="216" t="e">
        <f t="shared" si="80"/>
        <v>#VALUE!</v>
      </c>
      <c r="N191" s="41" t="e">
        <f t="shared" si="95"/>
        <v>#VALUE!</v>
      </c>
      <c r="O191" s="41" t="e">
        <f t="shared" si="96"/>
        <v>#VALUE!</v>
      </c>
      <c r="P191" s="229" t="e">
        <f t="shared" si="97"/>
        <v>#VALUE!</v>
      </c>
      <c r="Q191" s="41" t="e">
        <f t="shared" si="98"/>
        <v>#VALUE!</v>
      </c>
      <c r="R191" s="41" t="e">
        <f t="shared" si="99"/>
        <v>#VALUE!</v>
      </c>
      <c r="S191" s="216" t="e">
        <f t="shared" si="81"/>
        <v>#VALUE!</v>
      </c>
      <c r="T191" s="216" t="e">
        <f t="shared" si="82"/>
        <v>#VALUE!</v>
      </c>
      <c r="U191" s="231" t="e">
        <f t="shared" si="100"/>
        <v>#VALUE!</v>
      </c>
      <c r="V191" s="231" t="e">
        <f t="shared" si="83"/>
        <v>#VALUE!</v>
      </c>
      <c r="W191" s="41" t="e">
        <f t="shared" si="101"/>
        <v>#VALUE!</v>
      </c>
      <c r="X191" s="41" t="e">
        <f t="shared" si="102"/>
        <v>#VALUE!</v>
      </c>
      <c r="Y191" s="41" t="e">
        <f t="shared" si="103"/>
        <v>#VALUE!</v>
      </c>
      <c r="Z191" s="41" t="e">
        <f t="shared" si="104"/>
        <v>#VALUE!</v>
      </c>
      <c r="AA191" s="231" t="e">
        <f t="shared" si="84"/>
        <v>#VALUE!</v>
      </c>
      <c r="AB191" s="231" t="e">
        <f t="shared" si="105"/>
        <v>#VALUE!</v>
      </c>
      <c r="AC191" s="41" t="e">
        <f t="shared" si="106"/>
        <v>#VALUE!</v>
      </c>
      <c r="AD191" s="41" t="e">
        <f t="shared" si="85"/>
        <v>#VALUE!</v>
      </c>
      <c r="AE191" s="41" t="e">
        <f t="shared" si="107"/>
        <v>#VALUE!</v>
      </c>
      <c r="AF191" s="41" t="e">
        <f t="shared" si="86"/>
        <v>#VALUE!</v>
      </c>
      <c r="AG191" s="41" t="e">
        <f t="shared" si="87"/>
        <v>#VALUE!</v>
      </c>
      <c r="AH191" s="41" t="e">
        <f t="shared" si="108"/>
        <v>#VALUE!</v>
      </c>
      <c r="AI191" s="41" t="e">
        <f t="shared" si="88"/>
        <v>#VALUE!</v>
      </c>
      <c r="AJ191" s="41" t="e">
        <f t="shared" si="109"/>
        <v>#VALUE!</v>
      </c>
      <c r="AK191" s="8" t="e">
        <f t="shared" ref="AK191:AK208" si="112">AK190+AI191*G190/1000000</f>
        <v>#VALUE!</v>
      </c>
      <c r="AL191" s="42" t="e">
        <f t="shared" ref="AL191:AL208" si="113">AL190+AI191*J191/1000000</f>
        <v>#VALUE!</v>
      </c>
      <c r="AZ191" s="8"/>
    </row>
    <row r="192" spans="1:52" ht="15" x14ac:dyDescent="0.15">
      <c r="A192" s="40"/>
      <c r="B192" s="41" t="e">
        <f t="shared" si="89"/>
        <v>#VALUE!</v>
      </c>
      <c r="C192" s="41" t="e">
        <f t="shared" si="89"/>
        <v>#VALUE!</v>
      </c>
      <c r="D192" s="41" t="e">
        <f t="shared" si="89"/>
        <v>#VALUE!</v>
      </c>
      <c r="E192" s="41" t="e">
        <f t="shared" si="110"/>
        <v>#VALUE!</v>
      </c>
      <c r="F192" s="41" t="e">
        <f t="shared" si="90"/>
        <v>#VALUE!</v>
      </c>
      <c r="G192" s="41" t="e">
        <f t="shared" si="91"/>
        <v>#VALUE!</v>
      </c>
      <c r="H192" s="25" t="e">
        <f t="shared" si="111"/>
        <v>#VALUE!</v>
      </c>
      <c r="I192" s="227" t="e">
        <f t="shared" si="92"/>
        <v>#VALUE!</v>
      </c>
      <c r="J192" s="228" t="e">
        <f t="shared" ref="J192:J208" si="114">IF(H192&gt;0, $B$7,"")</f>
        <v>#VALUE!</v>
      </c>
      <c r="K192" s="41" t="e">
        <f t="shared" si="93"/>
        <v>#VALUE!</v>
      </c>
      <c r="L192" s="216" t="e">
        <f t="shared" si="94"/>
        <v>#VALUE!</v>
      </c>
      <c r="M192" s="216" t="e">
        <f t="shared" si="80"/>
        <v>#VALUE!</v>
      </c>
      <c r="N192" s="41" t="e">
        <f t="shared" si="95"/>
        <v>#VALUE!</v>
      </c>
      <c r="O192" s="41" t="e">
        <f t="shared" si="96"/>
        <v>#VALUE!</v>
      </c>
      <c r="P192" s="229" t="e">
        <f t="shared" si="97"/>
        <v>#VALUE!</v>
      </c>
      <c r="Q192" s="41" t="e">
        <f t="shared" si="98"/>
        <v>#VALUE!</v>
      </c>
      <c r="R192" s="41" t="e">
        <f t="shared" si="99"/>
        <v>#VALUE!</v>
      </c>
      <c r="S192" s="216" t="e">
        <f t="shared" si="81"/>
        <v>#VALUE!</v>
      </c>
      <c r="T192" s="216" t="e">
        <f t="shared" si="82"/>
        <v>#VALUE!</v>
      </c>
      <c r="U192" s="231" t="e">
        <f t="shared" si="100"/>
        <v>#VALUE!</v>
      </c>
      <c r="V192" s="231" t="e">
        <f t="shared" si="83"/>
        <v>#VALUE!</v>
      </c>
      <c r="W192" s="41" t="e">
        <f t="shared" si="101"/>
        <v>#VALUE!</v>
      </c>
      <c r="X192" s="41" t="e">
        <f t="shared" si="102"/>
        <v>#VALUE!</v>
      </c>
      <c r="Y192" s="41" t="e">
        <f t="shared" si="103"/>
        <v>#VALUE!</v>
      </c>
      <c r="Z192" s="41" t="e">
        <f t="shared" si="104"/>
        <v>#VALUE!</v>
      </c>
      <c r="AA192" s="231" t="e">
        <f t="shared" si="84"/>
        <v>#VALUE!</v>
      </c>
      <c r="AB192" s="231" t="e">
        <f t="shared" si="105"/>
        <v>#VALUE!</v>
      </c>
      <c r="AC192" s="41" t="e">
        <f t="shared" si="106"/>
        <v>#VALUE!</v>
      </c>
      <c r="AD192" s="41" t="e">
        <f t="shared" si="85"/>
        <v>#VALUE!</v>
      </c>
      <c r="AE192" s="41" t="e">
        <f t="shared" si="107"/>
        <v>#VALUE!</v>
      </c>
      <c r="AF192" s="41" t="e">
        <f t="shared" si="86"/>
        <v>#VALUE!</v>
      </c>
      <c r="AG192" s="41" t="e">
        <f t="shared" si="87"/>
        <v>#VALUE!</v>
      </c>
      <c r="AH192" s="41" t="e">
        <f t="shared" si="108"/>
        <v>#VALUE!</v>
      </c>
      <c r="AI192" s="41" t="e">
        <f t="shared" si="88"/>
        <v>#VALUE!</v>
      </c>
      <c r="AJ192" s="41" t="e">
        <f t="shared" si="109"/>
        <v>#VALUE!</v>
      </c>
      <c r="AK192" s="8" t="e">
        <f t="shared" si="112"/>
        <v>#VALUE!</v>
      </c>
      <c r="AL192" s="42" t="e">
        <f t="shared" si="113"/>
        <v>#VALUE!</v>
      </c>
      <c r="AZ192" s="8"/>
    </row>
    <row r="193" spans="1:52" ht="15" x14ac:dyDescent="0.15">
      <c r="A193" s="40"/>
      <c r="B193" s="41" t="e">
        <f t="shared" si="89"/>
        <v>#VALUE!</v>
      </c>
      <c r="C193" s="41" t="e">
        <f t="shared" si="89"/>
        <v>#VALUE!</v>
      </c>
      <c r="D193" s="41" t="e">
        <f t="shared" si="89"/>
        <v>#VALUE!</v>
      </c>
      <c r="E193" s="41" t="e">
        <f t="shared" si="110"/>
        <v>#VALUE!</v>
      </c>
      <c r="F193" s="41" t="e">
        <f t="shared" si="90"/>
        <v>#VALUE!</v>
      </c>
      <c r="G193" s="41" t="e">
        <f t="shared" si="91"/>
        <v>#VALUE!</v>
      </c>
      <c r="H193" s="25" t="e">
        <f t="shared" si="111"/>
        <v>#VALUE!</v>
      </c>
      <c r="I193" s="227" t="e">
        <f t="shared" si="92"/>
        <v>#VALUE!</v>
      </c>
      <c r="J193" s="228" t="e">
        <f t="shared" si="114"/>
        <v>#VALUE!</v>
      </c>
      <c r="K193" s="41" t="e">
        <f t="shared" si="93"/>
        <v>#VALUE!</v>
      </c>
      <c r="L193" s="216" t="e">
        <f t="shared" si="94"/>
        <v>#VALUE!</v>
      </c>
      <c r="M193" s="216" t="e">
        <f t="shared" si="80"/>
        <v>#VALUE!</v>
      </c>
      <c r="N193" s="41" t="e">
        <f t="shared" si="95"/>
        <v>#VALUE!</v>
      </c>
      <c r="O193" s="41" t="e">
        <f t="shared" si="96"/>
        <v>#VALUE!</v>
      </c>
      <c r="P193" s="229" t="e">
        <f t="shared" si="97"/>
        <v>#VALUE!</v>
      </c>
      <c r="Q193" s="41" t="e">
        <f t="shared" si="98"/>
        <v>#VALUE!</v>
      </c>
      <c r="R193" s="41" t="e">
        <f t="shared" si="99"/>
        <v>#VALUE!</v>
      </c>
      <c r="S193" s="216" t="e">
        <f t="shared" si="81"/>
        <v>#VALUE!</v>
      </c>
      <c r="T193" s="216" t="e">
        <f t="shared" si="82"/>
        <v>#VALUE!</v>
      </c>
      <c r="U193" s="231" t="e">
        <f t="shared" si="100"/>
        <v>#VALUE!</v>
      </c>
      <c r="V193" s="231" t="e">
        <f t="shared" si="83"/>
        <v>#VALUE!</v>
      </c>
      <c r="W193" s="41" t="e">
        <f t="shared" si="101"/>
        <v>#VALUE!</v>
      </c>
      <c r="X193" s="41" t="e">
        <f t="shared" si="102"/>
        <v>#VALUE!</v>
      </c>
      <c r="Y193" s="41" t="e">
        <f t="shared" si="103"/>
        <v>#VALUE!</v>
      </c>
      <c r="Z193" s="41" t="e">
        <f t="shared" si="104"/>
        <v>#VALUE!</v>
      </c>
      <c r="AA193" s="231" t="e">
        <f t="shared" si="84"/>
        <v>#VALUE!</v>
      </c>
      <c r="AB193" s="231" t="e">
        <f t="shared" si="105"/>
        <v>#VALUE!</v>
      </c>
      <c r="AC193" s="41" t="e">
        <f t="shared" si="106"/>
        <v>#VALUE!</v>
      </c>
      <c r="AD193" s="41" t="e">
        <f t="shared" si="85"/>
        <v>#VALUE!</v>
      </c>
      <c r="AE193" s="41" t="e">
        <f t="shared" si="107"/>
        <v>#VALUE!</v>
      </c>
      <c r="AF193" s="41" t="e">
        <f t="shared" si="86"/>
        <v>#VALUE!</v>
      </c>
      <c r="AG193" s="41" t="e">
        <f t="shared" si="87"/>
        <v>#VALUE!</v>
      </c>
      <c r="AH193" s="41" t="e">
        <f t="shared" si="108"/>
        <v>#VALUE!</v>
      </c>
      <c r="AI193" s="41" t="e">
        <f t="shared" si="88"/>
        <v>#VALUE!</v>
      </c>
      <c r="AJ193" s="41" t="e">
        <f t="shared" si="109"/>
        <v>#VALUE!</v>
      </c>
      <c r="AK193" s="8" t="e">
        <f t="shared" si="112"/>
        <v>#VALUE!</v>
      </c>
      <c r="AL193" s="42" t="e">
        <f t="shared" si="113"/>
        <v>#VALUE!</v>
      </c>
      <c r="AZ193" s="8"/>
    </row>
    <row r="194" spans="1:52" ht="15" x14ac:dyDescent="0.15">
      <c r="A194" s="40"/>
      <c r="B194" s="41" t="e">
        <f t="shared" si="89"/>
        <v>#VALUE!</v>
      </c>
      <c r="C194" s="41" t="e">
        <f t="shared" si="89"/>
        <v>#VALUE!</v>
      </c>
      <c r="D194" s="41" t="e">
        <f t="shared" si="89"/>
        <v>#VALUE!</v>
      </c>
      <c r="E194" s="41" t="e">
        <f t="shared" si="110"/>
        <v>#VALUE!</v>
      </c>
      <c r="F194" s="41" t="e">
        <f t="shared" si="90"/>
        <v>#VALUE!</v>
      </c>
      <c r="G194" s="41" t="e">
        <f t="shared" si="91"/>
        <v>#VALUE!</v>
      </c>
      <c r="H194" s="25" t="e">
        <f t="shared" si="111"/>
        <v>#VALUE!</v>
      </c>
      <c r="I194" s="227" t="e">
        <f t="shared" si="92"/>
        <v>#VALUE!</v>
      </c>
      <c r="J194" s="228" t="e">
        <f t="shared" si="114"/>
        <v>#VALUE!</v>
      </c>
      <c r="K194" s="41" t="e">
        <f t="shared" si="93"/>
        <v>#VALUE!</v>
      </c>
      <c r="L194" s="216" t="e">
        <f t="shared" si="94"/>
        <v>#VALUE!</v>
      </c>
      <c r="M194" s="216" t="e">
        <f t="shared" si="80"/>
        <v>#VALUE!</v>
      </c>
      <c r="N194" s="41" t="e">
        <f t="shared" si="95"/>
        <v>#VALUE!</v>
      </c>
      <c r="O194" s="41" t="e">
        <f t="shared" si="96"/>
        <v>#VALUE!</v>
      </c>
      <c r="P194" s="229" t="e">
        <f t="shared" si="97"/>
        <v>#VALUE!</v>
      </c>
      <c r="Q194" s="41" t="e">
        <f t="shared" si="98"/>
        <v>#VALUE!</v>
      </c>
      <c r="R194" s="41" t="e">
        <f t="shared" si="99"/>
        <v>#VALUE!</v>
      </c>
      <c r="S194" s="216" t="e">
        <f t="shared" si="81"/>
        <v>#VALUE!</v>
      </c>
      <c r="T194" s="216" t="e">
        <f t="shared" si="82"/>
        <v>#VALUE!</v>
      </c>
      <c r="U194" s="231" t="e">
        <f t="shared" si="100"/>
        <v>#VALUE!</v>
      </c>
      <c r="V194" s="231" t="e">
        <f t="shared" si="83"/>
        <v>#VALUE!</v>
      </c>
      <c r="W194" s="41" t="e">
        <f t="shared" si="101"/>
        <v>#VALUE!</v>
      </c>
      <c r="X194" s="41" t="e">
        <f t="shared" si="102"/>
        <v>#VALUE!</v>
      </c>
      <c r="Y194" s="41" t="e">
        <f t="shared" si="103"/>
        <v>#VALUE!</v>
      </c>
      <c r="Z194" s="41" t="e">
        <f t="shared" si="104"/>
        <v>#VALUE!</v>
      </c>
      <c r="AA194" s="231" t="e">
        <f t="shared" si="84"/>
        <v>#VALUE!</v>
      </c>
      <c r="AB194" s="231" t="e">
        <f t="shared" si="105"/>
        <v>#VALUE!</v>
      </c>
      <c r="AC194" s="41" t="e">
        <f t="shared" si="106"/>
        <v>#VALUE!</v>
      </c>
      <c r="AD194" s="41" t="e">
        <f t="shared" si="85"/>
        <v>#VALUE!</v>
      </c>
      <c r="AE194" s="41" t="e">
        <f t="shared" si="107"/>
        <v>#VALUE!</v>
      </c>
      <c r="AF194" s="41" t="e">
        <f t="shared" si="86"/>
        <v>#VALUE!</v>
      </c>
      <c r="AG194" s="41" t="e">
        <f t="shared" si="87"/>
        <v>#VALUE!</v>
      </c>
      <c r="AH194" s="41" t="e">
        <f t="shared" si="108"/>
        <v>#VALUE!</v>
      </c>
      <c r="AI194" s="41" t="e">
        <f t="shared" si="88"/>
        <v>#VALUE!</v>
      </c>
      <c r="AJ194" s="41" t="e">
        <f t="shared" si="109"/>
        <v>#VALUE!</v>
      </c>
      <c r="AK194" s="8" t="e">
        <f t="shared" si="112"/>
        <v>#VALUE!</v>
      </c>
      <c r="AL194" s="42" t="e">
        <f t="shared" si="113"/>
        <v>#VALUE!</v>
      </c>
      <c r="AZ194" s="8"/>
    </row>
    <row r="195" spans="1:52" ht="15" x14ac:dyDescent="0.15">
      <c r="A195" s="40"/>
      <c r="B195" s="41" t="e">
        <f t="shared" si="89"/>
        <v>#VALUE!</v>
      </c>
      <c r="C195" s="41" t="e">
        <f t="shared" si="89"/>
        <v>#VALUE!</v>
      </c>
      <c r="D195" s="41" t="e">
        <f t="shared" si="89"/>
        <v>#VALUE!</v>
      </c>
      <c r="E195" s="41" t="e">
        <f t="shared" si="110"/>
        <v>#VALUE!</v>
      </c>
      <c r="F195" s="41" t="e">
        <f t="shared" si="90"/>
        <v>#VALUE!</v>
      </c>
      <c r="G195" s="41" t="e">
        <f t="shared" si="91"/>
        <v>#VALUE!</v>
      </c>
      <c r="H195" s="25" t="e">
        <f t="shared" si="111"/>
        <v>#VALUE!</v>
      </c>
      <c r="I195" s="227" t="e">
        <f t="shared" si="92"/>
        <v>#VALUE!</v>
      </c>
      <c r="J195" s="228" t="e">
        <f t="shared" si="114"/>
        <v>#VALUE!</v>
      </c>
      <c r="K195" s="41" t="e">
        <f t="shared" si="93"/>
        <v>#VALUE!</v>
      </c>
      <c r="L195" s="216" t="e">
        <f t="shared" si="94"/>
        <v>#VALUE!</v>
      </c>
      <c r="M195" s="216" t="e">
        <f t="shared" si="80"/>
        <v>#VALUE!</v>
      </c>
      <c r="N195" s="41" t="e">
        <f t="shared" si="95"/>
        <v>#VALUE!</v>
      </c>
      <c r="O195" s="41" t="e">
        <f t="shared" si="96"/>
        <v>#VALUE!</v>
      </c>
      <c r="P195" s="229" t="e">
        <f t="shared" si="97"/>
        <v>#VALUE!</v>
      </c>
      <c r="Q195" s="41" t="e">
        <f t="shared" si="98"/>
        <v>#VALUE!</v>
      </c>
      <c r="R195" s="41" t="e">
        <f t="shared" si="99"/>
        <v>#VALUE!</v>
      </c>
      <c r="S195" s="216" t="e">
        <f t="shared" si="81"/>
        <v>#VALUE!</v>
      </c>
      <c r="T195" s="216" t="e">
        <f t="shared" si="82"/>
        <v>#VALUE!</v>
      </c>
      <c r="U195" s="231" t="e">
        <f t="shared" si="100"/>
        <v>#VALUE!</v>
      </c>
      <c r="V195" s="231" t="e">
        <f t="shared" si="83"/>
        <v>#VALUE!</v>
      </c>
      <c r="W195" s="41" t="e">
        <f t="shared" si="101"/>
        <v>#VALUE!</v>
      </c>
      <c r="X195" s="41" t="e">
        <f t="shared" si="102"/>
        <v>#VALUE!</v>
      </c>
      <c r="Y195" s="41" t="e">
        <f t="shared" si="103"/>
        <v>#VALUE!</v>
      </c>
      <c r="Z195" s="41" t="e">
        <f t="shared" si="104"/>
        <v>#VALUE!</v>
      </c>
      <c r="AA195" s="231" t="e">
        <f t="shared" si="84"/>
        <v>#VALUE!</v>
      </c>
      <c r="AB195" s="231" t="e">
        <f t="shared" si="105"/>
        <v>#VALUE!</v>
      </c>
      <c r="AC195" s="41" t="e">
        <f t="shared" si="106"/>
        <v>#VALUE!</v>
      </c>
      <c r="AD195" s="41" t="e">
        <f t="shared" si="85"/>
        <v>#VALUE!</v>
      </c>
      <c r="AE195" s="41" t="e">
        <f t="shared" si="107"/>
        <v>#VALUE!</v>
      </c>
      <c r="AF195" s="41" t="e">
        <f t="shared" si="86"/>
        <v>#VALUE!</v>
      </c>
      <c r="AG195" s="41" t="e">
        <f t="shared" si="87"/>
        <v>#VALUE!</v>
      </c>
      <c r="AH195" s="41" t="e">
        <f t="shared" si="108"/>
        <v>#VALUE!</v>
      </c>
      <c r="AI195" s="41" t="e">
        <f t="shared" si="88"/>
        <v>#VALUE!</v>
      </c>
      <c r="AJ195" s="41" t="e">
        <f t="shared" si="109"/>
        <v>#VALUE!</v>
      </c>
      <c r="AK195" s="8" t="e">
        <f t="shared" si="112"/>
        <v>#VALUE!</v>
      </c>
      <c r="AL195" s="42" t="e">
        <f t="shared" si="113"/>
        <v>#VALUE!</v>
      </c>
      <c r="AZ195" s="8"/>
    </row>
    <row r="196" spans="1:52" ht="15" x14ac:dyDescent="0.15">
      <c r="A196" s="40"/>
      <c r="B196" s="41" t="e">
        <f t="shared" si="89"/>
        <v>#VALUE!</v>
      </c>
      <c r="C196" s="41" t="e">
        <f t="shared" si="89"/>
        <v>#VALUE!</v>
      </c>
      <c r="D196" s="41" t="e">
        <f t="shared" si="89"/>
        <v>#VALUE!</v>
      </c>
      <c r="E196" s="41" t="e">
        <f t="shared" si="110"/>
        <v>#VALUE!</v>
      </c>
      <c r="F196" s="41" t="e">
        <f t="shared" si="90"/>
        <v>#VALUE!</v>
      </c>
      <c r="G196" s="41" t="e">
        <f t="shared" si="91"/>
        <v>#VALUE!</v>
      </c>
      <c r="H196" s="25" t="e">
        <f t="shared" si="111"/>
        <v>#VALUE!</v>
      </c>
      <c r="I196" s="227" t="e">
        <f t="shared" si="92"/>
        <v>#VALUE!</v>
      </c>
      <c r="J196" s="228" t="e">
        <f t="shared" si="114"/>
        <v>#VALUE!</v>
      </c>
      <c r="K196" s="41" t="e">
        <f t="shared" si="93"/>
        <v>#VALUE!</v>
      </c>
      <c r="L196" s="216" t="e">
        <f t="shared" si="94"/>
        <v>#VALUE!</v>
      </c>
      <c r="M196" s="216" t="e">
        <f t="shared" si="80"/>
        <v>#VALUE!</v>
      </c>
      <c r="N196" s="41" t="e">
        <f t="shared" si="95"/>
        <v>#VALUE!</v>
      </c>
      <c r="O196" s="41" t="e">
        <f t="shared" si="96"/>
        <v>#VALUE!</v>
      </c>
      <c r="P196" s="229" t="e">
        <f t="shared" si="97"/>
        <v>#VALUE!</v>
      </c>
      <c r="Q196" s="41" t="e">
        <f t="shared" si="98"/>
        <v>#VALUE!</v>
      </c>
      <c r="R196" s="41" t="e">
        <f t="shared" si="99"/>
        <v>#VALUE!</v>
      </c>
      <c r="S196" s="216" t="e">
        <f t="shared" si="81"/>
        <v>#VALUE!</v>
      </c>
      <c r="T196" s="216" t="e">
        <f t="shared" si="82"/>
        <v>#VALUE!</v>
      </c>
      <c r="U196" s="231" t="e">
        <f t="shared" si="100"/>
        <v>#VALUE!</v>
      </c>
      <c r="V196" s="231" t="e">
        <f t="shared" si="83"/>
        <v>#VALUE!</v>
      </c>
      <c r="W196" s="41" t="e">
        <f t="shared" si="101"/>
        <v>#VALUE!</v>
      </c>
      <c r="X196" s="41" t="e">
        <f t="shared" si="102"/>
        <v>#VALUE!</v>
      </c>
      <c r="Y196" s="41" t="e">
        <f t="shared" si="103"/>
        <v>#VALUE!</v>
      </c>
      <c r="Z196" s="41" t="e">
        <f t="shared" si="104"/>
        <v>#VALUE!</v>
      </c>
      <c r="AA196" s="231" t="e">
        <f t="shared" si="84"/>
        <v>#VALUE!</v>
      </c>
      <c r="AB196" s="231" t="e">
        <f t="shared" si="105"/>
        <v>#VALUE!</v>
      </c>
      <c r="AC196" s="41" t="e">
        <f t="shared" si="106"/>
        <v>#VALUE!</v>
      </c>
      <c r="AD196" s="41" t="e">
        <f t="shared" si="85"/>
        <v>#VALUE!</v>
      </c>
      <c r="AE196" s="41" t="e">
        <f t="shared" si="107"/>
        <v>#VALUE!</v>
      </c>
      <c r="AF196" s="41" t="e">
        <f t="shared" si="86"/>
        <v>#VALUE!</v>
      </c>
      <c r="AG196" s="41" t="e">
        <f t="shared" si="87"/>
        <v>#VALUE!</v>
      </c>
      <c r="AH196" s="41" t="e">
        <f t="shared" si="108"/>
        <v>#VALUE!</v>
      </c>
      <c r="AI196" s="41" t="e">
        <f t="shared" si="88"/>
        <v>#VALUE!</v>
      </c>
      <c r="AJ196" s="41" t="e">
        <f t="shared" si="109"/>
        <v>#VALUE!</v>
      </c>
      <c r="AK196" s="8" t="e">
        <f t="shared" si="112"/>
        <v>#VALUE!</v>
      </c>
      <c r="AL196" s="42" t="e">
        <f t="shared" si="113"/>
        <v>#VALUE!</v>
      </c>
      <c r="AZ196" s="8"/>
    </row>
    <row r="197" spans="1:52" ht="15" x14ac:dyDescent="0.15">
      <c r="A197" s="40"/>
      <c r="B197" s="41" t="e">
        <f t="shared" si="89"/>
        <v>#VALUE!</v>
      </c>
      <c r="C197" s="41" t="e">
        <f t="shared" si="89"/>
        <v>#VALUE!</v>
      </c>
      <c r="D197" s="41" t="e">
        <f t="shared" si="89"/>
        <v>#VALUE!</v>
      </c>
      <c r="E197" s="41" t="e">
        <f t="shared" si="110"/>
        <v>#VALUE!</v>
      </c>
      <c r="F197" s="41" t="e">
        <f t="shared" si="90"/>
        <v>#VALUE!</v>
      </c>
      <c r="G197" s="41" t="e">
        <f t="shared" si="91"/>
        <v>#VALUE!</v>
      </c>
      <c r="H197" s="25" t="e">
        <f t="shared" si="111"/>
        <v>#VALUE!</v>
      </c>
      <c r="I197" s="227" t="e">
        <f t="shared" si="92"/>
        <v>#VALUE!</v>
      </c>
      <c r="J197" s="228" t="e">
        <f t="shared" si="114"/>
        <v>#VALUE!</v>
      </c>
      <c r="K197" s="41" t="e">
        <f t="shared" si="93"/>
        <v>#VALUE!</v>
      </c>
      <c r="L197" s="216" t="e">
        <f t="shared" si="94"/>
        <v>#VALUE!</v>
      </c>
      <c r="M197" s="216" t="e">
        <f t="shared" si="80"/>
        <v>#VALUE!</v>
      </c>
      <c r="N197" s="41" t="e">
        <f t="shared" si="95"/>
        <v>#VALUE!</v>
      </c>
      <c r="O197" s="41" t="e">
        <f t="shared" si="96"/>
        <v>#VALUE!</v>
      </c>
      <c r="P197" s="229" t="e">
        <f t="shared" si="97"/>
        <v>#VALUE!</v>
      </c>
      <c r="Q197" s="41" t="e">
        <f t="shared" si="98"/>
        <v>#VALUE!</v>
      </c>
      <c r="R197" s="41" t="e">
        <f t="shared" si="99"/>
        <v>#VALUE!</v>
      </c>
      <c r="S197" s="216" t="e">
        <f t="shared" si="81"/>
        <v>#VALUE!</v>
      </c>
      <c r="T197" s="216" t="e">
        <f t="shared" si="82"/>
        <v>#VALUE!</v>
      </c>
      <c r="U197" s="231" t="e">
        <f t="shared" si="100"/>
        <v>#VALUE!</v>
      </c>
      <c r="V197" s="231" t="e">
        <f t="shared" si="83"/>
        <v>#VALUE!</v>
      </c>
      <c r="W197" s="41" t="e">
        <f t="shared" si="101"/>
        <v>#VALUE!</v>
      </c>
      <c r="X197" s="41" t="e">
        <f t="shared" si="102"/>
        <v>#VALUE!</v>
      </c>
      <c r="Y197" s="41" t="e">
        <f t="shared" si="103"/>
        <v>#VALUE!</v>
      </c>
      <c r="Z197" s="41" t="e">
        <f t="shared" si="104"/>
        <v>#VALUE!</v>
      </c>
      <c r="AA197" s="231" t="e">
        <f t="shared" si="84"/>
        <v>#VALUE!</v>
      </c>
      <c r="AB197" s="231" t="e">
        <f t="shared" si="105"/>
        <v>#VALUE!</v>
      </c>
      <c r="AC197" s="41" t="e">
        <f t="shared" si="106"/>
        <v>#VALUE!</v>
      </c>
      <c r="AD197" s="41" t="e">
        <f t="shared" si="85"/>
        <v>#VALUE!</v>
      </c>
      <c r="AE197" s="41" t="e">
        <f t="shared" si="107"/>
        <v>#VALUE!</v>
      </c>
      <c r="AF197" s="41" t="e">
        <f t="shared" si="86"/>
        <v>#VALUE!</v>
      </c>
      <c r="AG197" s="41" t="e">
        <f t="shared" si="87"/>
        <v>#VALUE!</v>
      </c>
      <c r="AH197" s="41" t="e">
        <f t="shared" si="108"/>
        <v>#VALUE!</v>
      </c>
      <c r="AI197" s="41" t="e">
        <f t="shared" si="88"/>
        <v>#VALUE!</v>
      </c>
      <c r="AJ197" s="41" t="e">
        <f t="shared" si="109"/>
        <v>#VALUE!</v>
      </c>
      <c r="AK197" s="8" t="e">
        <f t="shared" si="112"/>
        <v>#VALUE!</v>
      </c>
      <c r="AL197" s="42" t="e">
        <f t="shared" si="113"/>
        <v>#VALUE!</v>
      </c>
      <c r="AZ197" s="8"/>
    </row>
    <row r="198" spans="1:52" ht="15" x14ac:dyDescent="0.15">
      <c r="A198" s="40"/>
      <c r="B198" s="41" t="e">
        <f t="shared" si="89"/>
        <v>#VALUE!</v>
      </c>
      <c r="C198" s="41" t="e">
        <f t="shared" si="89"/>
        <v>#VALUE!</v>
      </c>
      <c r="D198" s="41" t="e">
        <f t="shared" si="89"/>
        <v>#VALUE!</v>
      </c>
      <c r="E198" s="41" t="e">
        <f t="shared" si="110"/>
        <v>#VALUE!</v>
      </c>
      <c r="F198" s="41" t="e">
        <f t="shared" si="90"/>
        <v>#VALUE!</v>
      </c>
      <c r="G198" s="41" t="e">
        <f t="shared" si="91"/>
        <v>#VALUE!</v>
      </c>
      <c r="H198" s="25" t="e">
        <f t="shared" si="111"/>
        <v>#VALUE!</v>
      </c>
      <c r="I198" s="227" t="e">
        <f t="shared" si="92"/>
        <v>#VALUE!</v>
      </c>
      <c r="J198" s="228" t="e">
        <f t="shared" si="114"/>
        <v>#VALUE!</v>
      </c>
      <c r="K198" s="41" t="e">
        <f t="shared" si="93"/>
        <v>#VALUE!</v>
      </c>
      <c r="L198" s="216" t="e">
        <f t="shared" si="94"/>
        <v>#VALUE!</v>
      </c>
      <c r="M198" s="216" t="e">
        <f t="shared" si="80"/>
        <v>#VALUE!</v>
      </c>
      <c r="N198" s="41" t="e">
        <f t="shared" si="95"/>
        <v>#VALUE!</v>
      </c>
      <c r="O198" s="41" t="e">
        <f t="shared" si="96"/>
        <v>#VALUE!</v>
      </c>
      <c r="P198" s="229" t="e">
        <f t="shared" si="97"/>
        <v>#VALUE!</v>
      </c>
      <c r="Q198" s="41" t="e">
        <f t="shared" si="98"/>
        <v>#VALUE!</v>
      </c>
      <c r="R198" s="41" t="e">
        <f t="shared" si="99"/>
        <v>#VALUE!</v>
      </c>
      <c r="S198" s="216" t="e">
        <f t="shared" si="81"/>
        <v>#VALUE!</v>
      </c>
      <c r="T198" s="216" t="e">
        <f t="shared" si="82"/>
        <v>#VALUE!</v>
      </c>
      <c r="U198" s="231" t="e">
        <f t="shared" si="100"/>
        <v>#VALUE!</v>
      </c>
      <c r="V198" s="231" t="e">
        <f t="shared" si="83"/>
        <v>#VALUE!</v>
      </c>
      <c r="W198" s="41" t="e">
        <f t="shared" si="101"/>
        <v>#VALUE!</v>
      </c>
      <c r="X198" s="41" t="e">
        <f t="shared" si="102"/>
        <v>#VALUE!</v>
      </c>
      <c r="Y198" s="41" t="e">
        <f t="shared" si="103"/>
        <v>#VALUE!</v>
      </c>
      <c r="Z198" s="41" t="e">
        <f t="shared" si="104"/>
        <v>#VALUE!</v>
      </c>
      <c r="AA198" s="231" t="e">
        <f t="shared" si="84"/>
        <v>#VALUE!</v>
      </c>
      <c r="AB198" s="231" t="e">
        <f t="shared" si="105"/>
        <v>#VALUE!</v>
      </c>
      <c r="AC198" s="41" t="e">
        <f t="shared" si="106"/>
        <v>#VALUE!</v>
      </c>
      <c r="AD198" s="41" t="e">
        <f t="shared" si="85"/>
        <v>#VALUE!</v>
      </c>
      <c r="AE198" s="41" t="e">
        <f t="shared" si="107"/>
        <v>#VALUE!</v>
      </c>
      <c r="AF198" s="41" t="e">
        <f t="shared" si="86"/>
        <v>#VALUE!</v>
      </c>
      <c r="AG198" s="41" t="e">
        <f t="shared" si="87"/>
        <v>#VALUE!</v>
      </c>
      <c r="AH198" s="41" t="e">
        <f t="shared" si="108"/>
        <v>#VALUE!</v>
      </c>
      <c r="AI198" s="41" t="e">
        <f t="shared" si="88"/>
        <v>#VALUE!</v>
      </c>
      <c r="AJ198" s="41" t="e">
        <f t="shared" si="109"/>
        <v>#VALUE!</v>
      </c>
      <c r="AK198" s="8" t="e">
        <f t="shared" si="112"/>
        <v>#VALUE!</v>
      </c>
      <c r="AL198" s="42" t="e">
        <f t="shared" si="113"/>
        <v>#VALUE!</v>
      </c>
      <c r="AZ198" s="8"/>
    </row>
    <row r="199" spans="1:52" ht="15" x14ac:dyDescent="0.15">
      <c r="A199" s="40"/>
      <c r="B199" s="41" t="e">
        <f t="shared" si="89"/>
        <v>#VALUE!</v>
      </c>
      <c r="C199" s="41" t="e">
        <f t="shared" si="89"/>
        <v>#VALUE!</v>
      </c>
      <c r="D199" s="41" t="e">
        <f t="shared" si="89"/>
        <v>#VALUE!</v>
      </c>
      <c r="E199" s="41" t="e">
        <f t="shared" si="110"/>
        <v>#VALUE!</v>
      </c>
      <c r="F199" s="41" t="e">
        <f t="shared" si="90"/>
        <v>#VALUE!</v>
      </c>
      <c r="G199" s="41" t="e">
        <f t="shared" si="91"/>
        <v>#VALUE!</v>
      </c>
      <c r="H199" s="25" t="e">
        <f t="shared" si="111"/>
        <v>#VALUE!</v>
      </c>
      <c r="I199" s="227" t="e">
        <f t="shared" si="92"/>
        <v>#VALUE!</v>
      </c>
      <c r="J199" s="228" t="e">
        <f t="shared" si="114"/>
        <v>#VALUE!</v>
      </c>
      <c r="K199" s="41" t="e">
        <f t="shared" si="93"/>
        <v>#VALUE!</v>
      </c>
      <c r="L199" s="216" t="e">
        <f t="shared" si="94"/>
        <v>#VALUE!</v>
      </c>
      <c r="M199" s="216" t="e">
        <f t="shared" si="80"/>
        <v>#VALUE!</v>
      </c>
      <c r="N199" s="41" t="e">
        <f t="shared" si="95"/>
        <v>#VALUE!</v>
      </c>
      <c r="O199" s="41" t="e">
        <f t="shared" si="96"/>
        <v>#VALUE!</v>
      </c>
      <c r="P199" s="229" t="e">
        <f t="shared" si="97"/>
        <v>#VALUE!</v>
      </c>
      <c r="Q199" s="41" t="e">
        <f t="shared" si="98"/>
        <v>#VALUE!</v>
      </c>
      <c r="R199" s="41" t="e">
        <f t="shared" si="99"/>
        <v>#VALUE!</v>
      </c>
      <c r="S199" s="216" t="e">
        <f t="shared" si="81"/>
        <v>#VALUE!</v>
      </c>
      <c r="T199" s="216" t="e">
        <f t="shared" si="82"/>
        <v>#VALUE!</v>
      </c>
      <c r="U199" s="231" t="e">
        <f t="shared" si="100"/>
        <v>#VALUE!</v>
      </c>
      <c r="V199" s="231" t="e">
        <f t="shared" si="83"/>
        <v>#VALUE!</v>
      </c>
      <c r="W199" s="41" t="e">
        <f t="shared" si="101"/>
        <v>#VALUE!</v>
      </c>
      <c r="X199" s="41" t="e">
        <f t="shared" si="102"/>
        <v>#VALUE!</v>
      </c>
      <c r="Y199" s="41" t="e">
        <f t="shared" si="103"/>
        <v>#VALUE!</v>
      </c>
      <c r="Z199" s="41" t="e">
        <f t="shared" si="104"/>
        <v>#VALUE!</v>
      </c>
      <c r="AA199" s="231" t="e">
        <f t="shared" si="84"/>
        <v>#VALUE!</v>
      </c>
      <c r="AB199" s="231" t="e">
        <f t="shared" si="105"/>
        <v>#VALUE!</v>
      </c>
      <c r="AC199" s="41" t="e">
        <f t="shared" si="106"/>
        <v>#VALUE!</v>
      </c>
      <c r="AD199" s="41" t="e">
        <f t="shared" si="85"/>
        <v>#VALUE!</v>
      </c>
      <c r="AE199" s="41" t="e">
        <f t="shared" si="107"/>
        <v>#VALUE!</v>
      </c>
      <c r="AF199" s="41" t="e">
        <f t="shared" si="86"/>
        <v>#VALUE!</v>
      </c>
      <c r="AG199" s="41" t="e">
        <f t="shared" si="87"/>
        <v>#VALUE!</v>
      </c>
      <c r="AH199" s="41" t="e">
        <f t="shared" si="108"/>
        <v>#VALUE!</v>
      </c>
      <c r="AI199" s="41" t="e">
        <f t="shared" si="88"/>
        <v>#VALUE!</v>
      </c>
      <c r="AJ199" s="41" t="e">
        <f t="shared" si="109"/>
        <v>#VALUE!</v>
      </c>
      <c r="AK199" s="8" t="e">
        <f t="shared" si="112"/>
        <v>#VALUE!</v>
      </c>
      <c r="AL199" s="42" t="e">
        <f t="shared" si="113"/>
        <v>#VALUE!</v>
      </c>
      <c r="AZ199" s="8"/>
    </row>
    <row r="200" spans="1:52" ht="15" x14ac:dyDescent="0.15">
      <c r="A200" s="40"/>
      <c r="B200" s="41" t="e">
        <f t="shared" si="89"/>
        <v>#VALUE!</v>
      </c>
      <c r="C200" s="41" t="e">
        <f t="shared" si="89"/>
        <v>#VALUE!</v>
      </c>
      <c r="D200" s="41" t="e">
        <f t="shared" si="89"/>
        <v>#VALUE!</v>
      </c>
      <c r="E200" s="41" t="e">
        <f t="shared" si="110"/>
        <v>#VALUE!</v>
      </c>
      <c r="F200" s="41" t="e">
        <f t="shared" si="90"/>
        <v>#VALUE!</v>
      </c>
      <c r="G200" s="41" t="e">
        <f t="shared" si="91"/>
        <v>#VALUE!</v>
      </c>
      <c r="H200" s="25" t="e">
        <f t="shared" si="111"/>
        <v>#VALUE!</v>
      </c>
      <c r="I200" s="227" t="e">
        <f t="shared" si="92"/>
        <v>#VALUE!</v>
      </c>
      <c r="J200" s="228" t="e">
        <f t="shared" si="114"/>
        <v>#VALUE!</v>
      </c>
      <c r="K200" s="41" t="e">
        <f t="shared" si="93"/>
        <v>#VALUE!</v>
      </c>
      <c r="L200" s="216" t="e">
        <f t="shared" si="94"/>
        <v>#VALUE!</v>
      </c>
      <c r="M200" s="216" t="e">
        <f t="shared" si="80"/>
        <v>#VALUE!</v>
      </c>
      <c r="N200" s="41" t="e">
        <f t="shared" si="95"/>
        <v>#VALUE!</v>
      </c>
      <c r="O200" s="41" t="e">
        <f t="shared" si="96"/>
        <v>#VALUE!</v>
      </c>
      <c r="P200" s="229" t="e">
        <f t="shared" si="97"/>
        <v>#VALUE!</v>
      </c>
      <c r="Q200" s="41" t="e">
        <f t="shared" si="98"/>
        <v>#VALUE!</v>
      </c>
      <c r="R200" s="41" t="e">
        <f t="shared" si="99"/>
        <v>#VALUE!</v>
      </c>
      <c r="S200" s="216" t="e">
        <f t="shared" si="81"/>
        <v>#VALUE!</v>
      </c>
      <c r="T200" s="216" t="e">
        <f t="shared" si="82"/>
        <v>#VALUE!</v>
      </c>
      <c r="U200" s="231" t="e">
        <f t="shared" si="100"/>
        <v>#VALUE!</v>
      </c>
      <c r="V200" s="231" t="e">
        <f t="shared" si="83"/>
        <v>#VALUE!</v>
      </c>
      <c r="W200" s="41" t="e">
        <f t="shared" si="101"/>
        <v>#VALUE!</v>
      </c>
      <c r="X200" s="41" t="e">
        <f t="shared" si="102"/>
        <v>#VALUE!</v>
      </c>
      <c r="Y200" s="41" t="e">
        <f t="shared" si="103"/>
        <v>#VALUE!</v>
      </c>
      <c r="Z200" s="41" t="e">
        <f t="shared" si="104"/>
        <v>#VALUE!</v>
      </c>
      <c r="AA200" s="231" t="e">
        <f t="shared" si="84"/>
        <v>#VALUE!</v>
      </c>
      <c r="AB200" s="231" t="e">
        <f t="shared" si="105"/>
        <v>#VALUE!</v>
      </c>
      <c r="AC200" s="41" t="e">
        <f t="shared" si="106"/>
        <v>#VALUE!</v>
      </c>
      <c r="AD200" s="41" t="e">
        <f t="shared" si="85"/>
        <v>#VALUE!</v>
      </c>
      <c r="AE200" s="41" t="e">
        <f t="shared" si="107"/>
        <v>#VALUE!</v>
      </c>
      <c r="AF200" s="41" t="e">
        <f t="shared" si="86"/>
        <v>#VALUE!</v>
      </c>
      <c r="AG200" s="41" t="e">
        <f t="shared" si="87"/>
        <v>#VALUE!</v>
      </c>
      <c r="AH200" s="41" t="e">
        <f t="shared" si="108"/>
        <v>#VALUE!</v>
      </c>
      <c r="AI200" s="41" t="e">
        <f t="shared" si="88"/>
        <v>#VALUE!</v>
      </c>
      <c r="AJ200" s="41" t="e">
        <f t="shared" si="109"/>
        <v>#VALUE!</v>
      </c>
      <c r="AK200" s="8" t="e">
        <f t="shared" si="112"/>
        <v>#VALUE!</v>
      </c>
      <c r="AL200" s="42" t="e">
        <f t="shared" si="113"/>
        <v>#VALUE!</v>
      </c>
      <c r="AZ200" s="8"/>
    </row>
    <row r="201" spans="1:52" ht="15" x14ac:dyDescent="0.15">
      <c r="A201" s="40"/>
      <c r="B201" s="41" t="e">
        <f t="shared" si="89"/>
        <v>#VALUE!</v>
      </c>
      <c r="C201" s="41" t="e">
        <f t="shared" si="89"/>
        <v>#VALUE!</v>
      </c>
      <c r="D201" s="41" t="e">
        <f t="shared" si="89"/>
        <v>#VALUE!</v>
      </c>
      <c r="E201" s="41" t="e">
        <f t="shared" si="110"/>
        <v>#VALUE!</v>
      </c>
      <c r="F201" s="41" t="e">
        <f t="shared" si="90"/>
        <v>#VALUE!</v>
      </c>
      <c r="G201" s="41" t="e">
        <f t="shared" si="91"/>
        <v>#VALUE!</v>
      </c>
      <c r="H201" s="25" t="e">
        <f t="shared" si="111"/>
        <v>#VALUE!</v>
      </c>
      <c r="I201" s="227" t="e">
        <f t="shared" si="92"/>
        <v>#VALUE!</v>
      </c>
      <c r="J201" s="228" t="e">
        <f t="shared" si="114"/>
        <v>#VALUE!</v>
      </c>
      <c r="K201" s="41" t="e">
        <f t="shared" si="93"/>
        <v>#VALUE!</v>
      </c>
      <c r="L201" s="216" t="e">
        <f t="shared" si="94"/>
        <v>#VALUE!</v>
      </c>
      <c r="M201" s="216" t="e">
        <f t="shared" si="80"/>
        <v>#VALUE!</v>
      </c>
      <c r="N201" s="41" t="e">
        <f t="shared" si="95"/>
        <v>#VALUE!</v>
      </c>
      <c r="O201" s="41" t="e">
        <f t="shared" si="96"/>
        <v>#VALUE!</v>
      </c>
      <c r="P201" s="229" t="e">
        <f t="shared" si="97"/>
        <v>#VALUE!</v>
      </c>
      <c r="Q201" s="41" t="e">
        <f t="shared" si="98"/>
        <v>#VALUE!</v>
      </c>
      <c r="R201" s="41" t="e">
        <f t="shared" si="99"/>
        <v>#VALUE!</v>
      </c>
      <c r="S201" s="216" t="e">
        <f t="shared" si="81"/>
        <v>#VALUE!</v>
      </c>
      <c r="T201" s="216" t="e">
        <f t="shared" si="82"/>
        <v>#VALUE!</v>
      </c>
      <c r="U201" s="231" t="e">
        <f t="shared" si="100"/>
        <v>#VALUE!</v>
      </c>
      <c r="V201" s="231" t="e">
        <f t="shared" si="83"/>
        <v>#VALUE!</v>
      </c>
      <c r="W201" s="41" t="e">
        <f t="shared" si="101"/>
        <v>#VALUE!</v>
      </c>
      <c r="X201" s="41" t="e">
        <f t="shared" si="102"/>
        <v>#VALUE!</v>
      </c>
      <c r="Y201" s="41" t="e">
        <f t="shared" si="103"/>
        <v>#VALUE!</v>
      </c>
      <c r="Z201" s="41" t="e">
        <f t="shared" si="104"/>
        <v>#VALUE!</v>
      </c>
      <c r="AA201" s="231" t="e">
        <f t="shared" si="84"/>
        <v>#VALUE!</v>
      </c>
      <c r="AB201" s="231" t="e">
        <f t="shared" si="105"/>
        <v>#VALUE!</v>
      </c>
      <c r="AC201" s="41" t="e">
        <f t="shared" si="106"/>
        <v>#VALUE!</v>
      </c>
      <c r="AD201" s="41" t="e">
        <f t="shared" si="85"/>
        <v>#VALUE!</v>
      </c>
      <c r="AE201" s="41" t="e">
        <f t="shared" si="107"/>
        <v>#VALUE!</v>
      </c>
      <c r="AF201" s="41" t="e">
        <f t="shared" si="86"/>
        <v>#VALUE!</v>
      </c>
      <c r="AG201" s="41" t="e">
        <f t="shared" si="87"/>
        <v>#VALUE!</v>
      </c>
      <c r="AH201" s="41" t="e">
        <f t="shared" si="108"/>
        <v>#VALUE!</v>
      </c>
      <c r="AI201" s="41" t="e">
        <f t="shared" si="88"/>
        <v>#VALUE!</v>
      </c>
      <c r="AJ201" s="41" t="e">
        <f t="shared" si="109"/>
        <v>#VALUE!</v>
      </c>
      <c r="AK201" s="8" t="e">
        <f t="shared" si="112"/>
        <v>#VALUE!</v>
      </c>
      <c r="AL201" s="42" t="e">
        <f t="shared" si="113"/>
        <v>#VALUE!</v>
      </c>
      <c r="AZ201" s="8"/>
    </row>
    <row r="202" spans="1:52" ht="15" x14ac:dyDescent="0.15">
      <c r="A202" s="40"/>
      <c r="B202" s="41" t="e">
        <f t="shared" si="89"/>
        <v>#VALUE!</v>
      </c>
      <c r="C202" s="41" t="e">
        <f t="shared" si="89"/>
        <v>#VALUE!</v>
      </c>
      <c r="D202" s="41" t="e">
        <f t="shared" si="89"/>
        <v>#VALUE!</v>
      </c>
      <c r="E202" s="41" t="e">
        <f t="shared" si="110"/>
        <v>#VALUE!</v>
      </c>
      <c r="F202" s="41" t="e">
        <f t="shared" si="90"/>
        <v>#VALUE!</v>
      </c>
      <c r="G202" s="41" t="e">
        <f t="shared" si="91"/>
        <v>#VALUE!</v>
      </c>
      <c r="H202" s="25" t="e">
        <f t="shared" si="111"/>
        <v>#VALUE!</v>
      </c>
      <c r="I202" s="227" t="e">
        <f t="shared" si="92"/>
        <v>#VALUE!</v>
      </c>
      <c r="J202" s="228" t="e">
        <f t="shared" si="114"/>
        <v>#VALUE!</v>
      </c>
      <c r="K202" s="41" t="e">
        <f t="shared" si="93"/>
        <v>#VALUE!</v>
      </c>
      <c r="L202" s="216" t="e">
        <f t="shared" si="94"/>
        <v>#VALUE!</v>
      </c>
      <c r="M202" s="216" t="e">
        <f t="shared" si="80"/>
        <v>#VALUE!</v>
      </c>
      <c r="N202" s="41" t="e">
        <f t="shared" si="95"/>
        <v>#VALUE!</v>
      </c>
      <c r="O202" s="41" t="e">
        <f t="shared" si="96"/>
        <v>#VALUE!</v>
      </c>
      <c r="P202" s="229" t="e">
        <f t="shared" si="97"/>
        <v>#VALUE!</v>
      </c>
      <c r="Q202" s="41" t="e">
        <f t="shared" si="98"/>
        <v>#VALUE!</v>
      </c>
      <c r="R202" s="41" t="e">
        <f t="shared" si="99"/>
        <v>#VALUE!</v>
      </c>
      <c r="S202" s="216" t="e">
        <f t="shared" si="81"/>
        <v>#VALUE!</v>
      </c>
      <c r="T202" s="216" t="e">
        <f t="shared" si="82"/>
        <v>#VALUE!</v>
      </c>
      <c r="U202" s="231" t="e">
        <f t="shared" si="100"/>
        <v>#VALUE!</v>
      </c>
      <c r="V202" s="231" t="e">
        <f t="shared" si="83"/>
        <v>#VALUE!</v>
      </c>
      <c r="W202" s="41" t="e">
        <f t="shared" si="101"/>
        <v>#VALUE!</v>
      </c>
      <c r="X202" s="41" t="e">
        <f t="shared" si="102"/>
        <v>#VALUE!</v>
      </c>
      <c r="Y202" s="41" t="e">
        <f t="shared" si="103"/>
        <v>#VALUE!</v>
      </c>
      <c r="Z202" s="41" t="e">
        <f t="shared" si="104"/>
        <v>#VALUE!</v>
      </c>
      <c r="AA202" s="231" t="e">
        <f t="shared" si="84"/>
        <v>#VALUE!</v>
      </c>
      <c r="AB202" s="231" t="e">
        <f t="shared" si="105"/>
        <v>#VALUE!</v>
      </c>
      <c r="AC202" s="41" t="e">
        <f t="shared" si="106"/>
        <v>#VALUE!</v>
      </c>
      <c r="AD202" s="41" t="e">
        <f t="shared" si="85"/>
        <v>#VALUE!</v>
      </c>
      <c r="AE202" s="41" t="e">
        <f t="shared" si="107"/>
        <v>#VALUE!</v>
      </c>
      <c r="AF202" s="41" t="e">
        <f t="shared" si="86"/>
        <v>#VALUE!</v>
      </c>
      <c r="AG202" s="41" t="e">
        <f t="shared" si="87"/>
        <v>#VALUE!</v>
      </c>
      <c r="AH202" s="41" t="e">
        <f t="shared" si="108"/>
        <v>#VALUE!</v>
      </c>
      <c r="AI202" s="41" t="e">
        <f t="shared" si="88"/>
        <v>#VALUE!</v>
      </c>
      <c r="AJ202" s="41" t="e">
        <f t="shared" si="109"/>
        <v>#VALUE!</v>
      </c>
      <c r="AK202" s="8" t="e">
        <f t="shared" si="112"/>
        <v>#VALUE!</v>
      </c>
      <c r="AL202" s="42" t="e">
        <f t="shared" si="113"/>
        <v>#VALUE!</v>
      </c>
      <c r="AZ202" s="8"/>
    </row>
    <row r="203" spans="1:52" ht="15" x14ac:dyDescent="0.15">
      <c r="A203" s="40"/>
      <c r="B203" s="41" t="e">
        <f t="shared" si="89"/>
        <v>#VALUE!</v>
      </c>
      <c r="C203" s="41" t="e">
        <f t="shared" si="89"/>
        <v>#VALUE!</v>
      </c>
      <c r="D203" s="41" t="e">
        <f t="shared" si="89"/>
        <v>#VALUE!</v>
      </c>
      <c r="E203" s="41" t="e">
        <f t="shared" si="110"/>
        <v>#VALUE!</v>
      </c>
      <c r="F203" s="41" t="e">
        <f t="shared" si="90"/>
        <v>#VALUE!</v>
      </c>
      <c r="G203" s="41" t="e">
        <f t="shared" si="91"/>
        <v>#VALUE!</v>
      </c>
      <c r="H203" s="25" t="e">
        <f t="shared" si="111"/>
        <v>#VALUE!</v>
      </c>
      <c r="I203" s="227" t="e">
        <f t="shared" si="92"/>
        <v>#VALUE!</v>
      </c>
      <c r="J203" s="228" t="e">
        <f t="shared" si="114"/>
        <v>#VALUE!</v>
      </c>
      <c r="K203" s="41" t="e">
        <f t="shared" si="93"/>
        <v>#VALUE!</v>
      </c>
      <c r="L203" s="216" t="e">
        <f t="shared" si="94"/>
        <v>#VALUE!</v>
      </c>
      <c r="M203" s="216" t="e">
        <f t="shared" si="80"/>
        <v>#VALUE!</v>
      </c>
      <c r="N203" s="41" t="e">
        <f t="shared" si="95"/>
        <v>#VALUE!</v>
      </c>
      <c r="O203" s="41" t="e">
        <f t="shared" si="96"/>
        <v>#VALUE!</v>
      </c>
      <c r="P203" s="229" t="e">
        <f t="shared" si="97"/>
        <v>#VALUE!</v>
      </c>
      <c r="Q203" s="41" t="e">
        <f t="shared" si="98"/>
        <v>#VALUE!</v>
      </c>
      <c r="R203" s="41" t="e">
        <f t="shared" si="99"/>
        <v>#VALUE!</v>
      </c>
      <c r="S203" s="216" t="e">
        <f t="shared" si="81"/>
        <v>#VALUE!</v>
      </c>
      <c r="T203" s="216" t="e">
        <f t="shared" si="82"/>
        <v>#VALUE!</v>
      </c>
      <c r="U203" s="231" t="e">
        <f t="shared" si="100"/>
        <v>#VALUE!</v>
      </c>
      <c r="V203" s="231" t="e">
        <f t="shared" si="83"/>
        <v>#VALUE!</v>
      </c>
      <c r="W203" s="41" t="e">
        <f t="shared" si="101"/>
        <v>#VALUE!</v>
      </c>
      <c r="X203" s="41" t="e">
        <f t="shared" si="102"/>
        <v>#VALUE!</v>
      </c>
      <c r="Y203" s="41" t="e">
        <f t="shared" si="103"/>
        <v>#VALUE!</v>
      </c>
      <c r="Z203" s="41" t="e">
        <f t="shared" si="104"/>
        <v>#VALUE!</v>
      </c>
      <c r="AA203" s="231" t="e">
        <f t="shared" si="84"/>
        <v>#VALUE!</v>
      </c>
      <c r="AB203" s="231" t="e">
        <f t="shared" si="105"/>
        <v>#VALUE!</v>
      </c>
      <c r="AC203" s="41" t="e">
        <f t="shared" si="106"/>
        <v>#VALUE!</v>
      </c>
      <c r="AD203" s="41" t="e">
        <f t="shared" si="85"/>
        <v>#VALUE!</v>
      </c>
      <c r="AE203" s="41" t="e">
        <f t="shared" si="107"/>
        <v>#VALUE!</v>
      </c>
      <c r="AF203" s="41" t="e">
        <f t="shared" si="86"/>
        <v>#VALUE!</v>
      </c>
      <c r="AG203" s="41" t="e">
        <f t="shared" si="87"/>
        <v>#VALUE!</v>
      </c>
      <c r="AH203" s="41" t="e">
        <f t="shared" si="108"/>
        <v>#VALUE!</v>
      </c>
      <c r="AI203" s="41" t="e">
        <f t="shared" si="88"/>
        <v>#VALUE!</v>
      </c>
      <c r="AJ203" s="41" t="e">
        <f t="shared" si="109"/>
        <v>#VALUE!</v>
      </c>
      <c r="AK203" s="8" t="e">
        <f t="shared" si="112"/>
        <v>#VALUE!</v>
      </c>
      <c r="AL203" s="42" t="e">
        <f t="shared" si="113"/>
        <v>#VALUE!</v>
      </c>
      <c r="AZ203" s="8"/>
    </row>
    <row r="204" spans="1:52" ht="15" x14ac:dyDescent="0.15">
      <c r="A204" s="40"/>
      <c r="B204" s="41" t="e">
        <f t="shared" si="89"/>
        <v>#VALUE!</v>
      </c>
      <c r="C204" s="41" t="e">
        <f t="shared" si="89"/>
        <v>#VALUE!</v>
      </c>
      <c r="D204" s="41" t="e">
        <f t="shared" si="89"/>
        <v>#VALUE!</v>
      </c>
      <c r="E204" s="41" t="e">
        <f t="shared" si="110"/>
        <v>#VALUE!</v>
      </c>
      <c r="F204" s="41" t="e">
        <f t="shared" si="90"/>
        <v>#VALUE!</v>
      </c>
      <c r="G204" s="41" t="e">
        <f t="shared" si="91"/>
        <v>#VALUE!</v>
      </c>
      <c r="H204" s="25" t="e">
        <f t="shared" si="111"/>
        <v>#VALUE!</v>
      </c>
      <c r="I204" s="227" t="e">
        <f t="shared" si="92"/>
        <v>#VALUE!</v>
      </c>
      <c r="J204" s="228" t="e">
        <f t="shared" si="114"/>
        <v>#VALUE!</v>
      </c>
      <c r="K204" s="41" t="e">
        <f t="shared" si="93"/>
        <v>#VALUE!</v>
      </c>
      <c r="L204" s="216" t="e">
        <f t="shared" si="94"/>
        <v>#VALUE!</v>
      </c>
      <c r="M204" s="216" t="e">
        <f t="shared" si="80"/>
        <v>#VALUE!</v>
      </c>
      <c r="N204" s="41" t="e">
        <f t="shared" si="95"/>
        <v>#VALUE!</v>
      </c>
      <c r="O204" s="41" t="e">
        <f t="shared" si="96"/>
        <v>#VALUE!</v>
      </c>
      <c r="P204" s="229" t="e">
        <f t="shared" si="97"/>
        <v>#VALUE!</v>
      </c>
      <c r="Q204" s="41" t="e">
        <f t="shared" si="98"/>
        <v>#VALUE!</v>
      </c>
      <c r="R204" s="41" t="e">
        <f t="shared" si="99"/>
        <v>#VALUE!</v>
      </c>
      <c r="S204" s="216" t="e">
        <f t="shared" si="81"/>
        <v>#VALUE!</v>
      </c>
      <c r="T204" s="216" t="e">
        <f t="shared" si="82"/>
        <v>#VALUE!</v>
      </c>
      <c r="U204" s="231" t="e">
        <f t="shared" si="100"/>
        <v>#VALUE!</v>
      </c>
      <c r="V204" s="231" t="e">
        <f t="shared" si="83"/>
        <v>#VALUE!</v>
      </c>
      <c r="W204" s="41" t="e">
        <f t="shared" si="101"/>
        <v>#VALUE!</v>
      </c>
      <c r="X204" s="41" t="e">
        <f t="shared" si="102"/>
        <v>#VALUE!</v>
      </c>
      <c r="Y204" s="41" t="e">
        <f t="shared" si="103"/>
        <v>#VALUE!</v>
      </c>
      <c r="Z204" s="41" t="e">
        <f t="shared" si="104"/>
        <v>#VALUE!</v>
      </c>
      <c r="AA204" s="231" t="e">
        <f t="shared" si="84"/>
        <v>#VALUE!</v>
      </c>
      <c r="AB204" s="231" t="e">
        <f t="shared" si="105"/>
        <v>#VALUE!</v>
      </c>
      <c r="AC204" s="41" t="e">
        <f t="shared" si="106"/>
        <v>#VALUE!</v>
      </c>
      <c r="AD204" s="41" t="e">
        <f t="shared" si="85"/>
        <v>#VALUE!</v>
      </c>
      <c r="AE204" s="41" t="e">
        <f t="shared" si="107"/>
        <v>#VALUE!</v>
      </c>
      <c r="AF204" s="41" t="e">
        <f t="shared" si="86"/>
        <v>#VALUE!</v>
      </c>
      <c r="AG204" s="41" t="e">
        <f t="shared" si="87"/>
        <v>#VALUE!</v>
      </c>
      <c r="AH204" s="41" t="e">
        <f t="shared" si="108"/>
        <v>#VALUE!</v>
      </c>
      <c r="AI204" s="41" t="e">
        <f t="shared" si="88"/>
        <v>#VALUE!</v>
      </c>
      <c r="AJ204" s="41" t="e">
        <f t="shared" si="109"/>
        <v>#VALUE!</v>
      </c>
      <c r="AK204" s="8" t="e">
        <f t="shared" si="112"/>
        <v>#VALUE!</v>
      </c>
      <c r="AL204" s="42" t="e">
        <f t="shared" si="113"/>
        <v>#VALUE!</v>
      </c>
      <c r="AZ204" s="8"/>
    </row>
    <row r="205" spans="1:52" ht="15" x14ac:dyDescent="0.15">
      <c r="A205" s="40"/>
      <c r="B205" s="41" t="e">
        <f t="shared" si="89"/>
        <v>#VALUE!</v>
      </c>
      <c r="C205" s="41" t="e">
        <f t="shared" si="89"/>
        <v>#VALUE!</v>
      </c>
      <c r="D205" s="41" t="e">
        <f t="shared" si="89"/>
        <v>#VALUE!</v>
      </c>
      <c r="E205" s="41" t="e">
        <f t="shared" si="110"/>
        <v>#VALUE!</v>
      </c>
      <c r="F205" s="41" t="e">
        <f t="shared" si="90"/>
        <v>#VALUE!</v>
      </c>
      <c r="G205" s="41" t="e">
        <f t="shared" si="91"/>
        <v>#VALUE!</v>
      </c>
      <c r="H205" s="25" t="e">
        <f t="shared" si="111"/>
        <v>#VALUE!</v>
      </c>
      <c r="I205" s="227" t="e">
        <f t="shared" si="92"/>
        <v>#VALUE!</v>
      </c>
      <c r="J205" s="228" t="e">
        <f t="shared" si="114"/>
        <v>#VALUE!</v>
      </c>
      <c r="K205" s="41" t="e">
        <f t="shared" si="93"/>
        <v>#VALUE!</v>
      </c>
      <c r="L205" s="216" t="e">
        <f t="shared" si="94"/>
        <v>#VALUE!</v>
      </c>
      <c r="M205" s="216" t="e">
        <f t="shared" si="80"/>
        <v>#VALUE!</v>
      </c>
      <c r="N205" s="41" t="e">
        <f t="shared" si="95"/>
        <v>#VALUE!</v>
      </c>
      <c r="O205" s="41" t="e">
        <f t="shared" si="96"/>
        <v>#VALUE!</v>
      </c>
      <c r="P205" s="229" t="e">
        <f t="shared" si="97"/>
        <v>#VALUE!</v>
      </c>
      <c r="Q205" s="41" t="e">
        <f t="shared" si="98"/>
        <v>#VALUE!</v>
      </c>
      <c r="R205" s="41" t="e">
        <f t="shared" si="99"/>
        <v>#VALUE!</v>
      </c>
      <c r="S205" s="216" t="e">
        <f t="shared" si="81"/>
        <v>#VALUE!</v>
      </c>
      <c r="T205" s="216" t="e">
        <f t="shared" si="82"/>
        <v>#VALUE!</v>
      </c>
      <c r="U205" s="231" t="e">
        <f t="shared" si="100"/>
        <v>#VALUE!</v>
      </c>
      <c r="V205" s="231" t="e">
        <f t="shared" si="83"/>
        <v>#VALUE!</v>
      </c>
      <c r="W205" s="41" t="e">
        <f t="shared" si="101"/>
        <v>#VALUE!</v>
      </c>
      <c r="X205" s="41" t="e">
        <f t="shared" si="102"/>
        <v>#VALUE!</v>
      </c>
      <c r="Y205" s="41" t="e">
        <f t="shared" si="103"/>
        <v>#VALUE!</v>
      </c>
      <c r="Z205" s="41" t="e">
        <f t="shared" si="104"/>
        <v>#VALUE!</v>
      </c>
      <c r="AA205" s="231" t="e">
        <f t="shared" si="84"/>
        <v>#VALUE!</v>
      </c>
      <c r="AB205" s="231" t="e">
        <f t="shared" si="105"/>
        <v>#VALUE!</v>
      </c>
      <c r="AC205" s="41" t="e">
        <f t="shared" si="106"/>
        <v>#VALUE!</v>
      </c>
      <c r="AD205" s="41" t="e">
        <f t="shared" si="85"/>
        <v>#VALUE!</v>
      </c>
      <c r="AE205" s="41" t="e">
        <f t="shared" si="107"/>
        <v>#VALUE!</v>
      </c>
      <c r="AF205" s="41" t="e">
        <f t="shared" si="86"/>
        <v>#VALUE!</v>
      </c>
      <c r="AG205" s="41" t="e">
        <f t="shared" si="87"/>
        <v>#VALUE!</v>
      </c>
      <c r="AH205" s="41" t="e">
        <f t="shared" si="108"/>
        <v>#VALUE!</v>
      </c>
      <c r="AI205" s="41" t="e">
        <f t="shared" si="88"/>
        <v>#VALUE!</v>
      </c>
      <c r="AJ205" s="41" t="e">
        <f t="shared" si="109"/>
        <v>#VALUE!</v>
      </c>
      <c r="AK205" s="8" t="e">
        <f t="shared" si="112"/>
        <v>#VALUE!</v>
      </c>
      <c r="AL205" s="42" t="e">
        <f t="shared" si="113"/>
        <v>#VALUE!</v>
      </c>
      <c r="AZ205" s="8"/>
    </row>
    <row r="206" spans="1:52" ht="15" x14ac:dyDescent="0.15">
      <c r="A206" s="40"/>
      <c r="B206" s="41" t="e">
        <f t="shared" si="89"/>
        <v>#VALUE!</v>
      </c>
      <c r="C206" s="41" t="e">
        <f t="shared" si="89"/>
        <v>#VALUE!</v>
      </c>
      <c r="D206" s="41" t="e">
        <f t="shared" si="89"/>
        <v>#VALUE!</v>
      </c>
      <c r="E206" s="41" t="e">
        <f t="shared" si="110"/>
        <v>#VALUE!</v>
      </c>
      <c r="F206" s="41" t="e">
        <f t="shared" si="90"/>
        <v>#VALUE!</v>
      </c>
      <c r="G206" s="41" t="e">
        <f t="shared" si="91"/>
        <v>#VALUE!</v>
      </c>
      <c r="H206" s="25" t="e">
        <f t="shared" si="111"/>
        <v>#VALUE!</v>
      </c>
      <c r="I206" s="227" t="e">
        <f t="shared" si="92"/>
        <v>#VALUE!</v>
      </c>
      <c r="J206" s="228" t="e">
        <f t="shared" si="114"/>
        <v>#VALUE!</v>
      </c>
      <c r="K206" s="41" t="e">
        <f t="shared" si="93"/>
        <v>#VALUE!</v>
      </c>
      <c r="L206" s="216" t="e">
        <f t="shared" si="94"/>
        <v>#VALUE!</v>
      </c>
      <c r="M206" s="216" t="e">
        <f t="shared" si="80"/>
        <v>#VALUE!</v>
      </c>
      <c r="N206" s="41" t="e">
        <f t="shared" si="95"/>
        <v>#VALUE!</v>
      </c>
      <c r="O206" s="41" t="e">
        <f t="shared" si="96"/>
        <v>#VALUE!</v>
      </c>
      <c r="P206" s="229" t="e">
        <f t="shared" si="97"/>
        <v>#VALUE!</v>
      </c>
      <c r="Q206" s="41" t="e">
        <f t="shared" si="98"/>
        <v>#VALUE!</v>
      </c>
      <c r="R206" s="41" t="e">
        <f t="shared" si="99"/>
        <v>#VALUE!</v>
      </c>
      <c r="S206" s="216" t="e">
        <f t="shared" si="81"/>
        <v>#VALUE!</v>
      </c>
      <c r="T206" s="216" t="e">
        <f t="shared" si="82"/>
        <v>#VALUE!</v>
      </c>
      <c r="U206" s="231" t="e">
        <f t="shared" si="100"/>
        <v>#VALUE!</v>
      </c>
      <c r="V206" s="231" t="e">
        <f t="shared" si="83"/>
        <v>#VALUE!</v>
      </c>
      <c r="W206" s="41" t="e">
        <f t="shared" si="101"/>
        <v>#VALUE!</v>
      </c>
      <c r="X206" s="41" t="e">
        <f t="shared" si="102"/>
        <v>#VALUE!</v>
      </c>
      <c r="Y206" s="41" t="e">
        <f t="shared" si="103"/>
        <v>#VALUE!</v>
      </c>
      <c r="Z206" s="41" t="e">
        <f t="shared" si="104"/>
        <v>#VALUE!</v>
      </c>
      <c r="AA206" s="231" t="e">
        <f t="shared" si="84"/>
        <v>#VALUE!</v>
      </c>
      <c r="AB206" s="231" t="e">
        <f t="shared" si="105"/>
        <v>#VALUE!</v>
      </c>
      <c r="AC206" s="41" t="e">
        <f t="shared" si="106"/>
        <v>#VALUE!</v>
      </c>
      <c r="AD206" s="41" t="e">
        <f t="shared" si="85"/>
        <v>#VALUE!</v>
      </c>
      <c r="AE206" s="41" t="e">
        <f t="shared" si="107"/>
        <v>#VALUE!</v>
      </c>
      <c r="AF206" s="41" t="e">
        <f t="shared" si="86"/>
        <v>#VALUE!</v>
      </c>
      <c r="AG206" s="41" t="e">
        <f t="shared" si="87"/>
        <v>#VALUE!</v>
      </c>
      <c r="AH206" s="41" t="e">
        <f t="shared" si="108"/>
        <v>#VALUE!</v>
      </c>
      <c r="AI206" s="41" t="e">
        <f t="shared" si="88"/>
        <v>#VALUE!</v>
      </c>
      <c r="AJ206" s="41" t="e">
        <f t="shared" si="109"/>
        <v>#VALUE!</v>
      </c>
      <c r="AK206" s="8" t="e">
        <f t="shared" si="112"/>
        <v>#VALUE!</v>
      </c>
      <c r="AL206" s="42" t="e">
        <f t="shared" si="113"/>
        <v>#VALUE!</v>
      </c>
      <c r="AZ206" s="8"/>
    </row>
    <row r="207" spans="1:52" ht="15" x14ac:dyDescent="0.15">
      <c r="A207" s="40"/>
      <c r="B207" s="41" t="e">
        <f t="shared" si="89"/>
        <v>#VALUE!</v>
      </c>
      <c r="C207" s="41" t="e">
        <f t="shared" si="89"/>
        <v>#VALUE!</v>
      </c>
      <c r="D207" s="41" t="e">
        <f t="shared" si="89"/>
        <v>#VALUE!</v>
      </c>
      <c r="E207" s="41" t="e">
        <f t="shared" si="110"/>
        <v>#VALUE!</v>
      </c>
      <c r="F207" s="41" t="e">
        <f t="shared" si="90"/>
        <v>#VALUE!</v>
      </c>
      <c r="G207" s="41" t="e">
        <f t="shared" si="91"/>
        <v>#VALUE!</v>
      </c>
      <c r="H207" s="25" t="e">
        <f t="shared" si="111"/>
        <v>#VALUE!</v>
      </c>
      <c r="I207" s="227" t="e">
        <f t="shared" si="92"/>
        <v>#VALUE!</v>
      </c>
      <c r="J207" s="228" t="e">
        <f t="shared" si="114"/>
        <v>#VALUE!</v>
      </c>
      <c r="K207" s="41" t="e">
        <f t="shared" si="93"/>
        <v>#VALUE!</v>
      </c>
      <c r="L207" s="216" t="e">
        <f t="shared" si="94"/>
        <v>#VALUE!</v>
      </c>
      <c r="M207" s="216" t="e">
        <f t="shared" si="80"/>
        <v>#VALUE!</v>
      </c>
      <c r="N207" s="41" t="e">
        <f t="shared" si="95"/>
        <v>#VALUE!</v>
      </c>
      <c r="O207" s="41" t="e">
        <f t="shared" si="96"/>
        <v>#VALUE!</v>
      </c>
      <c r="P207" s="229" t="e">
        <f t="shared" si="97"/>
        <v>#VALUE!</v>
      </c>
      <c r="Q207" s="41" t="e">
        <f t="shared" si="98"/>
        <v>#VALUE!</v>
      </c>
      <c r="R207" s="41" t="e">
        <f t="shared" si="99"/>
        <v>#VALUE!</v>
      </c>
      <c r="S207" s="216" t="e">
        <f t="shared" si="81"/>
        <v>#VALUE!</v>
      </c>
      <c r="T207" s="216" t="e">
        <f t="shared" si="82"/>
        <v>#VALUE!</v>
      </c>
      <c r="U207" s="231" t="e">
        <f t="shared" si="100"/>
        <v>#VALUE!</v>
      </c>
      <c r="V207" s="231" t="e">
        <f t="shared" si="83"/>
        <v>#VALUE!</v>
      </c>
      <c r="W207" s="41" t="e">
        <f t="shared" si="101"/>
        <v>#VALUE!</v>
      </c>
      <c r="X207" s="41" t="e">
        <f t="shared" si="102"/>
        <v>#VALUE!</v>
      </c>
      <c r="Y207" s="41" t="e">
        <f t="shared" si="103"/>
        <v>#VALUE!</v>
      </c>
      <c r="Z207" s="41" t="e">
        <f t="shared" si="104"/>
        <v>#VALUE!</v>
      </c>
      <c r="AA207" s="231" t="e">
        <f t="shared" si="84"/>
        <v>#VALUE!</v>
      </c>
      <c r="AB207" s="231" t="e">
        <f t="shared" si="105"/>
        <v>#VALUE!</v>
      </c>
      <c r="AC207" s="41" t="e">
        <f t="shared" si="106"/>
        <v>#VALUE!</v>
      </c>
      <c r="AD207" s="41" t="e">
        <f t="shared" si="85"/>
        <v>#VALUE!</v>
      </c>
      <c r="AE207" s="41" t="e">
        <f t="shared" si="107"/>
        <v>#VALUE!</v>
      </c>
      <c r="AF207" s="41" t="e">
        <f t="shared" si="86"/>
        <v>#VALUE!</v>
      </c>
      <c r="AG207" s="41" t="e">
        <f t="shared" si="87"/>
        <v>#VALUE!</v>
      </c>
      <c r="AH207" s="41" t="e">
        <f t="shared" si="108"/>
        <v>#VALUE!</v>
      </c>
      <c r="AI207" s="41" t="e">
        <f t="shared" si="88"/>
        <v>#VALUE!</v>
      </c>
      <c r="AJ207" s="41" t="e">
        <f t="shared" si="109"/>
        <v>#VALUE!</v>
      </c>
      <c r="AK207" s="8" t="e">
        <f t="shared" si="112"/>
        <v>#VALUE!</v>
      </c>
      <c r="AL207" s="42" t="e">
        <f t="shared" si="113"/>
        <v>#VALUE!</v>
      </c>
      <c r="AZ207" s="8"/>
    </row>
    <row r="208" spans="1:52" ht="15" x14ac:dyDescent="0.15">
      <c r="A208" s="40"/>
      <c r="B208" s="41" t="e">
        <f t="shared" si="89"/>
        <v>#VALUE!</v>
      </c>
      <c r="C208" s="41" t="e">
        <f t="shared" si="89"/>
        <v>#VALUE!</v>
      </c>
      <c r="D208" s="41" t="e">
        <f t="shared" si="89"/>
        <v>#VALUE!</v>
      </c>
      <c r="E208" s="41" t="e">
        <f t="shared" si="110"/>
        <v>#VALUE!</v>
      </c>
      <c r="F208" s="41" t="e">
        <f t="shared" si="90"/>
        <v>#VALUE!</v>
      </c>
      <c r="G208" s="41" t="e">
        <f t="shared" si="91"/>
        <v>#VALUE!</v>
      </c>
      <c r="H208" s="25" t="e">
        <f t="shared" si="111"/>
        <v>#VALUE!</v>
      </c>
      <c r="I208" s="227" t="e">
        <f t="shared" si="92"/>
        <v>#VALUE!</v>
      </c>
      <c r="J208" s="228" t="e">
        <f t="shared" si="114"/>
        <v>#VALUE!</v>
      </c>
      <c r="K208" s="41" t="e">
        <f t="shared" si="93"/>
        <v>#VALUE!</v>
      </c>
      <c r="L208" s="216" t="e">
        <f t="shared" si="94"/>
        <v>#VALUE!</v>
      </c>
      <c r="M208" s="216" t="e">
        <f t="shared" si="80"/>
        <v>#VALUE!</v>
      </c>
      <c r="N208" s="41" t="e">
        <f t="shared" si="95"/>
        <v>#VALUE!</v>
      </c>
      <c r="O208" s="41" t="e">
        <f t="shared" si="96"/>
        <v>#VALUE!</v>
      </c>
      <c r="P208" s="229" t="e">
        <f t="shared" si="97"/>
        <v>#VALUE!</v>
      </c>
      <c r="Q208" s="41" t="e">
        <f t="shared" si="98"/>
        <v>#VALUE!</v>
      </c>
      <c r="R208" s="41" t="e">
        <f t="shared" si="99"/>
        <v>#VALUE!</v>
      </c>
      <c r="S208" s="216" t="e">
        <f t="shared" si="81"/>
        <v>#VALUE!</v>
      </c>
      <c r="T208" s="216" t="e">
        <f t="shared" si="82"/>
        <v>#VALUE!</v>
      </c>
      <c r="U208" s="231" t="e">
        <f t="shared" si="100"/>
        <v>#VALUE!</v>
      </c>
      <c r="V208" s="231" t="e">
        <f t="shared" si="83"/>
        <v>#VALUE!</v>
      </c>
      <c r="W208" s="41" t="e">
        <f t="shared" si="101"/>
        <v>#VALUE!</v>
      </c>
      <c r="X208" s="41" t="e">
        <f t="shared" si="102"/>
        <v>#VALUE!</v>
      </c>
      <c r="Y208" s="41" t="e">
        <f t="shared" si="103"/>
        <v>#VALUE!</v>
      </c>
      <c r="Z208" s="41" t="e">
        <f t="shared" si="104"/>
        <v>#VALUE!</v>
      </c>
      <c r="AA208" s="231" t="e">
        <f t="shared" si="84"/>
        <v>#VALUE!</v>
      </c>
      <c r="AB208" s="231" t="e">
        <f t="shared" si="105"/>
        <v>#VALUE!</v>
      </c>
      <c r="AC208" s="41" t="e">
        <f t="shared" si="106"/>
        <v>#VALUE!</v>
      </c>
      <c r="AD208" s="41" t="e">
        <f t="shared" si="85"/>
        <v>#VALUE!</v>
      </c>
      <c r="AE208" s="41" t="e">
        <f t="shared" si="107"/>
        <v>#VALUE!</v>
      </c>
      <c r="AF208" s="41" t="e">
        <f t="shared" si="86"/>
        <v>#VALUE!</v>
      </c>
      <c r="AG208" s="41" t="e">
        <f t="shared" si="87"/>
        <v>#VALUE!</v>
      </c>
      <c r="AH208" s="41" t="e">
        <f t="shared" si="108"/>
        <v>#VALUE!</v>
      </c>
      <c r="AI208" s="41" t="e">
        <f t="shared" si="88"/>
        <v>#VALUE!</v>
      </c>
      <c r="AJ208" s="41" t="e">
        <f t="shared" si="109"/>
        <v>#VALUE!</v>
      </c>
      <c r="AK208" s="8" t="e">
        <f t="shared" si="112"/>
        <v>#VALUE!</v>
      </c>
      <c r="AL208" s="42" t="e">
        <f t="shared" si="113"/>
        <v>#VALUE!</v>
      </c>
      <c r="AZ208" s="8"/>
    </row>
    <row r="209" spans="1:52" ht="15" x14ac:dyDescent="0.15">
      <c r="A209" s="40"/>
      <c r="B209" s="41"/>
      <c r="C209" s="41"/>
      <c r="D209" s="41"/>
      <c r="E209" s="41"/>
      <c r="F209" s="41"/>
      <c r="G209" s="41"/>
      <c r="H209" s="25"/>
      <c r="I209" s="227"/>
      <c r="J209" s="228"/>
      <c r="K209" s="41"/>
      <c r="L209" s="234"/>
      <c r="M209" s="234"/>
      <c r="N209" s="41"/>
      <c r="O209" s="41"/>
      <c r="P209" s="229"/>
      <c r="Q209" s="235"/>
      <c r="R209" s="41"/>
      <c r="S209" s="234"/>
      <c r="T209" s="234"/>
      <c r="U209" s="235"/>
      <c r="V209" s="235"/>
      <c r="W209" s="41"/>
      <c r="X209" s="41"/>
      <c r="Y209" s="41"/>
      <c r="Z209" s="41"/>
      <c r="AA209" s="235"/>
      <c r="AB209" s="235"/>
      <c r="AC209" s="41"/>
      <c r="AD209" s="41"/>
      <c r="AE209" s="41"/>
      <c r="AF209" s="41"/>
      <c r="AG209" s="41"/>
      <c r="AH209" s="41"/>
      <c r="AI209" s="41"/>
      <c r="AJ209" s="41"/>
      <c r="AZ209" s="8"/>
    </row>
    <row r="210" spans="1:52" ht="15" x14ac:dyDescent="0.15">
      <c r="A210" s="40"/>
      <c r="B210" s="41"/>
      <c r="C210" s="41"/>
      <c r="D210" s="41"/>
      <c r="E210" s="41"/>
      <c r="F210" s="41"/>
      <c r="G210" s="41"/>
      <c r="H210" s="25"/>
      <c r="I210" s="227"/>
      <c r="J210" s="228"/>
      <c r="K210" s="41"/>
      <c r="L210" s="234"/>
      <c r="M210" s="234"/>
      <c r="N210" s="41"/>
      <c r="O210" s="41"/>
      <c r="P210" s="229"/>
      <c r="Q210" s="235"/>
      <c r="R210" s="41"/>
      <c r="S210" s="234"/>
      <c r="T210" s="234"/>
      <c r="U210" s="235"/>
      <c r="V210" s="235"/>
      <c r="W210" s="41"/>
      <c r="X210" s="41"/>
      <c r="Y210" s="41"/>
      <c r="Z210" s="41"/>
      <c r="AA210" s="235"/>
      <c r="AB210" s="235"/>
      <c r="AC210" s="41"/>
      <c r="AD210" s="41"/>
      <c r="AE210" s="41"/>
      <c r="AF210" s="41"/>
      <c r="AG210" s="41"/>
      <c r="AH210" s="41"/>
      <c r="AI210" s="41"/>
      <c r="AJ210" s="41"/>
    </row>
    <row r="211" spans="1:52" ht="15" x14ac:dyDescent="0.15">
      <c r="A211" s="40"/>
      <c r="B211" s="41"/>
      <c r="C211" s="41"/>
      <c r="D211" s="41"/>
      <c r="E211" s="41"/>
      <c r="F211" s="41"/>
      <c r="G211" s="41"/>
      <c r="H211" s="25"/>
      <c r="I211" s="227"/>
      <c r="J211" s="228"/>
      <c r="K211" s="41"/>
      <c r="L211" s="234"/>
      <c r="M211" s="234"/>
      <c r="N211" s="41"/>
      <c r="O211" s="41"/>
      <c r="P211" s="229"/>
      <c r="Q211" s="235"/>
      <c r="R211" s="41"/>
      <c r="S211" s="234"/>
      <c r="T211" s="234"/>
      <c r="U211" s="235"/>
      <c r="V211" s="235"/>
      <c r="W211" s="41"/>
      <c r="X211" s="41"/>
      <c r="Y211" s="41"/>
      <c r="Z211" s="41"/>
      <c r="AA211" s="235"/>
      <c r="AB211" s="235"/>
      <c r="AC211" s="41"/>
      <c r="AD211" s="41"/>
      <c r="AE211" s="41"/>
      <c r="AF211" s="41"/>
      <c r="AG211" s="41"/>
      <c r="AH211" s="41"/>
      <c r="AI211" s="41"/>
      <c r="AJ211" s="41"/>
    </row>
    <row r="212" spans="1:52" ht="15" x14ac:dyDescent="0.15">
      <c r="A212" s="40"/>
      <c r="B212" s="41"/>
      <c r="C212" s="41"/>
      <c r="D212" s="41"/>
      <c r="E212" s="41"/>
      <c r="F212" s="41"/>
      <c r="G212" s="41"/>
      <c r="H212" s="25"/>
      <c r="I212" s="227"/>
      <c r="J212" s="228"/>
      <c r="K212" s="41"/>
      <c r="L212" s="234"/>
      <c r="M212" s="234"/>
      <c r="N212" s="41"/>
      <c r="O212" s="41"/>
      <c r="P212" s="229"/>
      <c r="Q212" s="235"/>
      <c r="R212" s="41"/>
      <c r="S212" s="234"/>
      <c r="T212" s="234"/>
      <c r="U212" s="235"/>
      <c r="V212" s="235"/>
      <c r="W212" s="41"/>
      <c r="X212" s="41"/>
      <c r="Y212" s="41"/>
      <c r="Z212" s="41"/>
      <c r="AA212" s="235"/>
      <c r="AB212" s="235"/>
      <c r="AC212" s="41"/>
      <c r="AD212" s="41"/>
      <c r="AE212" s="41"/>
      <c r="AF212" s="41"/>
      <c r="AG212" s="41"/>
      <c r="AH212" s="41"/>
      <c r="AI212" s="41"/>
      <c r="AJ212" s="41"/>
    </row>
    <row r="213" spans="1:52" ht="15" x14ac:dyDescent="0.15">
      <c r="A213" s="40"/>
      <c r="B213" s="41"/>
      <c r="C213" s="41"/>
      <c r="D213" s="41"/>
      <c r="E213" s="41"/>
      <c r="F213" s="41"/>
      <c r="G213" s="41"/>
      <c r="H213" s="25"/>
      <c r="I213" s="227"/>
      <c r="J213" s="228"/>
      <c r="K213" s="41"/>
      <c r="L213" s="234"/>
      <c r="M213" s="234"/>
      <c r="N213" s="41"/>
      <c r="O213" s="41"/>
      <c r="P213" s="229"/>
      <c r="Q213" s="235"/>
      <c r="R213" s="41"/>
      <c r="S213" s="234"/>
      <c r="T213" s="234"/>
      <c r="U213" s="235"/>
      <c r="V213" s="235"/>
      <c r="W213" s="41"/>
      <c r="X213" s="41"/>
      <c r="Y213" s="41"/>
      <c r="Z213" s="41"/>
      <c r="AA213" s="235"/>
      <c r="AB213" s="235"/>
      <c r="AC213" s="41"/>
      <c r="AD213" s="41"/>
      <c r="AE213" s="41"/>
      <c r="AF213" s="41"/>
      <c r="AG213" s="41"/>
      <c r="AH213" s="41"/>
      <c r="AI213" s="41"/>
      <c r="AJ213" s="41"/>
    </row>
    <row r="214" spans="1:52" ht="15" x14ac:dyDescent="0.15">
      <c r="A214" s="40"/>
      <c r="B214" s="41"/>
      <c r="C214" s="41"/>
      <c r="D214" s="41"/>
      <c r="E214" s="41"/>
      <c r="F214" s="41"/>
      <c r="G214" s="41"/>
      <c r="H214" s="25"/>
      <c r="I214" s="227"/>
      <c r="J214" s="228"/>
      <c r="K214" s="41"/>
      <c r="L214" s="234"/>
      <c r="M214" s="234"/>
      <c r="N214" s="41"/>
      <c r="O214" s="41"/>
      <c r="P214" s="229"/>
      <c r="Q214" s="235"/>
      <c r="R214" s="41"/>
      <c r="S214" s="234"/>
      <c r="T214" s="234"/>
      <c r="U214" s="235"/>
      <c r="V214" s="235"/>
      <c r="W214" s="41"/>
      <c r="X214" s="41"/>
      <c r="Y214" s="41"/>
      <c r="Z214" s="41"/>
      <c r="AA214" s="235"/>
      <c r="AB214" s="235"/>
      <c r="AC214" s="41"/>
      <c r="AD214" s="41"/>
      <c r="AE214" s="41"/>
      <c r="AF214" s="41"/>
      <c r="AG214" s="41"/>
      <c r="AH214" s="41"/>
      <c r="AI214" s="41"/>
      <c r="AJ214" s="41"/>
    </row>
    <row r="215" spans="1:52" ht="15" x14ac:dyDescent="0.15">
      <c r="A215" s="40"/>
      <c r="B215" s="41"/>
      <c r="C215" s="41"/>
      <c r="D215" s="41"/>
      <c r="E215" s="41"/>
      <c r="F215" s="41"/>
      <c r="G215" s="41"/>
      <c r="H215" s="25"/>
      <c r="I215" s="227"/>
      <c r="J215" s="228"/>
      <c r="K215" s="41"/>
      <c r="L215" s="234"/>
      <c r="M215" s="234"/>
      <c r="N215" s="41"/>
      <c r="O215" s="41"/>
      <c r="P215" s="229"/>
      <c r="Q215" s="235"/>
      <c r="R215" s="41"/>
      <c r="S215" s="234"/>
      <c r="T215" s="234"/>
      <c r="U215" s="235"/>
      <c r="V215" s="235"/>
      <c r="W215" s="41"/>
      <c r="X215" s="41"/>
      <c r="Y215" s="41"/>
      <c r="Z215" s="41"/>
      <c r="AA215" s="235"/>
      <c r="AB215" s="235"/>
      <c r="AC215" s="41"/>
      <c r="AD215" s="41"/>
      <c r="AE215" s="41"/>
      <c r="AF215" s="41"/>
      <c r="AG215" s="41"/>
      <c r="AH215" s="41"/>
      <c r="AI215" s="41"/>
      <c r="AJ215" s="41"/>
    </row>
    <row r="216" spans="1:52" x14ac:dyDescent="0.15">
      <c r="K216" s="236"/>
      <c r="L216" s="236"/>
      <c r="M216" s="236"/>
      <c r="N216" s="236"/>
      <c r="O216" s="236"/>
      <c r="P216" s="236"/>
      <c r="Q216" s="237"/>
      <c r="R216" s="237"/>
      <c r="S216" s="237"/>
    </row>
    <row r="217" spans="1:52" x14ac:dyDescent="0.15">
      <c r="K217" s="236"/>
      <c r="L217" s="236"/>
      <c r="M217" s="236"/>
      <c r="N217" s="236"/>
      <c r="O217" s="236"/>
      <c r="P217" s="236"/>
      <c r="Q217" s="237"/>
      <c r="R217" s="237"/>
      <c r="S217" s="237"/>
    </row>
    <row r="218" spans="1:52" x14ac:dyDescent="0.15">
      <c r="K218" s="236"/>
      <c r="L218" s="236"/>
      <c r="M218" s="236"/>
      <c r="N218" s="236"/>
      <c r="O218" s="236"/>
      <c r="P218" s="236"/>
      <c r="Q218" s="237"/>
      <c r="R218" s="237"/>
      <c r="S218" s="237"/>
    </row>
    <row r="219" spans="1:52" x14ac:dyDescent="0.15">
      <c r="K219" s="236"/>
      <c r="L219" s="236"/>
      <c r="M219" s="236"/>
      <c r="N219" s="236"/>
      <c r="O219" s="236"/>
      <c r="P219" s="236"/>
      <c r="Q219" s="237"/>
      <c r="R219" s="237"/>
      <c r="S219" s="237"/>
    </row>
    <row r="220" spans="1:52" x14ac:dyDescent="0.15">
      <c r="K220" s="236"/>
      <c r="L220" s="236"/>
      <c r="M220" s="236"/>
      <c r="N220" s="236"/>
      <c r="O220" s="236"/>
      <c r="P220" s="236"/>
      <c r="Q220" s="237"/>
      <c r="R220" s="237"/>
      <c r="S220" s="237"/>
    </row>
    <row r="221" spans="1:52" x14ac:dyDescent="0.15">
      <c r="K221" s="236"/>
      <c r="L221" s="236"/>
      <c r="M221" s="236"/>
      <c r="N221" s="236"/>
      <c r="O221" s="236"/>
      <c r="P221" s="236"/>
      <c r="Q221" s="237"/>
      <c r="R221" s="237"/>
      <c r="S221" s="237"/>
    </row>
    <row r="222" spans="1:52" x14ac:dyDescent="0.15">
      <c r="K222" s="236"/>
      <c r="L222" s="236"/>
      <c r="M222" s="236"/>
      <c r="N222" s="236"/>
      <c r="O222" s="236"/>
      <c r="P222" s="236"/>
      <c r="Q222" s="237"/>
      <c r="R222" s="237"/>
      <c r="S222" s="237"/>
    </row>
    <row r="223" spans="1:52" x14ac:dyDescent="0.15">
      <c r="K223" s="236"/>
      <c r="L223" s="236"/>
      <c r="M223" s="236"/>
      <c r="N223" s="236"/>
      <c r="O223" s="236"/>
      <c r="P223" s="236"/>
      <c r="Q223" s="237"/>
      <c r="R223" s="237"/>
      <c r="S223" s="237"/>
    </row>
    <row r="224" spans="1:52" x14ac:dyDescent="0.15">
      <c r="K224" s="236"/>
      <c r="L224" s="236"/>
      <c r="M224" s="236"/>
      <c r="N224" s="236"/>
      <c r="O224" s="236"/>
      <c r="P224" s="236"/>
      <c r="Q224" s="237"/>
      <c r="R224" s="237"/>
      <c r="S224" s="237"/>
    </row>
    <row r="225" spans="11:19" x14ac:dyDescent="0.15">
      <c r="K225" s="236"/>
      <c r="L225" s="236"/>
      <c r="M225" s="236"/>
      <c r="N225" s="236"/>
      <c r="O225" s="236"/>
      <c r="P225" s="236"/>
      <c r="Q225" s="237"/>
      <c r="R225" s="237"/>
      <c r="S225" s="237"/>
    </row>
    <row r="226" spans="11:19" x14ac:dyDescent="0.15">
      <c r="K226" s="236"/>
      <c r="L226" s="236"/>
      <c r="M226" s="236"/>
      <c r="N226" s="236"/>
      <c r="O226" s="236"/>
      <c r="P226" s="236"/>
      <c r="Q226" s="237"/>
      <c r="R226" s="237"/>
      <c r="S226" s="237"/>
    </row>
    <row r="227" spans="11:19" x14ac:dyDescent="0.15">
      <c r="K227" s="236"/>
      <c r="L227" s="236"/>
      <c r="M227" s="236"/>
      <c r="N227" s="236"/>
      <c r="O227" s="236"/>
      <c r="P227" s="236"/>
      <c r="Q227" s="237"/>
      <c r="R227" s="237"/>
      <c r="S227" s="237"/>
    </row>
    <row r="228" spans="11:19" x14ac:dyDescent="0.15">
      <c r="K228" s="236"/>
      <c r="L228" s="236"/>
      <c r="M228" s="236"/>
      <c r="N228" s="236"/>
      <c r="O228" s="236"/>
      <c r="P228" s="236"/>
      <c r="Q228" s="237"/>
      <c r="R228" s="237"/>
      <c r="S228" s="237"/>
    </row>
    <row r="229" spans="11:19" x14ac:dyDescent="0.15">
      <c r="K229" s="236"/>
      <c r="L229" s="236"/>
      <c r="M229" s="236"/>
      <c r="N229" s="236"/>
      <c r="O229" s="236"/>
      <c r="P229" s="236"/>
      <c r="Q229" s="237"/>
      <c r="R229" s="237"/>
      <c r="S229" s="237"/>
    </row>
    <row r="230" spans="11:19" x14ac:dyDescent="0.15">
      <c r="K230" s="236"/>
      <c r="L230" s="236"/>
      <c r="M230" s="236"/>
      <c r="N230" s="236"/>
      <c r="O230" s="236"/>
      <c r="P230" s="236"/>
      <c r="Q230" s="237"/>
      <c r="R230" s="237"/>
      <c r="S230" s="237"/>
    </row>
    <row r="231" spans="11:19" x14ac:dyDescent="0.15">
      <c r="K231" s="236"/>
      <c r="L231" s="236"/>
      <c r="M231" s="236"/>
      <c r="N231" s="236"/>
      <c r="O231" s="236"/>
      <c r="P231" s="236"/>
      <c r="Q231" s="237"/>
      <c r="R231" s="237"/>
      <c r="S231" s="237"/>
    </row>
    <row r="232" spans="11:19" x14ac:dyDescent="0.15">
      <c r="K232" s="236"/>
      <c r="L232" s="236"/>
      <c r="M232" s="236"/>
      <c r="N232" s="236"/>
      <c r="O232" s="236"/>
      <c r="P232" s="236"/>
      <c r="Q232" s="237"/>
      <c r="R232" s="237"/>
      <c r="S232" s="237"/>
    </row>
    <row r="233" spans="11:19" x14ac:dyDescent="0.15">
      <c r="K233" s="236"/>
      <c r="L233" s="236"/>
      <c r="M233" s="236"/>
      <c r="N233" s="236"/>
      <c r="O233" s="236"/>
      <c r="P233" s="236"/>
      <c r="Q233" s="237"/>
      <c r="R233" s="237"/>
      <c r="S233" s="237"/>
    </row>
    <row r="234" spans="11:19" x14ac:dyDescent="0.15">
      <c r="K234" s="236"/>
      <c r="L234" s="236"/>
      <c r="M234" s="236"/>
      <c r="N234" s="236"/>
      <c r="O234" s="236"/>
      <c r="P234" s="236"/>
      <c r="Q234" s="237"/>
      <c r="R234" s="237"/>
      <c r="S234" s="237"/>
    </row>
    <row r="235" spans="11:19" x14ac:dyDescent="0.15">
      <c r="K235" s="236"/>
      <c r="L235" s="236"/>
      <c r="M235" s="236"/>
      <c r="N235" s="236"/>
      <c r="O235" s="236"/>
      <c r="P235" s="236"/>
      <c r="Q235" s="237"/>
      <c r="R235" s="237"/>
      <c r="S235" s="237"/>
    </row>
    <row r="236" spans="11:19" x14ac:dyDescent="0.15">
      <c r="K236" s="236"/>
      <c r="L236" s="236"/>
      <c r="M236" s="236"/>
      <c r="N236" s="236"/>
      <c r="O236" s="236"/>
      <c r="P236" s="236"/>
      <c r="Q236" s="237"/>
      <c r="R236" s="237"/>
      <c r="S236" s="237"/>
    </row>
    <row r="237" spans="11:19" x14ac:dyDescent="0.15">
      <c r="K237" s="236"/>
      <c r="L237" s="236"/>
      <c r="M237" s="236"/>
      <c r="N237" s="236"/>
      <c r="O237" s="236"/>
      <c r="P237" s="236"/>
      <c r="Q237" s="237"/>
      <c r="R237" s="237"/>
      <c r="S237" s="237"/>
    </row>
    <row r="238" spans="11:19" x14ac:dyDescent="0.15">
      <c r="K238" s="236"/>
      <c r="L238" s="236"/>
      <c r="M238" s="236"/>
      <c r="N238" s="236"/>
      <c r="O238" s="236"/>
      <c r="P238" s="236"/>
      <c r="Q238" s="237"/>
      <c r="R238" s="237"/>
      <c r="S238" s="237"/>
    </row>
    <row r="239" spans="11:19" x14ac:dyDescent="0.15">
      <c r="K239" s="236"/>
      <c r="L239" s="236"/>
      <c r="M239" s="236"/>
      <c r="N239" s="236"/>
      <c r="O239" s="236"/>
      <c r="P239" s="236"/>
      <c r="Q239" s="237"/>
      <c r="R239" s="237"/>
      <c r="S239" s="237"/>
    </row>
    <row r="240" spans="11:19" x14ac:dyDescent="0.15">
      <c r="K240" s="236"/>
      <c r="L240" s="236"/>
      <c r="M240" s="236"/>
      <c r="N240" s="236"/>
      <c r="O240" s="236"/>
      <c r="P240" s="236"/>
      <c r="Q240" s="237"/>
      <c r="R240" s="237"/>
      <c r="S240" s="237"/>
    </row>
    <row r="241" spans="11:19" x14ac:dyDescent="0.15">
      <c r="K241" s="236"/>
      <c r="L241" s="236"/>
      <c r="M241" s="236"/>
      <c r="N241" s="236"/>
      <c r="O241" s="236"/>
      <c r="P241" s="236"/>
      <c r="Q241" s="237"/>
      <c r="R241" s="237"/>
      <c r="S241" s="237"/>
    </row>
    <row r="242" spans="11:19" x14ac:dyDescent="0.15">
      <c r="K242" s="236"/>
      <c r="L242" s="236"/>
      <c r="M242" s="236"/>
      <c r="N242" s="236"/>
      <c r="O242" s="236"/>
      <c r="P242" s="236"/>
      <c r="Q242" s="237"/>
      <c r="R242" s="237"/>
      <c r="S242" s="237"/>
    </row>
    <row r="243" spans="11:19" x14ac:dyDescent="0.15">
      <c r="K243" s="236"/>
      <c r="L243" s="236"/>
      <c r="M243" s="236"/>
      <c r="N243" s="236"/>
      <c r="O243" s="236"/>
      <c r="P243" s="236"/>
      <c r="Q243" s="237"/>
      <c r="R243" s="237"/>
      <c r="S243" s="237"/>
    </row>
    <row r="244" spans="11:19" x14ac:dyDescent="0.15">
      <c r="K244" s="236"/>
      <c r="L244" s="236"/>
      <c r="M244" s="236"/>
      <c r="N244" s="236"/>
      <c r="O244" s="236"/>
      <c r="P244" s="236"/>
      <c r="Q244" s="237"/>
      <c r="R244" s="237"/>
      <c r="S244" s="237"/>
    </row>
    <row r="245" spans="11:19" x14ac:dyDescent="0.15">
      <c r="K245" s="236"/>
      <c r="L245" s="236"/>
      <c r="M245" s="236"/>
      <c r="N245" s="236"/>
      <c r="O245" s="236"/>
      <c r="P245" s="236"/>
      <c r="Q245" s="237"/>
      <c r="R245" s="237"/>
      <c r="S245" s="237"/>
    </row>
    <row r="246" spans="11:19" x14ac:dyDescent="0.15">
      <c r="K246" s="236"/>
      <c r="L246" s="236"/>
      <c r="M246" s="236"/>
      <c r="N246" s="236"/>
      <c r="O246" s="236"/>
      <c r="P246" s="236"/>
      <c r="Q246" s="237"/>
      <c r="R246" s="237"/>
      <c r="S246" s="237"/>
    </row>
    <row r="247" spans="11:19" x14ac:dyDescent="0.15">
      <c r="K247" s="236"/>
      <c r="L247" s="236"/>
      <c r="M247" s="236"/>
      <c r="N247" s="236"/>
      <c r="O247" s="236"/>
      <c r="P247" s="236"/>
      <c r="Q247" s="237"/>
      <c r="R247" s="237"/>
      <c r="S247" s="237"/>
    </row>
    <row r="248" spans="11:19" x14ac:dyDescent="0.15">
      <c r="K248" s="236"/>
      <c r="L248" s="236"/>
      <c r="M248" s="236"/>
      <c r="N248" s="236"/>
      <c r="O248" s="236"/>
      <c r="P248" s="236"/>
      <c r="Q248" s="237"/>
      <c r="R248" s="237"/>
      <c r="S248" s="237"/>
    </row>
    <row r="249" spans="11:19" x14ac:dyDescent="0.15">
      <c r="K249" s="236"/>
      <c r="L249" s="236"/>
      <c r="M249" s="236"/>
      <c r="N249" s="236"/>
      <c r="O249" s="236"/>
      <c r="P249" s="236"/>
      <c r="Q249" s="237"/>
      <c r="R249" s="237"/>
      <c r="S249" s="237"/>
    </row>
    <row r="250" spans="11:19" x14ac:dyDescent="0.15">
      <c r="K250" s="236"/>
      <c r="L250" s="236"/>
      <c r="M250" s="236"/>
      <c r="N250" s="236"/>
      <c r="O250" s="236"/>
      <c r="P250" s="236"/>
      <c r="Q250" s="237"/>
      <c r="R250" s="237"/>
      <c r="S250" s="237"/>
    </row>
    <row r="251" spans="11:19" x14ac:dyDescent="0.15">
      <c r="K251" s="236"/>
      <c r="L251" s="236"/>
      <c r="M251" s="236"/>
      <c r="N251" s="236"/>
      <c r="O251" s="236"/>
      <c r="P251" s="236"/>
      <c r="Q251" s="237"/>
      <c r="R251" s="237"/>
      <c r="S251" s="237"/>
    </row>
    <row r="252" spans="11:19" x14ac:dyDescent="0.15">
      <c r="K252" s="236"/>
      <c r="L252" s="236"/>
      <c r="M252" s="236"/>
      <c r="N252" s="236"/>
      <c r="O252" s="236"/>
      <c r="P252" s="236"/>
      <c r="Q252" s="237"/>
      <c r="R252" s="237"/>
      <c r="S252" s="237"/>
    </row>
    <row r="253" spans="11:19" x14ac:dyDescent="0.15">
      <c r="K253" s="236"/>
      <c r="L253" s="236"/>
      <c r="M253" s="236"/>
      <c r="N253" s="236"/>
      <c r="O253" s="236"/>
      <c r="P253" s="236"/>
      <c r="Q253" s="237"/>
      <c r="R253" s="237"/>
      <c r="S253" s="237"/>
    </row>
    <row r="254" spans="11:19" x14ac:dyDescent="0.15">
      <c r="K254" s="236"/>
      <c r="L254" s="236"/>
      <c r="M254" s="236"/>
      <c r="N254" s="236"/>
      <c r="O254" s="236"/>
      <c r="P254" s="236"/>
      <c r="Q254" s="237"/>
      <c r="R254" s="237"/>
      <c r="S254" s="237"/>
    </row>
    <row r="255" spans="11:19" x14ac:dyDescent="0.15">
      <c r="K255" s="236"/>
      <c r="L255" s="236"/>
      <c r="M255" s="236"/>
      <c r="N255" s="236"/>
      <c r="O255" s="236"/>
      <c r="P255" s="236"/>
      <c r="Q255" s="237"/>
      <c r="R255" s="237"/>
      <c r="S255" s="237"/>
    </row>
    <row r="256" spans="11:19" x14ac:dyDescent="0.15">
      <c r="K256" s="236"/>
      <c r="L256" s="236"/>
      <c r="M256" s="236"/>
      <c r="N256" s="236"/>
      <c r="O256" s="236"/>
      <c r="P256" s="236"/>
      <c r="Q256" s="237"/>
      <c r="R256" s="237"/>
      <c r="S256" s="237"/>
    </row>
    <row r="257" spans="11:19" x14ac:dyDescent="0.15">
      <c r="K257" s="236"/>
      <c r="L257" s="236"/>
      <c r="M257" s="236"/>
      <c r="N257" s="236"/>
      <c r="O257" s="236"/>
      <c r="P257" s="236"/>
      <c r="Q257" s="237"/>
      <c r="R257" s="237"/>
      <c r="S257" s="237"/>
    </row>
    <row r="258" spans="11:19" x14ac:dyDescent="0.15">
      <c r="K258" s="236"/>
      <c r="L258" s="236"/>
      <c r="M258" s="236"/>
      <c r="N258" s="236"/>
      <c r="O258" s="236"/>
      <c r="P258" s="236"/>
      <c r="Q258" s="237"/>
      <c r="R258" s="237"/>
      <c r="S258" s="237"/>
    </row>
    <row r="259" spans="11:19" x14ac:dyDescent="0.15">
      <c r="K259" s="236"/>
      <c r="L259" s="236"/>
      <c r="M259" s="236"/>
      <c r="N259" s="236"/>
      <c r="O259" s="236"/>
      <c r="P259" s="236"/>
      <c r="Q259" s="237"/>
      <c r="R259" s="237"/>
      <c r="S259" s="237"/>
    </row>
    <row r="260" spans="11:19" x14ac:dyDescent="0.15">
      <c r="K260" s="236"/>
      <c r="L260" s="236"/>
      <c r="M260" s="236"/>
      <c r="N260" s="236"/>
      <c r="O260" s="236"/>
      <c r="P260" s="236"/>
      <c r="Q260" s="237"/>
      <c r="R260" s="237"/>
      <c r="S260" s="237"/>
    </row>
    <row r="261" spans="11:19" x14ac:dyDescent="0.15">
      <c r="K261" s="236"/>
      <c r="L261" s="236"/>
      <c r="M261" s="236"/>
      <c r="N261" s="236"/>
      <c r="O261" s="236"/>
      <c r="P261" s="236"/>
      <c r="Q261" s="237"/>
      <c r="R261" s="237"/>
      <c r="S261" s="237"/>
    </row>
    <row r="262" spans="11:19" x14ac:dyDescent="0.15">
      <c r="K262" s="236"/>
      <c r="L262" s="236"/>
      <c r="M262" s="236"/>
      <c r="N262" s="236"/>
      <c r="O262" s="236"/>
      <c r="P262" s="236"/>
      <c r="Q262" s="237"/>
      <c r="R262" s="237"/>
      <c r="S262" s="237"/>
    </row>
    <row r="263" spans="11:19" x14ac:dyDescent="0.15">
      <c r="K263" s="236"/>
      <c r="L263" s="236"/>
      <c r="M263" s="236"/>
      <c r="N263" s="236"/>
      <c r="O263" s="236"/>
      <c r="P263" s="236"/>
      <c r="Q263" s="237"/>
      <c r="R263" s="237"/>
      <c r="S263" s="237"/>
    </row>
    <row r="264" spans="11:19" x14ac:dyDescent="0.15">
      <c r="K264" s="236"/>
      <c r="L264" s="236"/>
      <c r="M264" s="236"/>
      <c r="N264" s="236"/>
      <c r="O264" s="236"/>
      <c r="P264" s="236"/>
      <c r="Q264" s="237"/>
      <c r="R264" s="237"/>
      <c r="S264" s="237"/>
    </row>
    <row r="265" spans="11:19" x14ac:dyDescent="0.15">
      <c r="K265" s="236"/>
      <c r="L265" s="236"/>
      <c r="M265" s="236"/>
      <c r="N265" s="236"/>
      <c r="O265" s="236"/>
      <c r="P265" s="236"/>
      <c r="Q265" s="237"/>
      <c r="R265" s="237"/>
      <c r="S265" s="237"/>
    </row>
    <row r="266" spans="11:19" x14ac:dyDescent="0.15">
      <c r="K266" s="236"/>
      <c r="L266" s="236"/>
      <c r="M266" s="236"/>
      <c r="N266" s="236"/>
      <c r="O266" s="236"/>
      <c r="P266" s="236"/>
      <c r="Q266" s="237"/>
      <c r="R266" s="237"/>
      <c r="S266" s="237"/>
    </row>
    <row r="267" spans="11:19" x14ac:dyDescent="0.15">
      <c r="K267" s="236"/>
      <c r="L267" s="236"/>
      <c r="M267" s="236"/>
      <c r="N267" s="236"/>
      <c r="O267" s="236"/>
      <c r="P267" s="236"/>
      <c r="Q267" s="237"/>
      <c r="R267" s="237"/>
      <c r="S267" s="237"/>
    </row>
    <row r="268" spans="11:19" x14ac:dyDescent="0.15">
      <c r="K268" s="236"/>
      <c r="L268" s="236"/>
      <c r="M268" s="236"/>
      <c r="N268" s="236"/>
      <c r="O268" s="236"/>
      <c r="P268" s="236"/>
      <c r="Q268" s="237"/>
      <c r="R268" s="237"/>
      <c r="S268" s="237"/>
    </row>
    <row r="269" spans="11:19" x14ac:dyDescent="0.15">
      <c r="K269" s="236"/>
      <c r="L269" s="236"/>
      <c r="M269" s="236"/>
      <c r="N269" s="236"/>
      <c r="O269" s="236"/>
      <c r="P269" s="236"/>
      <c r="Q269" s="237"/>
      <c r="R269" s="237"/>
      <c r="S269" s="237"/>
    </row>
    <row r="270" spans="11:19" x14ac:dyDescent="0.15">
      <c r="K270" s="236"/>
      <c r="L270" s="236"/>
      <c r="M270" s="236"/>
      <c r="N270" s="236"/>
      <c r="O270" s="236"/>
      <c r="P270" s="236"/>
      <c r="Q270" s="237"/>
      <c r="R270" s="237"/>
      <c r="S270" s="237"/>
    </row>
    <row r="271" spans="11:19" x14ac:dyDescent="0.15">
      <c r="K271" s="236"/>
      <c r="L271" s="236"/>
      <c r="M271" s="236"/>
      <c r="N271" s="236"/>
      <c r="O271" s="236"/>
      <c r="P271" s="236"/>
      <c r="Q271" s="237"/>
      <c r="R271" s="237"/>
      <c r="S271" s="237"/>
    </row>
    <row r="272" spans="11:19" x14ac:dyDescent="0.15">
      <c r="K272" s="236"/>
      <c r="L272" s="236"/>
      <c r="M272" s="236"/>
      <c r="N272" s="236"/>
      <c r="O272" s="236"/>
      <c r="P272" s="236"/>
      <c r="Q272" s="237"/>
      <c r="R272" s="237"/>
      <c r="S272" s="237"/>
    </row>
    <row r="273" spans="11:19" x14ac:dyDescent="0.15">
      <c r="K273" s="236"/>
      <c r="L273" s="236"/>
      <c r="M273" s="236"/>
      <c r="N273" s="236"/>
      <c r="O273" s="236"/>
      <c r="P273" s="236"/>
      <c r="Q273" s="237"/>
      <c r="R273" s="237"/>
      <c r="S273" s="237"/>
    </row>
    <row r="274" spans="11:19" x14ac:dyDescent="0.15">
      <c r="K274" s="236"/>
      <c r="L274" s="236"/>
      <c r="M274" s="236"/>
      <c r="N274" s="236"/>
      <c r="O274" s="236"/>
      <c r="P274" s="236"/>
      <c r="Q274" s="237"/>
      <c r="R274" s="237"/>
      <c r="S274" s="237"/>
    </row>
    <row r="275" spans="11:19" x14ac:dyDescent="0.15">
      <c r="K275" s="236"/>
      <c r="L275" s="236"/>
      <c r="M275" s="236"/>
      <c r="N275" s="236"/>
      <c r="O275" s="236"/>
      <c r="P275" s="236"/>
      <c r="Q275" s="237"/>
      <c r="R275" s="237"/>
      <c r="S275" s="237"/>
    </row>
    <row r="276" spans="11:19" x14ac:dyDescent="0.15">
      <c r="K276" s="236"/>
      <c r="L276" s="236"/>
      <c r="M276" s="236"/>
      <c r="N276" s="236"/>
      <c r="O276" s="236"/>
      <c r="P276" s="236"/>
      <c r="Q276" s="237"/>
      <c r="R276" s="237"/>
      <c r="S276" s="237"/>
    </row>
    <row r="277" spans="11:19" x14ac:dyDescent="0.15">
      <c r="K277" s="236"/>
      <c r="L277" s="236"/>
      <c r="M277" s="236"/>
      <c r="N277" s="236"/>
      <c r="O277" s="236"/>
      <c r="P277" s="236"/>
      <c r="Q277" s="237"/>
      <c r="R277" s="237"/>
      <c r="S277" s="237"/>
    </row>
    <row r="278" spans="11:19" x14ac:dyDescent="0.15">
      <c r="K278" s="236"/>
      <c r="L278" s="236"/>
      <c r="M278" s="236"/>
      <c r="N278" s="236"/>
      <c r="O278" s="236"/>
      <c r="P278" s="236"/>
      <c r="Q278" s="237"/>
      <c r="R278" s="237"/>
      <c r="S278" s="237"/>
    </row>
    <row r="279" spans="11:19" x14ac:dyDescent="0.15">
      <c r="K279" s="236"/>
      <c r="L279" s="236"/>
      <c r="M279" s="236"/>
      <c r="N279" s="236"/>
      <c r="O279" s="236"/>
      <c r="P279" s="236"/>
      <c r="Q279" s="237"/>
      <c r="R279" s="237"/>
      <c r="S279" s="237"/>
    </row>
    <row r="280" spans="11:19" x14ac:dyDescent="0.15">
      <c r="K280" s="236"/>
      <c r="L280" s="236"/>
      <c r="M280" s="236"/>
      <c r="N280" s="236"/>
      <c r="O280" s="236"/>
      <c r="P280" s="236"/>
      <c r="Q280" s="237"/>
      <c r="R280" s="237"/>
      <c r="S280" s="237"/>
    </row>
    <row r="281" spans="11:19" x14ac:dyDescent="0.15">
      <c r="K281" s="236"/>
      <c r="L281" s="236"/>
      <c r="M281" s="236"/>
      <c r="N281" s="236"/>
      <c r="O281" s="236"/>
      <c r="P281" s="236"/>
      <c r="Q281" s="237"/>
      <c r="R281" s="237"/>
      <c r="S281" s="237"/>
    </row>
    <row r="282" spans="11:19" x14ac:dyDescent="0.15">
      <c r="K282" s="236"/>
      <c r="L282" s="236"/>
      <c r="M282" s="236"/>
      <c r="N282" s="236"/>
      <c r="O282" s="236"/>
      <c r="P282" s="236"/>
      <c r="Q282" s="237"/>
      <c r="R282" s="237"/>
      <c r="S282" s="237"/>
    </row>
    <row r="283" spans="11:19" x14ac:dyDescent="0.15">
      <c r="K283" s="236"/>
      <c r="L283" s="236"/>
      <c r="M283" s="236"/>
      <c r="N283" s="236"/>
      <c r="O283" s="236"/>
      <c r="P283" s="236"/>
      <c r="Q283" s="237"/>
      <c r="R283" s="237"/>
      <c r="S283" s="237"/>
    </row>
    <row r="284" spans="11:19" x14ac:dyDescent="0.15">
      <c r="K284" s="236"/>
      <c r="L284" s="236"/>
      <c r="M284" s="236"/>
      <c r="N284" s="236"/>
      <c r="O284" s="236"/>
      <c r="P284" s="236"/>
      <c r="Q284" s="237"/>
      <c r="R284" s="237"/>
      <c r="S284" s="237"/>
    </row>
    <row r="285" spans="11:19" x14ac:dyDescent="0.15">
      <c r="K285" s="236"/>
      <c r="L285" s="236"/>
      <c r="M285" s="236"/>
      <c r="N285" s="236"/>
      <c r="O285" s="236"/>
      <c r="P285" s="236"/>
      <c r="Q285" s="237"/>
      <c r="R285" s="237"/>
      <c r="S285" s="237"/>
    </row>
    <row r="286" spans="11:19" x14ac:dyDescent="0.15">
      <c r="K286" s="236"/>
      <c r="L286" s="236"/>
      <c r="M286" s="236"/>
      <c r="N286" s="236"/>
      <c r="O286" s="236"/>
      <c r="P286" s="236"/>
      <c r="Q286" s="237"/>
      <c r="R286" s="237"/>
      <c r="S286" s="237"/>
    </row>
    <row r="287" spans="11:19" x14ac:dyDescent="0.15">
      <c r="K287" s="236"/>
      <c r="L287" s="236"/>
      <c r="M287" s="236"/>
      <c r="N287" s="236"/>
      <c r="O287" s="236"/>
      <c r="P287" s="236"/>
      <c r="Q287" s="237"/>
      <c r="R287" s="237"/>
      <c r="S287" s="237"/>
    </row>
    <row r="288" spans="11:19" x14ac:dyDescent="0.15">
      <c r="K288" s="236"/>
      <c r="L288" s="236"/>
      <c r="M288" s="236"/>
      <c r="N288" s="236"/>
      <c r="O288" s="236"/>
      <c r="P288" s="236"/>
      <c r="Q288" s="237"/>
      <c r="R288" s="237"/>
      <c r="S288" s="237"/>
    </row>
    <row r="289" spans="11:19" x14ac:dyDescent="0.15">
      <c r="K289" s="236"/>
      <c r="L289" s="236"/>
      <c r="M289" s="236"/>
      <c r="N289" s="236"/>
      <c r="O289" s="236"/>
      <c r="P289" s="236"/>
      <c r="Q289" s="237"/>
      <c r="R289" s="237"/>
      <c r="S289" s="237"/>
    </row>
    <row r="290" spans="11:19" x14ac:dyDescent="0.15">
      <c r="K290" s="236"/>
      <c r="L290" s="236"/>
      <c r="M290" s="236"/>
      <c r="N290" s="236"/>
      <c r="O290" s="236"/>
      <c r="P290" s="236"/>
      <c r="Q290" s="237"/>
      <c r="R290" s="237"/>
      <c r="S290" s="237"/>
    </row>
    <row r="291" spans="11:19" x14ac:dyDescent="0.15">
      <c r="K291" s="236"/>
      <c r="L291" s="236"/>
      <c r="M291" s="236"/>
      <c r="N291" s="236"/>
      <c r="O291" s="236"/>
      <c r="P291" s="236"/>
      <c r="Q291" s="237"/>
      <c r="R291" s="237"/>
      <c r="S291" s="237"/>
    </row>
    <row r="292" spans="11:19" x14ac:dyDescent="0.15">
      <c r="K292" s="236"/>
      <c r="L292" s="236"/>
      <c r="M292" s="236"/>
      <c r="N292" s="236"/>
      <c r="O292" s="236"/>
      <c r="P292" s="236"/>
      <c r="Q292" s="237"/>
      <c r="R292" s="237"/>
      <c r="S292" s="237"/>
    </row>
    <row r="293" spans="11:19" x14ac:dyDescent="0.15">
      <c r="K293" s="236"/>
      <c r="L293" s="236"/>
      <c r="M293" s="236"/>
      <c r="N293" s="236"/>
      <c r="O293" s="236"/>
      <c r="P293" s="236"/>
      <c r="Q293" s="237"/>
      <c r="R293" s="237"/>
      <c r="S293" s="237"/>
    </row>
    <row r="294" spans="11:19" x14ac:dyDescent="0.15">
      <c r="K294" s="236"/>
      <c r="L294" s="236"/>
      <c r="M294" s="236"/>
      <c r="N294" s="236"/>
      <c r="O294" s="236"/>
      <c r="P294" s="236"/>
      <c r="Q294" s="237"/>
      <c r="R294" s="237"/>
      <c r="S294" s="237"/>
    </row>
    <row r="295" spans="11:19" x14ac:dyDescent="0.15">
      <c r="K295" s="236"/>
      <c r="L295" s="236"/>
      <c r="M295" s="236"/>
      <c r="N295" s="236"/>
      <c r="O295" s="236"/>
      <c r="P295" s="236"/>
      <c r="Q295" s="237"/>
      <c r="R295" s="237"/>
      <c r="S295" s="237"/>
    </row>
    <row r="296" spans="11:19" x14ac:dyDescent="0.15">
      <c r="K296" s="236"/>
      <c r="L296" s="236"/>
      <c r="M296" s="236"/>
      <c r="N296" s="236"/>
      <c r="O296" s="236"/>
      <c r="P296" s="236"/>
      <c r="Q296" s="237"/>
      <c r="R296" s="237"/>
      <c r="S296" s="237"/>
    </row>
    <row r="297" spans="11:19" x14ac:dyDescent="0.15">
      <c r="K297" s="236"/>
      <c r="L297" s="236"/>
      <c r="M297" s="236"/>
      <c r="N297" s="236"/>
      <c r="O297" s="236"/>
      <c r="P297" s="236"/>
      <c r="Q297" s="237"/>
      <c r="R297" s="237"/>
      <c r="S297" s="237"/>
    </row>
    <row r="298" spans="11:19" x14ac:dyDescent="0.15">
      <c r="K298" s="236"/>
      <c r="L298" s="236"/>
      <c r="M298" s="236"/>
      <c r="N298" s="236"/>
      <c r="O298" s="236"/>
      <c r="P298" s="236"/>
      <c r="Q298" s="237"/>
      <c r="R298" s="237"/>
      <c r="S298" s="237"/>
    </row>
    <row r="299" spans="11:19" x14ac:dyDescent="0.15">
      <c r="K299" s="236"/>
      <c r="L299" s="236"/>
      <c r="M299" s="236"/>
      <c r="N299" s="236"/>
      <c r="O299" s="236"/>
      <c r="P299" s="236"/>
      <c r="Q299" s="237"/>
      <c r="R299" s="237"/>
      <c r="S299" s="237"/>
    </row>
    <row r="300" spans="11:19" x14ac:dyDescent="0.15">
      <c r="K300" s="236"/>
      <c r="L300" s="236"/>
      <c r="M300" s="236"/>
      <c r="N300" s="236"/>
      <c r="O300" s="236"/>
      <c r="P300" s="236"/>
      <c r="Q300" s="237"/>
      <c r="R300" s="237"/>
      <c r="S300" s="237"/>
    </row>
    <row r="301" spans="11:19" x14ac:dyDescent="0.15">
      <c r="K301" s="236"/>
      <c r="L301" s="236"/>
      <c r="M301" s="236"/>
      <c r="N301" s="236"/>
      <c r="O301" s="236"/>
      <c r="P301" s="236"/>
      <c r="Q301" s="237"/>
      <c r="R301" s="237"/>
      <c r="S301" s="237"/>
    </row>
    <row r="302" spans="11:19" x14ac:dyDescent="0.15">
      <c r="K302" s="236"/>
      <c r="L302" s="236"/>
      <c r="M302" s="236"/>
      <c r="N302" s="236"/>
      <c r="O302" s="236"/>
      <c r="P302" s="236"/>
      <c r="Q302" s="237"/>
      <c r="R302" s="237"/>
      <c r="S302" s="237"/>
    </row>
    <row r="303" spans="11:19" x14ac:dyDescent="0.15">
      <c r="K303" s="236"/>
      <c r="L303" s="236"/>
      <c r="M303" s="236"/>
      <c r="N303" s="236"/>
      <c r="O303" s="236"/>
      <c r="P303" s="236"/>
      <c r="Q303" s="237"/>
      <c r="R303" s="237"/>
      <c r="S303" s="237"/>
    </row>
    <row r="304" spans="11:19" x14ac:dyDescent="0.15">
      <c r="K304" s="236"/>
      <c r="L304" s="236"/>
      <c r="M304" s="236"/>
      <c r="N304" s="236"/>
      <c r="O304" s="236"/>
      <c r="P304" s="236"/>
      <c r="Q304" s="237"/>
      <c r="R304" s="237"/>
      <c r="S304" s="237"/>
    </row>
    <row r="305" spans="11:19" x14ac:dyDescent="0.15">
      <c r="K305" s="236"/>
      <c r="L305" s="236"/>
      <c r="M305" s="236"/>
      <c r="N305" s="236"/>
      <c r="O305" s="236"/>
      <c r="P305" s="236"/>
      <c r="Q305" s="237"/>
      <c r="R305" s="237"/>
      <c r="S305" s="237"/>
    </row>
    <row r="306" spans="11:19" x14ac:dyDescent="0.15">
      <c r="K306" s="236"/>
      <c r="L306" s="236"/>
      <c r="M306" s="236"/>
      <c r="N306" s="236"/>
      <c r="O306" s="236"/>
      <c r="P306" s="236"/>
      <c r="Q306" s="237"/>
      <c r="R306" s="237"/>
      <c r="S306" s="237"/>
    </row>
    <row r="307" spans="11:19" x14ac:dyDescent="0.15">
      <c r="K307" s="236"/>
      <c r="L307" s="236"/>
      <c r="M307" s="236"/>
      <c r="N307" s="236"/>
      <c r="O307" s="236"/>
      <c r="P307" s="236"/>
      <c r="Q307" s="237"/>
      <c r="R307" s="237"/>
      <c r="S307" s="237"/>
    </row>
    <row r="308" spans="11:19" x14ac:dyDescent="0.15">
      <c r="K308" s="236"/>
      <c r="L308" s="236"/>
      <c r="M308" s="236"/>
      <c r="N308" s="236"/>
      <c r="O308" s="236"/>
      <c r="P308" s="236"/>
      <c r="Q308" s="237"/>
      <c r="R308" s="237"/>
      <c r="S308" s="237"/>
    </row>
    <row r="309" spans="11:19" x14ac:dyDescent="0.15">
      <c r="K309" s="236"/>
      <c r="L309" s="236"/>
      <c r="M309" s="236"/>
      <c r="N309" s="236"/>
      <c r="O309" s="236"/>
      <c r="P309" s="236"/>
      <c r="Q309" s="237"/>
      <c r="R309" s="237"/>
      <c r="S309" s="237"/>
    </row>
    <row r="310" spans="11:19" x14ac:dyDescent="0.15">
      <c r="K310" s="236"/>
      <c r="L310" s="236"/>
      <c r="M310" s="236"/>
      <c r="N310" s="236"/>
      <c r="O310" s="236"/>
      <c r="P310" s="236"/>
      <c r="Q310" s="237"/>
      <c r="R310" s="237"/>
      <c r="S310" s="237"/>
    </row>
    <row r="311" spans="11:19" x14ac:dyDescent="0.15">
      <c r="K311" s="236"/>
      <c r="L311" s="236"/>
      <c r="M311" s="236"/>
      <c r="N311" s="236"/>
      <c r="O311" s="236"/>
      <c r="P311" s="236"/>
      <c r="Q311" s="237"/>
      <c r="R311" s="237"/>
      <c r="S311" s="237"/>
    </row>
    <row r="312" spans="11:19" x14ac:dyDescent="0.15">
      <c r="K312" s="236"/>
      <c r="L312" s="236"/>
      <c r="M312" s="236"/>
      <c r="N312" s="236"/>
      <c r="O312" s="236"/>
      <c r="P312" s="236"/>
      <c r="Q312" s="237"/>
      <c r="R312" s="237"/>
      <c r="S312" s="237"/>
    </row>
    <row r="313" spans="11:19" x14ac:dyDescent="0.15">
      <c r="K313" s="236"/>
      <c r="L313" s="236"/>
      <c r="M313" s="236"/>
      <c r="N313" s="236"/>
      <c r="O313" s="236"/>
      <c r="P313" s="236"/>
      <c r="Q313" s="237"/>
      <c r="R313" s="237"/>
      <c r="S313" s="237"/>
    </row>
    <row r="314" spans="11:19" x14ac:dyDescent="0.15">
      <c r="K314" s="236"/>
      <c r="L314" s="236"/>
      <c r="M314" s="236"/>
      <c r="N314" s="236"/>
      <c r="O314" s="236"/>
      <c r="P314" s="236"/>
      <c r="Q314" s="237"/>
      <c r="R314" s="237"/>
      <c r="S314" s="237"/>
    </row>
    <row r="315" spans="11:19" x14ac:dyDescent="0.15">
      <c r="K315" s="236"/>
      <c r="L315" s="236"/>
      <c r="M315" s="236"/>
      <c r="N315" s="236"/>
      <c r="O315" s="236"/>
      <c r="P315" s="236"/>
      <c r="Q315" s="237"/>
      <c r="R315" s="237"/>
      <c r="S315" s="237"/>
    </row>
    <row r="316" spans="11:19" x14ac:dyDescent="0.15">
      <c r="K316" s="236"/>
      <c r="L316" s="236"/>
      <c r="M316" s="236"/>
      <c r="N316" s="236"/>
      <c r="O316" s="236"/>
      <c r="P316" s="236"/>
      <c r="Q316" s="237"/>
      <c r="R316" s="237"/>
      <c r="S316" s="237"/>
    </row>
    <row r="317" spans="11:19" x14ac:dyDescent="0.15">
      <c r="K317" s="236"/>
      <c r="L317" s="236"/>
      <c r="M317" s="236"/>
      <c r="N317" s="236"/>
      <c r="O317" s="236"/>
      <c r="P317" s="236"/>
      <c r="Q317" s="237"/>
      <c r="R317" s="237"/>
      <c r="S317" s="237"/>
    </row>
    <row r="318" spans="11:19" x14ac:dyDescent="0.15">
      <c r="K318" s="236"/>
      <c r="L318" s="236"/>
      <c r="M318" s="236"/>
      <c r="N318" s="236"/>
      <c r="O318" s="236"/>
      <c r="P318" s="236"/>
      <c r="Q318" s="237"/>
      <c r="R318" s="237"/>
      <c r="S318" s="237"/>
    </row>
    <row r="319" spans="11:19" x14ac:dyDescent="0.15">
      <c r="K319" s="236"/>
      <c r="L319" s="236"/>
      <c r="M319" s="236"/>
      <c r="N319" s="236"/>
      <c r="O319" s="236"/>
      <c r="P319" s="236"/>
      <c r="Q319" s="237"/>
      <c r="R319" s="237"/>
      <c r="S319" s="237"/>
    </row>
    <row r="320" spans="11:19" x14ac:dyDescent="0.15">
      <c r="K320" s="236"/>
      <c r="L320" s="236"/>
      <c r="M320" s="236"/>
      <c r="N320" s="236"/>
      <c r="O320" s="236"/>
      <c r="P320" s="236"/>
      <c r="Q320" s="237"/>
      <c r="R320" s="237"/>
      <c r="S320" s="237"/>
    </row>
    <row r="321" spans="11:19" x14ac:dyDescent="0.15">
      <c r="K321" s="236"/>
      <c r="L321" s="236"/>
      <c r="M321" s="236"/>
      <c r="N321" s="236"/>
      <c r="O321" s="236"/>
      <c r="P321" s="236"/>
      <c r="Q321" s="237"/>
      <c r="R321" s="237"/>
      <c r="S321" s="237"/>
    </row>
    <row r="322" spans="11:19" x14ac:dyDescent="0.15">
      <c r="K322" s="236"/>
      <c r="L322" s="236"/>
      <c r="M322" s="236"/>
      <c r="N322" s="236"/>
      <c r="O322" s="236"/>
      <c r="P322" s="236"/>
      <c r="Q322" s="237"/>
      <c r="R322" s="237"/>
      <c r="S322" s="237"/>
    </row>
    <row r="323" spans="11:19" x14ac:dyDescent="0.15">
      <c r="K323" s="236"/>
      <c r="L323" s="236"/>
      <c r="M323" s="236"/>
      <c r="N323" s="236"/>
      <c r="O323" s="236"/>
      <c r="P323" s="236"/>
      <c r="Q323" s="237"/>
      <c r="R323" s="237"/>
      <c r="S323" s="237"/>
    </row>
    <row r="324" spans="11:19" x14ac:dyDescent="0.15">
      <c r="K324" s="236"/>
      <c r="L324" s="236"/>
      <c r="M324" s="236"/>
      <c r="N324" s="236"/>
      <c r="O324" s="236"/>
      <c r="P324" s="236"/>
      <c r="Q324" s="237"/>
      <c r="R324" s="237"/>
      <c r="S324" s="237"/>
    </row>
    <row r="325" spans="11:19" x14ac:dyDescent="0.15">
      <c r="K325" s="236"/>
      <c r="L325" s="236"/>
      <c r="M325" s="236"/>
      <c r="N325" s="236"/>
      <c r="O325" s="236"/>
      <c r="P325" s="236"/>
      <c r="Q325" s="237"/>
      <c r="R325" s="237"/>
      <c r="S325" s="237"/>
    </row>
    <row r="326" spans="11:19" x14ac:dyDescent="0.15">
      <c r="K326" s="236"/>
      <c r="L326" s="236"/>
      <c r="M326" s="236"/>
      <c r="N326" s="236"/>
      <c r="O326" s="236"/>
      <c r="P326" s="236"/>
      <c r="Q326" s="237"/>
      <c r="R326" s="237"/>
      <c r="S326" s="237"/>
    </row>
    <row r="327" spans="11:19" x14ac:dyDescent="0.15">
      <c r="K327" s="236"/>
      <c r="L327" s="236"/>
      <c r="M327" s="236"/>
      <c r="N327" s="236"/>
      <c r="O327" s="236"/>
      <c r="P327" s="236"/>
      <c r="Q327" s="237"/>
      <c r="R327" s="237"/>
      <c r="S327" s="237"/>
    </row>
    <row r="328" spans="11:19" x14ac:dyDescent="0.15">
      <c r="K328" s="236"/>
      <c r="L328" s="236"/>
      <c r="M328" s="236"/>
      <c r="N328" s="236"/>
      <c r="O328" s="236"/>
      <c r="P328" s="236"/>
      <c r="Q328" s="237"/>
      <c r="R328" s="237"/>
      <c r="S328" s="237"/>
    </row>
    <row r="329" spans="11:19" x14ac:dyDescent="0.15">
      <c r="K329" s="236"/>
      <c r="L329" s="236"/>
      <c r="M329" s="236"/>
      <c r="N329" s="236"/>
      <c r="O329" s="236"/>
      <c r="P329" s="236"/>
      <c r="Q329" s="237"/>
      <c r="R329" s="237"/>
      <c r="S329" s="237"/>
    </row>
    <row r="330" spans="11:19" x14ac:dyDescent="0.15">
      <c r="K330" s="236"/>
      <c r="L330" s="236"/>
      <c r="M330" s="236"/>
      <c r="N330" s="236"/>
      <c r="O330" s="236"/>
      <c r="P330" s="236"/>
      <c r="Q330" s="237"/>
      <c r="R330" s="237"/>
      <c r="S330" s="237"/>
    </row>
    <row r="331" spans="11:19" x14ac:dyDescent="0.15">
      <c r="K331" s="236"/>
      <c r="L331" s="236"/>
      <c r="M331" s="236"/>
      <c r="N331" s="236"/>
      <c r="O331" s="236"/>
      <c r="P331" s="236"/>
      <c r="Q331" s="237"/>
      <c r="R331" s="237"/>
      <c r="S331" s="237"/>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4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22" t="s">
        <v>107</v>
      </c>
      <c r="B1" s="422"/>
      <c r="C1" s="422"/>
      <c r="D1" s="422"/>
      <c r="E1" s="422"/>
      <c r="F1" s="422"/>
      <c r="G1" s="422"/>
      <c r="H1" s="422"/>
      <c r="I1" s="422"/>
      <c r="J1" s="422"/>
      <c r="K1" s="422"/>
      <c r="L1" s="422"/>
      <c r="M1" s="422"/>
      <c r="N1" s="422"/>
      <c r="O1" s="422"/>
      <c r="P1" s="422"/>
      <c r="Q1" s="422"/>
      <c r="R1" s="422"/>
      <c r="S1" s="422"/>
    </row>
    <row r="2" spans="1:19" s="464" customFormat="1" ht="24" customHeight="1" x14ac:dyDescent="0.15">
      <c r="A2" s="464" t="s">
        <v>64</v>
      </c>
    </row>
    <row r="3" spans="1:19" s="1" customFormat="1" ht="32.25" customHeight="1" x14ac:dyDescent="0.15">
      <c r="A3" s="464" t="s">
        <v>108</v>
      </c>
      <c r="B3" s="464"/>
      <c r="C3" s="464"/>
      <c r="D3" s="464"/>
      <c r="E3" s="464"/>
      <c r="F3" s="464"/>
      <c r="G3" s="464"/>
      <c r="H3" s="464"/>
      <c r="I3" s="464"/>
      <c r="J3" s="464"/>
      <c r="K3" s="464"/>
      <c r="L3" s="464"/>
      <c r="M3" s="464"/>
      <c r="N3" s="464"/>
      <c r="O3" s="464"/>
      <c r="P3" s="464"/>
      <c r="Q3" s="464"/>
      <c r="R3" s="464"/>
      <c r="S3" s="464"/>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Qiang Zhang</cp:lastModifiedBy>
  <cp:lastPrinted>2014-04-24T08:17:03Z</cp:lastPrinted>
  <dcterms:created xsi:type="dcterms:W3CDTF">2006-09-13T11:21:51Z</dcterms:created>
  <dcterms:modified xsi:type="dcterms:W3CDTF">2022-04-12T06:49:38Z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